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Users\Beibarys Nyussupov\Documents\Books\DNSC2001 - Business Analytics II\assignment2\"/>
    </mc:Choice>
  </mc:AlternateContent>
  <xr:revisionPtr revIDLastSave="0" documentId="13_ncr:1_{0D6FF159-8705-4DDC-AB19-9D260E3E71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rvPro" sheetId="1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L5" i="1" a="1"/>
  <c r="L5" i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2" i="1" a="1"/>
  <c r="L2" i="1" s="1"/>
  <c r="L3" i="1" a="1"/>
  <c r="L3" i="1" s="1"/>
  <c r="AL27" i="1"/>
  <c r="AL28" i="1"/>
  <c r="AB30" i="1"/>
  <c r="AC30" i="1"/>
  <c r="AD30" i="1"/>
  <c r="AE30" i="1"/>
  <c r="AF30" i="1"/>
  <c r="AG30" i="1"/>
  <c r="AH30" i="1"/>
  <c r="AI30" i="1"/>
  <c r="AJ30" i="1"/>
  <c r="S61" i="1"/>
  <c r="S73" i="1" s="1"/>
  <c r="T61" i="1"/>
  <c r="T66" i="1" s="1"/>
  <c r="U61" i="1"/>
  <c r="U66" i="1" s="1"/>
  <c r="S62" i="1"/>
  <c r="S67" i="1" s="1"/>
  <c r="T62" i="1"/>
  <c r="U62" i="1"/>
  <c r="U67" i="1" s="1"/>
  <c r="AB45" i="1"/>
  <c r="T67" i="1"/>
  <c r="S71" i="1"/>
  <c r="R15" i="1"/>
  <c r="S66" i="1" l="1"/>
  <c r="S70" i="1"/>
  <c r="S72" i="1" s="1"/>
  <c r="AL30" i="1"/>
  <c r="AE36" i="1" s="1"/>
  <c r="AE41" i="1" s="1"/>
  <c r="AC35" i="1"/>
  <c r="AC40" i="1" s="1"/>
  <c r="AD36" i="1"/>
  <c r="AD41" i="1" s="1"/>
  <c r="AB35" i="1"/>
  <c r="AB40" i="1" s="1"/>
  <c r="AG36" i="1"/>
  <c r="AG41" i="1" s="1"/>
  <c r="AJ36" i="1"/>
  <c r="AJ41" i="1" s="1"/>
  <c r="AH36" i="1"/>
  <c r="AH41" i="1" s="1"/>
  <c r="AC36" i="1" l="1"/>
  <c r="AC41" i="1" s="1"/>
  <c r="AF35" i="1"/>
  <c r="AF40" i="1" s="1"/>
  <c r="AG35" i="1"/>
  <c r="AG40" i="1" s="1"/>
  <c r="AH35" i="1"/>
  <c r="AH40" i="1" s="1"/>
  <c r="AD35" i="1"/>
  <c r="AD40" i="1" s="1"/>
  <c r="AI35" i="1"/>
  <c r="AI40" i="1" s="1"/>
  <c r="AE35" i="1"/>
  <c r="AE40" i="1" s="1"/>
  <c r="AF36" i="1"/>
  <c r="AF41" i="1" s="1"/>
  <c r="AB36" i="1"/>
  <c r="AB41" i="1" s="1"/>
  <c r="AJ35" i="1"/>
  <c r="AJ40" i="1" s="1"/>
  <c r="AI36" i="1"/>
  <c r="AI41" i="1" s="1"/>
  <c r="K65" i="1"/>
  <c r="J2" i="1"/>
  <c r="K2" i="1"/>
  <c r="J116" i="1"/>
  <c r="K116" i="1"/>
  <c r="J81" i="1"/>
  <c r="K81" i="1"/>
  <c r="J21" i="1"/>
  <c r="K21" i="1"/>
  <c r="J120" i="1"/>
  <c r="K120" i="1"/>
  <c r="J5" i="1"/>
  <c r="K5" i="1"/>
  <c r="J137" i="1"/>
  <c r="K137" i="1"/>
  <c r="J140" i="1"/>
  <c r="K140" i="1"/>
  <c r="J110" i="1"/>
  <c r="K110" i="1"/>
  <c r="J32" i="1"/>
  <c r="K32" i="1"/>
  <c r="J128" i="1"/>
  <c r="K128" i="1"/>
  <c r="J76" i="1"/>
  <c r="K76" i="1"/>
  <c r="J134" i="1"/>
  <c r="K134" i="1"/>
  <c r="J22" i="1"/>
  <c r="K22" i="1"/>
  <c r="J58" i="1"/>
  <c r="K58" i="1"/>
  <c r="J64" i="1"/>
  <c r="K64" i="1"/>
  <c r="J11" i="1"/>
  <c r="K11" i="1"/>
  <c r="J73" i="1"/>
  <c r="K73" i="1"/>
  <c r="J8" i="1"/>
  <c r="K8" i="1"/>
  <c r="J126" i="1"/>
  <c r="K126" i="1"/>
  <c r="J41" i="1"/>
  <c r="K41" i="1"/>
  <c r="J14" i="1"/>
  <c r="K14" i="1"/>
  <c r="J127" i="1"/>
  <c r="K127" i="1"/>
  <c r="J125" i="1"/>
  <c r="K125" i="1"/>
  <c r="J122" i="1"/>
  <c r="K122" i="1"/>
  <c r="J91" i="1"/>
  <c r="K91" i="1"/>
  <c r="J118" i="1"/>
  <c r="K118" i="1"/>
  <c r="J123" i="1"/>
  <c r="K123" i="1"/>
  <c r="J132" i="1"/>
  <c r="K132" i="1"/>
  <c r="J105" i="1"/>
  <c r="K105" i="1"/>
  <c r="J31" i="1"/>
  <c r="K31" i="1"/>
  <c r="J112" i="1"/>
  <c r="K112" i="1"/>
  <c r="J119" i="1"/>
  <c r="K119" i="1"/>
  <c r="J107" i="1"/>
  <c r="K107" i="1"/>
  <c r="J9" i="1"/>
  <c r="K9" i="1"/>
  <c r="J63" i="1"/>
  <c r="K63" i="1"/>
  <c r="J111" i="1"/>
  <c r="K111" i="1"/>
  <c r="J131" i="1"/>
  <c r="K131" i="1"/>
  <c r="J50" i="1"/>
  <c r="K50" i="1"/>
  <c r="J67" i="1"/>
  <c r="K67" i="1"/>
  <c r="J129" i="1"/>
  <c r="K129" i="1"/>
  <c r="J139" i="1"/>
  <c r="K139" i="1"/>
  <c r="J80" i="1"/>
  <c r="K80" i="1"/>
  <c r="J94" i="1"/>
  <c r="K94" i="1"/>
  <c r="J130" i="1"/>
  <c r="K130" i="1"/>
  <c r="J101" i="1"/>
  <c r="K101" i="1"/>
  <c r="J102" i="1"/>
  <c r="K102" i="1"/>
  <c r="J19" i="1"/>
  <c r="K19" i="1"/>
  <c r="J40" i="1"/>
  <c r="K40" i="1"/>
  <c r="J15" i="1"/>
  <c r="K15" i="1"/>
  <c r="J133" i="1"/>
  <c r="K133" i="1"/>
  <c r="J141" i="1"/>
  <c r="K141" i="1"/>
  <c r="J71" i="1"/>
  <c r="K71" i="1"/>
  <c r="J17" i="1"/>
  <c r="K17" i="1"/>
  <c r="J99" i="1"/>
  <c r="K99" i="1"/>
  <c r="J88" i="1"/>
  <c r="K88" i="1"/>
  <c r="J113" i="1"/>
  <c r="K113" i="1"/>
  <c r="J103" i="1"/>
  <c r="K103" i="1"/>
  <c r="J51" i="1"/>
  <c r="K51" i="1"/>
  <c r="J72" i="1"/>
  <c r="K72" i="1"/>
  <c r="J29" i="1"/>
  <c r="K29" i="1"/>
  <c r="J38" i="1"/>
  <c r="K38" i="1"/>
  <c r="J25" i="1"/>
  <c r="K25" i="1"/>
  <c r="J53" i="1"/>
  <c r="K53" i="1"/>
  <c r="J36" i="1"/>
  <c r="K36" i="1"/>
  <c r="J23" i="1"/>
  <c r="K23" i="1"/>
  <c r="J78" i="1"/>
  <c r="K78" i="1"/>
  <c r="J26" i="1"/>
  <c r="K26" i="1"/>
  <c r="J55" i="1"/>
  <c r="K55" i="1"/>
  <c r="J13" i="1"/>
  <c r="K13" i="1"/>
  <c r="J117" i="1"/>
  <c r="K117" i="1"/>
  <c r="J27" i="1"/>
  <c r="K27" i="1"/>
  <c r="J93" i="1"/>
  <c r="K93" i="1"/>
  <c r="J108" i="1"/>
  <c r="K108" i="1"/>
  <c r="J4" i="1"/>
  <c r="K4" i="1"/>
  <c r="J33" i="1"/>
  <c r="K33" i="1"/>
  <c r="J37" i="1"/>
  <c r="K37" i="1"/>
  <c r="J54" i="1"/>
  <c r="K54" i="1"/>
  <c r="J10" i="1"/>
  <c r="K10" i="1"/>
  <c r="J77" i="1"/>
  <c r="K77" i="1"/>
  <c r="J79" i="1"/>
  <c r="K79" i="1"/>
  <c r="J47" i="1"/>
  <c r="K47" i="1"/>
  <c r="J43" i="1"/>
  <c r="K43" i="1"/>
  <c r="J45" i="1"/>
  <c r="K45" i="1"/>
  <c r="J83" i="1"/>
  <c r="K83" i="1"/>
  <c r="J68" i="1"/>
  <c r="K68" i="1"/>
  <c r="J62" i="1"/>
  <c r="K62" i="1"/>
  <c r="J109" i="1"/>
  <c r="K109" i="1"/>
  <c r="J6" i="1"/>
  <c r="K6" i="1"/>
  <c r="J65" i="1"/>
  <c r="J57" i="1"/>
  <c r="K57" i="1"/>
  <c r="J34" i="1"/>
  <c r="K34" i="1"/>
  <c r="J138" i="1"/>
  <c r="K138" i="1"/>
  <c r="J85" i="1"/>
  <c r="K85" i="1"/>
  <c r="J75" i="1"/>
  <c r="K75" i="1"/>
  <c r="J35" i="1"/>
  <c r="K35" i="1"/>
  <c r="J49" i="1"/>
  <c r="K49" i="1"/>
  <c r="J115" i="1"/>
  <c r="K115" i="1"/>
  <c r="J16" i="1"/>
  <c r="K16" i="1"/>
  <c r="J82" i="1"/>
  <c r="K82" i="1"/>
  <c r="J48" i="1"/>
  <c r="K48" i="1"/>
  <c r="J20" i="1"/>
  <c r="K20" i="1"/>
  <c r="J30" i="1"/>
  <c r="K30" i="1"/>
  <c r="J106" i="1"/>
  <c r="K106" i="1"/>
  <c r="J95" i="1"/>
  <c r="K95" i="1"/>
  <c r="J87" i="1"/>
  <c r="K87" i="1"/>
  <c r="J135" i="1"/>
  <c r="K135" i="1"/>
  <c r="J39" i="1"/>
  <c r="K39" i="1"/>
  <c r="J24" i="1"/>
  <c r="K24" i="1"/>
  <c r="J70" i="1"/>
  <c r="K70" i="1"/>
  <c r="J86" i="1"/>
  <c r="K86" i="1"/>
  <c r="J12" i="1"/>
  <c r="K12" i="1"/>
  <c r="J124" i="1"/>
  <c r="K124" i="1"/>
  <c r="J59" i="1"/>
  <c r="K59" i="1"/>
  <c r="J7" i="1"/>
  <c r="K7" i="1"/>
  <c r="J60" i="1"/>
  <c r="K60" i="1"/>
  <c r="J96" i="1"/>
  <c r="K96" i="1"/>
  <c r="J92" i="1"/>
  <c r="K92" i="1"/>
  <c r="J42" i="1"/>
  <c r="K42" i="1"/>
  <c r="J100" i="1"/>
  <c r="K100" i="1"/>
  <c r="J114" i="1"/>
  <c r="K114" i="1"/>
  <c r="J56" i="1"/>
  <c r="K56" i="1"/>
  <c r="J84" i="1"/>
  <c r="K84" i="1"/>
  <c r="J121" i="1"/>
  <c r="K121" i="1"/>
  <c r="J18" i="1"/>
  <c r="K18" i="1"/>
  <c r="J3" i="1"/>
  <c r="K3" i="1"/>
  <c r="J52" i="1"/>
  <c r="K52" i="1"/>
  <c r="J61" i="1"/>
  <c r="K61" i="1"/>
  <c r="J44" i="1"/>
  <c r="K44" i="1"/>
  <c r="J136" i="1"/>
  <c r="K136" i="1"/>
  <c r="J28" i="1"/>
  <c r="K28" i="1"/>
  <c r="J69" i="1"/>
  <c r="K69" i="1"/>
  <c r="J74" i="1"/>
  <c r="K74" i="1"/>
  <c r="J97" i="1"/>
  <c r="K97" i="1"/>
  <c r="J89" i="1"/>
  <c r="K89" i="1"/>
  <c r="J104" i="1"/>
  <c r="K104" i="1"/>
  <c r="J98" i="1"/>
  <c r="K98" i="1"/>
  <c r="J90" i="1"/>
  <c r="K90" i="1"/>
  <c r="J66" i="1"/>
  <c r="K66" i="1"/>
  <c r="J46" i="1"/>
  <c r="K46" i="1"/>
  <c r="AB44" i="1" l="1"/>
  <c r="AB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<sst xmlns="http://schemas.openxmlformats.org/spreadsheetml/2006/main" count="98" uniqueCount="64">
  <si>
    <t>ID</t>
  </si>
  <si>
    <t>PayGrade</t>
  </si>
  <si>
    <t>Gender</t>
  </si>
  <si>
    <t>Minority</t>
  </si>
  <si>
    <t>Married</t>
  </si>
  <si>
    <t>Age</t>
  </si>
  <si>
    <t>Tenure</t>
  </si>
  <si>
    <t>Rating</t>
  </si>
  <si>
    <t>Salary</t>
  </si>
  <si>
    <t>Question 1</t>
  </si>
  <si>
    <t>Grand Total</t>
  </si>
  <si>
    <t>Total</t>
  </si>
  <si>
    <t>Average Month Salary ($)</t>
  </si>
  <si>
    <t>Difference in the average salary ($)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</si>
  <si>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</si>
  <si>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</si>
  <si>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</si>
  <si>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</si>
  <si>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</si>
  <si>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</si>
  <si>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</si>
  <si>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</si>
  <si>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</si>
  <si>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</si>
  <si>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</si>
  <si>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Salary(Minority)</t>
  </si>
  <si>
    <t>Salary (Non-Minority)</t>
  </si>
  <si>
    <t>Variable 1</t>
  </si>
  <si>
    <t>Variable 2</t>
  </si>
  <si>
    <t>Question 2</t>
  </si>
  <si>
    <t>Count of workers in PayGrade by minority status</t>
  </si>
  <si>
    <t>Percentage of workers in each PayGrade by minority status</t>
  </si>
  <si>
    <t>1 (non-minority)</t>
  </si>
  <si>
    <t>2 (minority)</t>
  </si>
  <si>
    <t>Minority/PayGrade</t>
  </si>
  <si>
    <t>Chi-Square Test for Independence of Two Qualitative Factors</t>
  </si>
  <si>
    <t>Observed data</t>
  </si>
  <si>
    <t>Row Totals</t>
  </si>
  <si>
    <t>Column Totals</t>
  </si>
  <si>
    <t>Row Total</t>
  </si>
  <si>
    <t>Expected data (E)</t>
  </si>
  <si>
    <r>
      <t xml:space="preserve">Conclusion: </t>
    </r>
    <r>
      <rPr>
        <b/>
        <sz val="11"/>
        <rFont val="Arial"/>
        <family val="2"/>
      </rPr>
      <t>Reject Null Hypothesis in a favour of alternative hypotesis</t>
    </r>
  </si>
  <si>
    <t>(O-E)^2 / E</t>
  </si>
  <si>
    <t>DF</t>
  </si>
  <si>
    <t>p-value</t>
  </si>
  <si>
    <t>Ha: There is association between race and promotions</t>
  </si>
  <si>
    <t>Conclusion: Reject Null Hypothesis in a favour of alternative hypotesis</t>
  </si>
  <si>
    <r>
      <t>X</t>
    </r>
    <r>
      <rPr>
        <b/>
        <vertAlign val="superscript"/>
        <sz val="11"/>
        <rFont val="Arial"/>
        <family val="2"/>
      </rPr>
      <t>2</t>
    </r>
  </si>
  <si>
    <r>
      <t>H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>: There is no association between race and promotions</t>
    </r>
  </si>
  <si>
    <t>Question 3</t>
  </si>
  <si>
    <t>Average Tenure by minority class of workers in each PayGrade</t>
  </si>
  <si>
    <t>Question 6</t>
  </si>
  <si>
    <t>Average of Rating</t>
  </si>
  <si>
    <t>Minority / Rating</t>
  </si>
  <si>
    <t xml:space="preserve">Expected data (E) </t>
  </si>
  <si>
    <t>(O-E)^2/E</t>
  </si>
  <si>
    <t>Minority/Rating</t>
  </si>
  <si>
    <t>Ha: There is association between race and rating</t>
  </si>
  <si>
    <t>Conclusion: Reject Null Hypothesis in a favour of alternative hypothesis</t>
  </si>
  <si>
    <r>
      <t>H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>: There is no association between race and rating</t>
    </r>
  </si>
  <si>
    <t>Tenure (Ordinal)</t>
  </si>
  <si>
    <t>Minority Status</t>
  </si>
  <si>
    <r>
      <t>H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>: U</t>
    </r>
    <r>
      <rPr>
        <vertAlign val="subscript"/>
        <sz val="11"/>
        <rFont val="Arial"/>
        <family val="2"/>
      </rPr>
      <t xml:space="preserve">non-minority </t>
    </r>
    <r>
      <rPr>
        <sz val="11"/>
        <rFont val="Arial"/>
        <family val="2"/>
      </rPr>
      <t>= U</t>
    </r>
    <r>
      <rPr>
        <vertAlign val="subscript"/>
        <sz val="11"/>
        <rFont val="Arial"/>
        <family val="2"/>
      </rPr>
      <t>minority</t>
    </r>
  </si>
  <si>
    <r>
      <t>H</t>
    </r>
    <r>
      <rPr>
        <vertAlign val="subscript"/>
        <sz val="11"/>
        <rFont val="Arial"/>
        <family val="2"/>
      </rPr>
      <t>a =</t>
    </r>
    <r>
      <rPr>
        <sz val="11"/>
        <rFont val="Arial"/>
        <family val="2"/>
      </rPr>
      <t xml:space="preserve"> U</t>
    </r>
    <r>
      <rPr>
        <vertAlign val="subscript"/>
        <sz val="11"/>
        <rFont val="Arial"/>
        <family val="2"/>
      </rPr>
      <t xml:space="preserve">non-minority &gt; </t>
    </r>
    <r>
      <rPr>
        <sz val="11"/>
        <rFont val="Arial"/>
        <family val="2"/>
      </rPr>
      <t>U</t>
    </r>
    <r>
      <rPr>
        <vertAlign val="subscript"/>
        <sz val="11"/>
        <rFont val="Arial"/>
        <family val="2"/>
      </rPr>
      <t>minority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</si>
</sst>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bscript"/>
      <sz val="11"/>
      <name val="Arial"/>
      <family val="2"/>
    </font>
    <font>
      <i/>
      <sz val="11"/>
      <name val="Arial"/>
      <family val="2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5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ABABAB"/>
      </top>
      <bottom/>
      <diagonal/>
    </border>
    <border>
      <left style="thin">
        <color rgb="FFABABAB"/>
      </left>
      <right style="thin">
        <color indexed="64"/>
      </right>
      <top style="thin">
        <color rgb="FFABABAB"/>
      </top>
      <bottom/>
      <diagonal/>
    </border>
    <border>
      <left style="thin">
        <color rgb="FFABABAB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ABABAB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 style="thin">
        <color indexed="64"/>
      </bottom>
      <diagonal/>
    </border>
    <border>
      <left/>
      <right/>
      <top style="thin">
        <color rgb="FFABABAB"/>
      </top>
      <bottom style="thin">
        <color indexed="64"/>
      </bottom>
      <diagonal/>
    </border>
    <border>
      <left style="thin">
        <color rgb="FFABABAB"/>
      </left>
      <right style="thin">
        <color indexed="64"/>
      </right>
      <top style="thin">
        <color rgb="FFABABAB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5"/>
      </left>
      <right style="thin">
        <color indexed="64"/>
      </right>
      <top style="thin">
        <color rgb="FFABABAB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ABABAB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9" xfId="0" applyFont="1" applyBorder="1"/>
    <xf numFmtId="0" fontId="4" fillId="0" borderId="2" xfId="0" applyFont="1" applyBorder="1"/>
    <xf numFmtId="0" fontId="6" fillId="0" borderId="0" xfId="0" applyFont="1"/>
    <xf numFmtId="0" fontId="6" fillId="0" borderId="1" xfId="0" applyFont="1" applyBorder="1"/>
    <xf numFmtId="0" fontId="4" fillId="0" borderId="3" xfId="0" applyFont="1" applyBorder="1"/>
    <xf numFmtId="0" fontId="6" fillId="0" borderId="3" xfId="0" applyFont="1" applyBorder="1"/>
    <xf numFmtId="0" fontId="4" fillId="0" borderId="4" xfId="0" applyFont="1" applyBorder="1"/>
    <xf numFmtId="0" fontId="6" fillId="0" borderId="5" xfId="0" applyFont="1" applyBorder="1"/>
    <xf numFmtId="0" fontId="4" fillId="0" borderId="31" xfId="0" applyFont="1" applyBorder="1"/>
    <xf numFmtId="0" fontId="4" fillId="0" borderId="6" xfId="0" applyFont="1" applyBorder="1"/>
    <xf numFmtId="0" fontId="4" fillId="0" borderId="0" xfId="0" applyFont="1" applyAlignment="1">
      <alignment horizontal="right"/>
    </xf>
    <xf numFmtId="0" fontId="4" fillId="0" borderId="18" xfId="0" applyFont="1" applyBorder="1"/>
    <xf numFmtId="0" fontId="4" fillId="0" borderId="1" xfId="0" pivotButton="1" applyFont="1" applyBorder="1"/>
    <xf numFmtId="0" fontId="4" fillId="0" borderId="3" xfId="0" pivotButton="1" applyFont="1" applyBorder="1"/>
    <xf numFmtId="0" fontId="4" fillId="0" borderId="18" xfId="0" pivotButton="1" applyFont="1" applyBorder="1"/>
    <xf numFmtId="0" fontId="4" fillId="0" borderId="33" xfId="0" applyFont="1" applyBorder="1"/>
    <xf numFmtId="0" fontId="4" fillId="0" borderId="34" xfId="0" applyFont="1" applyBorder="1"/>
    <xf numFmtId="0" fontId="4" fillId="0" borderId="35" xfId="0" applyFont="1" applyBorder="1"/>
    <xf numFmtId="0" fontId="4" fillId="0" borderId="8" xfId="0" applyFont="1" applyBorder="1"/>
    <xf numFmtId="0" fontId="4" fillId="0" borderId="38" xfId="0" applyFont="1" applyBorder="1"/>
    <xf numFmtId="0" fontId="4" fillId="0" borderId="36" xfId="0" applyFont="1" applyBorder="1"/>
    <xf numFmtId="0" fontId="4" fillId="0" borderId="32" xfId="0" applyFont="1" applyBorder="1"/>
    <xf numFmtId="0" fontId="4" fillId="0" borderId="5" xfId="0" applyFont="1" applyBorder="1"/>
    <xf numFmtId="0" fontId="4" fillId="0" borderId="37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7" xfId="0" applyFont="1" applyBorder="1"/>
    <xf numFmtId="0" fontId="4" fillId="0" borderId="28" xfId="0" applyFont="1" applyBorder="1"/>
    <xf numFmtId="0" fontId="9" fillId="0" borderId="9" xfId="0" applyFont="1" applyBorder="1" applyAlignment="1">
      <alignment horizontal="center"/>
    </xf>
    <xf numFmtId="0" fontId="4" fillId="0" borderId="7" xfId="0" applyFont="1" applyBorder="1"/>
    <xf numFmtId="0" fontId="4" fillId="0" borderId="19" xfId="0" pivotButton="1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pivotButton="1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23" xfId="0" applyFont="1" applyBorder="1"/>
    <xf numFmtId="0" fontId="4" fillId="0" borderId="22" xfId="0" applyFont="1" applyBorder="1"/>
    <xf numFmtId="0" fontId="4" fillId="0" borderId="12" xfId="0" applyFont="1" applyBorder="1"/>
    <xf numFmtId="0" fontId="4" fillId="0" borderId="26" xfId="0" applyFont="1" applyBorder="1"/>
    <xf numFmtId="0" fontId="4" fillId="0" borderId="10" xfId="0" pivotButton="1" applyFont="1" applyBorder="1"/>
    <xf numFmtId="0" fontId="4" fillId="0" borderId="11" xfId="0" applyFont="1" applyBorder="1"/>
    <xf numFmtId="0" fontId="4" fillId="0" borderId="30" xfId="0" applyFont="1" applyBorder="1"/>
    <xf numFmtId="10" fontId="4" fillId="0" borderId="10" xfId="0" applyNumberFormat="1" applyFont="1" applyBorder="1"/>
    <xf numFmtId="10" fontId="4" fillId="0" borderId="14" xfId="0" applyNumberFormat="1" applyFont="1" applyBorder="1"/>
    <xf numFmtId="10" fontId="4" fillId="0" borderId="23" xfId="0" applyNumberFormat="1" applyFont="1" applyBorder="1"/>
    <xf numFmtId="10" fontId="4" fillId="0" borderId="12" xfId="0" applyNumberFormat="1" applyFont="1" applyBorder="1"/>
    <xf numFmtId="10" fontId="4" fillId="0" borderId="0" xfId="0" applyNumberFormat="1" applyFont="1"/>
    <xf numFmtId="10" fontId="4" fillId="0" borderId="24" xfId="0" applyNumberFormat="1" applyFont="1" applyBorder="1"/>
    <xf numFmtId="10" fontId="4" fillId="0" borderId="26" xfId="0" applyNumberFormat="1" applyFont="1" applyBorder="1"/>
    <xf numFmtId="10" fontId="4" fillId="0" borderId="27" xfId="0" applyNumberFormat="1" applyFont="1" applyBorder="1"/>
    <xf numFmtId="10" fontId="4" fillId="0" borderId="28" xfId="0" applyNumberFormat="1" applyFont="1" applyBorder="1"/>
    <xf numFmtId="164" fontId="0" fillId="0" borderId="0" xfId="0" applyNumberFormat="1"/>
    <xf numFmtId="0" fontId="5" fillId="0" borderId="0" xfId="0" applyFont="1"/>
    <xf numFmtId="0" fontId="4" fillId="0" borderId="15" xfId="0" applyFont="1" applyBorder="1"/>
    <xf numFmtId="0" fontId="4" fillId="0" borderId="17" xfId="0" applyFont="1" applyBorder="1"/>
    <xf numFmtId="0" fontId="4" fillId="0" borderId="13" xfId="0" applyFont="1" applyBorder="1"/>
    <xf numFmtId="0" fontId="4" fillId="0" borderId="16" xfId="0" applyFont="1" applyBorder="1"/>
    <xf numFmtId="0" fontId="10" fillId="0" borderId="0" xfId="0" applyFont="1"/>
    <xf numFmtId="164" fontId="10" fillId="0" borderId="0" xfId="0" applyNumberFormat="1" applyFont="1"/>
    <xf numFmtId="0" fontId="10" fillId="0" borderId="0" xfId="0" applyFont="1" applyBorder="1"/>
    <xf numFmtId="0" fontId="4" fillId="0" borderId="0" xfId="0" applyFont="1" applyBorder="1"/>
    <xf numFmtId="0" fontId="6" fillId="0" borderId="0" xfId="0" applyFont="1" applyBorder="1"/>
    <xf numFmtId="0" fontId="0" fillId="0" borderId="0" xfId="0" applyBorder="1"/>
    <xf numFmtId="0" fontId="10" fillId="0" borderId="0" xfId="0" applyFont="1" applyBorder="1" applyAlignment="1">
      <alignment horizontal="left"/>
    </xf>
    <xf numFmtId="164" fontId="10" fillId="0" borderId="0" xfId="0" applyNumberFormat="1" applyFont="1" applyBorder="1"/>
  </cellXfs>
  <cellStyles count="1">
    <cellStyle name="Normal" xfId="0" builtinId="0"/>
  </cellStyles>
  <dxfs count="140"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57</xdr:row>
      <xdr:rowOff>0</xdr:rowOff>
    </xdr:from>
    <xdr:to>
      <xdr:col>30</xdr:col>
      <xdr:colOff>923925</xdr:colOff>
      <xdr:row>91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ACFE07-863C-D7A4-92AC-991CE2F6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41300" y="10639425"/>
          <a:ext cx="5943600" cy="650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9820</xdr:colOff>
      <xdr:row>57</xdr:row>
      <xdr:rowOff>9820</xdr:rowOff>
    </xdr:from>
    <xdr:to>
      <xdr:col>37</xdr:col>
      <xdr:colOff>654967</xdr:colOff>
      <xdr:row>90</xdr:row>
      <xdr:rowOff>56266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668F84-C116-E87E-927C-184B2CF47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57346" y="10418583"/>
          <a:ext cx="6281590" cy="6114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ibarys Nyussupov" refreshedDate="43892.710004166664" createdVersion="1" refreshedVersion="8" recordCount="140" upgradeOnRefresh="1" xr:uid="{00000000-000A-0000-FFFF-FFFF0A000000}">
  <cacheSource type="worksheet">
    <worksheetSource ref="A1:I141" sheet="ServPro"/>
  </cacheSource>
  <cacheFields count="9">
    <cacheField name="ID" numFmtId="0">
      <sharedItems containsSemiMixedTypes="0" containsString="0" containsNumber="1" containsInteger="1" minValue="1" maxValue="140"/>
    </cacheField>
    <cacheField name="PayGrade" numFmtId="0">
      <sharedItems containsSemiMixedTypes="0" containsString="0" containsNumber="1" containsInteger="1" minValue="1" maxValue="3" count="3">
        <n v="1"/>
        <n v="2"/>
        <n v="3"/>
      </sharedItems>
    </cacheField>
    <cacheField name="Gender" numFmtId="0">
      <sharedItems containsSemiMixedTypes="0" containsString="0" containsNumber="1" containsInteger="1" minValue="1" maxValue="2"/>
    </cacheField>
    <cacheField name="Minority" numFmtId="0">
      <sharedItems containsSemiMixedTypes="0" containsString="0" containsNumber="1" containsInteger="1" minValue="1" maxValue="2" count="2">
        <n v="2"/>
        <n v="1"/>
      </sharedItems>
    </cacheField>
    <cacheField name="Married" numFmtId="0">
      <sharedItems containsSemiMixedTypes="0" containsString="0" containsNumber="1" containsInteger="1" minValue="0" maxValue="1" count="2">
        <n v="0"/>
        <n v="1"/>
      </sharedItems>
    </cacheField>
    <cacheField name="Age" numFmtId="0">
      <sharedItems containsSemiMixedTypes="0" containsString="0" containsNumber="1" containsInteger="1" minValue="18" maxValue="44"/>
    </cacheField>
    <cacheField name="Tenure" numFmtId="164">
      <sharedItems containsSemiMixedTypes="0" containsString="0" containsNumber="1" minValue="0.4" maxValue="5.7" count="46">
        <n v="0.5"/>
        <n v="2.4"/>
        <n v="3.6"/>
        <n v="1.9"/>
        <n v="3.4"/>
        <n v="2.8"/>
        <n v="2.2999999999999998"/>
        <n v="0.4"/>
        <n v="3"/>
        <n v="1.4"/>
        <n v="3.8"/>
        <n v="4.5999999999999996"/>
        <n v="1.8"/>
        <n v="4.2"/>
        <n v="4.0999999999999996"/>
        <n v="3.2"/>
        <n v="1.5"/>
        <n v="2.5"/>
        <n v="2.9"/>
        <n v="1.2"/>
        <n v="4.3"/>
        <n v="1.7"/>
        <n v="4.7"/>
        <n v="2.2000000000000002"/>
        <n v="4"/>
        <n v="1.3"/>
        <n v="0.6"/>
        <n v="1.6"/>
        <n v="3.9"/>
        <n v="3.3"/>
        <n v="4.8"/>
        <n v="0.7"/>
        <n v="2.1"/>
        <n v="1.1000000000000001"/>
        <n v="2.7"/>
        <n v="5"/>
        <n v="2.6"/>
        <n v="4.5"/>
        <n v="5.7"/>
        <n v="3.7"/>
        <n v="3.5"/>
        <n v="4.9000000000000004"/>
        <n v="3.1"/>
        <n v="2"/>
        <n v="5.0999999999999996"/>
        <n v="5.6"/>
      </sharedItems>
    </cacheField>
    <cacheField name="Rating" numFmtId="0">
      <sharedItems containsSemiMixedTypes="0" containsString="0" containsNumber="1" containsInteger="1" minValue="2" maxValue="10" count="9">
        <n v="2"/>
        <n v="3"/>
        <n v="7"/>
        <n v="6"/>
        <n v="4"/>
        <n v="5"/>
        <n v="10"/>
        <n v="9"/>
        <n v="8"/>
      </sharedItems>
    </cacheField>
    <cacheField name="Salary" numFmtId="0">
      <sharedItems containsSemiMixedTypes="0" containsString="0" containsNumber="1" containsInteger="1" minValue="2380" maxValue="4210" count="88">
        <n v="2390"/>
        <n v="2860"/>
        <n v="3570"/>
        <n v="2690"/>
        <n v="2790"/>
        <n v="2510"/>
        <n v="2590"/>
        <n v="2380"/>
        <n v="3020"/>
        <n v="3750"/>
        <n v="2630"/>
        <n v="3480"/>
        <n v="4180"/>
        <n v="2610"/>
        <n v="3840"/>
        <n v="2550"/>
        <n v="2730"/>
        <n v="2870"/>
        <n v="2650"/>
        <n v="2700"/>
        <n v="2750"/>
        <n v="2770"/>
        <n v="3390"/>
        <n v="2800"/>
        <n v="2760"/>
        <n v="3060"/>
        <n v="2780"/>
        <n v="2950"/>
        <n v="3030"/>
        <n v="4010"/>
        <n v="2660"/>
        <n v="3130"/>
        <n v="2450"/>
        <n v="3600"/>
        <n v="3320"/>
        <n v="2670"/>
        <n v="3120"/>
        <n v="2680"/>
        <n v="2850"/>
        <n v="3870"/>
        <n v="3220"/>
        <n v="3460"/>
        <n v="2920"/>
        <n v="3140"/>
        <n v="3860"/>
        <n v="2840"/>
        <n v="2720"/>
        <n v="2820"/>
        <n v="3680"/>
        <n v="3330"/>
        <n v="2620"/>
        <n v="3340"/>
        <n v="2480"/>
        <n v="2830"/>
        <n v="3240"/>
        <n v="2570"/>
        <n v="3730"/>
        <n v="3620"/>
        <n v="2910"/>
        <n v="2940"/>
        <n v="3530"/>
        <n v="2530"/>
        <n v="4210"/>
        <n v="3470"/>
        <n v="2810"/>
        <n v="2470"/>
        <n v="3500"/>
        <n v="3810"/>
        <n v="3100"/>
        <n v="2890"/>
        <n v="3080"/>
        <n v="3040"/>
        <n v="3280"/>
        <n v="2710"/>
        <n v="3900"/>
        <n v="3510"/>
        <n v="3250"/>
        <n v="3350"/>
        <n v="2880"/>
        <n v="3210"/>
        <n v="2900"/>
        <n v="3670"/>
        <n v="2600"/>
        <n v="2740"/>
        <n v="3830"/>
        <n v="3430"/>
        <n v="3400"/>
        <n v="414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n v="1"/>
    <x v="0"/>
    <n v="2"/>
    <x v="0"/>
    <x v="0"/>
    <n v="18"/>
    <x v="0"/>
    <x v="0"/>
    <x v="0"/>
  </r>
  <r>
    <n v="2"/>
    <x v="0"/>
    <n v="2"/>
    <x v="1"/>
    <x v="0"/>
    <n v="25"/>
    <x v="1"/>
    <x v="1"/>
    <x v="1"/>
  </r>
  <r>
    <n v="3"/>
    <x v="1"/>
    <n v="2"/>
    <x v="1"/>
    <x v="0"/>
    <n v="23"/>
    <x v="2"/>
    <x v="2"/>
    <x v="2"/>
  </r>
  <r>
    <n v="4"/>
    <x v="0"/>
    <n v="1"/>
    <x v="0"/>
    <x v="0"/>
    <n v="26"/>
    <x v="3"/>
    <x v="1"/>
    <x v="3"/>
  </r>
  <r>
    <n v="5"/>
    <x v="1"/>
    <n v="2"/>
    <x v="1"/>
    <x v="1"/>
    <n v="22"/>
    <x v="4"/>
    <x v="3"/>
    <x v="4"/>
  </r>
  <r>
    <n v="6"/>
    <x v="0"/>
    <n v="2"/>
    <x v="0"/>
    <x v="1"/>
    <n v="23"/>
    <x v="5"/>
    <x v="4"/>
    <x v="5"/>
  </r>
  <r>
    <n v="7"/>
    <x v="0"/>
    <n v="1"/>
    <x v="1"/>
    <x v="1"/>
    <n v="31"/>
    <x v="6"/>
    <x v="1"/>
    <x v="6"/>
  </r>
  <r>
    <n v="8"/>
    <x v="0"/>
    <n v="2"/>
    <x v="1"/>
    <x v="1"/>
    <n v="21"/>
    <x v="7"/>
    <x v="0"/>
    <x v="7"/>
  </r>
  <r>
    <n v="9"/>
    <x v="1"/>
    <n v="1"/>
    <x v="1"/>
    <x v="0"/>
    <n v="31"/>
    <x v="8"/>
    <x v="5"/>
    <x v="8"/>
  </r>
  <r>
    <n v="10"/>
    <x v="0"/>
    <n v="2"/>
    <x v="0"/>
    <x v="1"/>
    <n v="38"/>
    <x v="9"/>
    <x v="1"/>
    <x v="4"/>
  </r>
  <r>
    <n v="11"/>
    <x v="1"/>
    <n v="2"/>
    <x v="1"/>
    <x v="1"/>
    <n v="32"/>
    <x v="10"/>
    <x v="2"/>
    <x v="3"/>
  </r>
  <r>
    <n v="12"/>
    <x v="2"/>
    <n v="2"/>
    <x v="1"/>
    <x v="0"/>
    <n v="24"/>
    <x v="11"/>
    <x v="6"/>
    <x v="9"/>
  </r>
  <r>
    <n v="13"/>
    <x v="0"/>
    <n v="1"/>
    <x v="1"/>
    <x v="1"/>
    <n v="20"/>
    <x v="12"/>
    <x v="1"/>
    <x v="10"/>
  </r>
  <r>
    <n v="14"/>
    <x v="0"/>
    <n v="1"/>
    <x v="0"/>
    <x v="1"/>
    <n v="23"/>
    <x v="4"/>
    <x v="4"/>
    <x v="3"/>
  </r>
  <r>
    <n v="15"/>
    <x v="2"/>
    <n v="1"/>
    <x v="0"/>
    <x v="1"/>
    <n v="32"/>
    <x v="10"/>
    <x v="7"/>
    <x v="11"/>
  </r>
  <r>
    <n v="16"/>
    <x v="2"/>
    <n v="1"/>
    <x v="0"/>
    <x v="1"/>
    <n v="25"/>
    <x v="13"/>
    <x v="6"/>
    <x v="12"/>
  </r>
  <r>
    <n v="17"/>
    <x v="0"/>
    <n v="2"/>
    <x v="0"/>
    <x v="1"/>
    <n v="27"/>
    <x v="0"/>
    <x v="1"/>
    <x v="13"/>
  </r>
  <r>
    <n v="18"/>
    <x v="2"/>
    <n v="2"/>
    <x v="1"/>
    <x v="0"/>
    <n v="24"/>
    <x v="14"/>
    <x v="6"/>
    <x v="14"/>
  </r>
  <r>
    <n v="19"/>
    <x v="0"/>
    <n v="2"/>
    <x v="0"/>
    <x v="0"/>
    <n v="26"/>
    <x v="5"/>
    <x v="1"/>
    <x v="15"/>
  </r>
  <r>
    <n v="20"/>
    <x v="0"/>
    <n v="2"/>
    <x v="1"/>
    <x v="0"/>
    <n v="35"/>
    <x v="9"/>
    <x v="4"/>
    <x v="16"/>
  </r>
  <r>
    <n v="21"/>
    <x v="0"/>
    <n v="1"/>
    <x v="0"/>
    <x v="1"/>
    <n v="35"/>
    <x v="15"/>
    <x v="1"/>
    <x v="17"/>
  </r>
  <r>
    <n v="22"/>
    <x v="0"/>
    <n v="2"/>
    <x v="0"/>
    <x v="1"/>
    <n v="26"/>
    <x v="6"/>
    <x v="4"/>
    <x v="18"/>
  </r>
  <r>
    <n v="23"/>
    <x v="0"/>
    <n v="2"/>
    <x v="1"/>
    <x v="0"/>
    <n v="21"/>
    <x v="16"/>
    <x v="1"/>
    <x v="19"/>
  </r>
  <r>
    <n v="24"/>
    <x v="1"/>
    <n v="2"/>
    <x v="1"/>
    <x v="1"/>
    <n v="22"/>
    <x v="17"/>
    <x v="3"/>
    <x v="20"/>
  </r>
  <r>
    <n v="25"/>
    <x v="0"/>
    <n v="2"/>
    <x v="1"/>
    <x v="1"/>
    <n v="21"/>
    <x v="16"/>
    <x v="1"/>
    <x v="21"/>
  </r>
  <r>
    <n v="26"/>
    <x v="1"/>
    <n v="2"/>
    <x v="1"/>
    <x v="1"/>
    <n v="23"/>
    <x v="4"/>
    <x v="2"/>
    <x v="22"/>
  </r>
  <r>
    <n v="27"/>
    <x v="0"/>
    <n v="2"/>
    <x v="1"/>
    <x v="1"/>
    <n v="36"/>
    <x v="15"/>
    <x v="4"/>
    <x v="23"/>
  </r>
  <r>
    <n v="28"/>
    <x v="0"/>
    <n v="2"/>
    <x v="1"/>
    <x v="0"/>
    <n v="26"/>
    <x v="18"/>
    <x v="4"/>
    <x v="24"/>
  </r>
  <r>
    <n v="29"/>
    <x v="0"/>
    <n v="2"/>
    <x v="1"/>
    <x v="1"/>
    <n v="21"/>
    <x v="19"/>
    <x v="1"/>
    <x v="18"/>
  </r>
  <r>
    <n v="30"/>
    <x v="2"/>
    <n v="2"/>
    <x v="1"/>
    <x v="0"/>
    <n v="27"/>
    <x v="20"/>
    <x v="8"/>
    <x v="25"/>
  </r>
  <r>
    <n v="31"/>
    <x v="0"/>
    <n v="2"/>
    <x v="0"/>
    <x v="1"/>
    <n v="21"/>
    <x v="9"/>
    <x v="1"/>
    <x v="26"/>
  </r>
  <r>
    <n v="32"/>
    <x v="1"/>
    <n v="1"/>
    <x v="1"/>
    <x v="1"/>
    <n v="28"/>
    <x v="6"/>
    <x v="3"/>
    <x v="27"/>
  </r>
  <r>
    <n v="33"/>
    <x v="1"/>
    <n v="1"/>
    <x v="1"/>
    <x v="1"/>
    <n v="23"/>
    <x v="13"/>
    <x v="2"/>
    <x v="23"/>
  </r>
  <r>
    <n v="34"/>
    <x v="1"/>
    <n v="1"/>
    <x v="1"/>
    <x v="1"/>
    <n v="23"/>
    <x v="14"/>
    <x v="3"/>
    <x v="28"/>
  </r>
  <r>
    <n v="35"/>
    <x v="0"/>
    <n v="2"/>
    <x v="0"/>
    <x v="1"/>
    <n v="37"/>
    <x v="21"/>
    <x v="1"/>
    <x v="15"/>
  </r>
  <r>
    <n v="36"/>
    <x v="2"/>
    <n v="1"/>
    <x v="0"/>
    <x v="0"/>
    <n v="23"/>
    <x v="22"/>
    <x v="7"/>
    <x v="29"/>
  </r>
  <r>
    <n v="37"/>
    <x v="2"/>
    <n v="2"/>
    <x v="1"/>
    <x v="0"/>
    <n v="36"/>
    <x v="11"/>
    <x v="6"/>
    <x v="8"/>
  </r>
  <r>
    <n v="38"/>
    <x v="0"/>
    <n v="1"/>
    <x v="1"/>
    <x v="1"/>
    <n v="22"/>
    <x v="5"/>
    <x v="4"/>
    <x v="30"/>
  </r>
  <r>
    <n v="39"/>
    <x v="2"/>
    <n v="2"/>
    <x v="0"/>
    <x v="1"/>
    <n v="26"/>
    <x v="13"/>
    <x v="7"/>
    <x v="31"/>
  </r>
  <r>
    <n v="40"/>
    <x v="2"/>
    <n v="2"/>
    <x v="1"/>
    <x v="1"/>
    <n v="23"/>
    <x v="10"/>
    <x v="7"/>
    <x v="29"/>
  </r>
  <r>
    <n v="41"/>
    <x v="1"/>
    <n v="2"/>
    <x v="1"/>
    <x v="0"/>
    <n v="22"/>
    <x v="6"/>
    <x v="3"/>
    <x v="3"/>
  </r>
  <r>
    <n v="42"/>
    <x v="0"/>
    <n v="1"/>
    <x v="1"/>
    <x v="0"/>
    <n v="26"/>
    <x v="23"/>
    <x v="4"/>
    <x v="32"/>
  </r>
  <r>
    <n v="43"/>
    <x v="2"/>
    <n v="2"/>
    <x v="1"/>
    <x v="1"/>
    <n v="35"/>
    <x v="24"/>
    <x v="6"/>
    <x v="33"/>
  </r>
  <r>
    <n v="44"/>
    <x v="1"/>
    <n v="1"/>
    <x v="1"/>
    <x v="1"/>
    <n v="28"/>
    <x v="24"/>
    <x v="2"/>
    <x v="34"/>
  </r>
  <r>
    <n v="45"/>
    <x v="0"/>
    <n v="2"/>
    <x v="1"/>
    <x v="1"/>
    <n v="40"/>
    <x v="18"/>
    <x v="4"/>
    <x v="35"/>
  </r>
  <r>
    <n v="46"/>
    <x v="2"/>
    <n v="2"/>
    <x v="1"/>
    <x v="1"/>
    <n v="23"/>
    <x v="4"/>
    <x v="7"/>
    <x v="36"/>
  </r>
  <r>
    <n v="47"/>
    <x v="1"/>
    <n v="2"/>
    <x v="1"/>
    <x v="0"/>
    <n v="32"/>
    <x v="17"/>
    <x v="3"/>
    <x v="36"/>
  </r>
  <r>
    <n v="48"/>
    <x v="0"/>
    <n v="2"/>
    <x v="0"/>
    <x v="1"/>
    <n v="25"/>
    <x v="9"/>
    <x v="1"/>
    <x v="37"/>
  </r>
  <r>
    <n v="49"/>
    <x v="0"/>
    <n v="1"/>
    <x v="0"/>
    <x v="0"/>
    <n v="33"/>
    <x v="25"/>
    <x v="4"/>
    <x v="38"/>
  </r>
  <r>
    <n v="50"/>
    <x v="0"/>
    <n v="2"/>
    <x v="0"/>
    <x v="1"/>
    <n v="38"/>
    <x v="19"/>
    <x v="1"/>
    <x v="18"/>
  </r>
  <r>
    <n v="51"/>
    <x v="0"/>
    <n v="1"/>
    <x v="1"/>
    <x v="1"/>
    <n v="21"/>
    <x v="12"/>
    <x v="1"/>
    <x v="18"/>
  </r>
  <r>
    <n v="52"/>
    <x v="0"/>
    <n v="2"/>
    <x v="1"/>
    <x v="0"/>
    <n v="19"/>
    <x v="26"/>
    <x v="0"/>
    <x v="7"/>
  </r>
  <r>
    <n v="53"/>
    <x v="2"/>
    <n v="2"/>
    <x v="1"/>
    <x v="1"/>
    <n v="26"/>
    <x v="22"/>
    <x v="6"/>
    <x v="39"/>
  </r>
  <r>
    <n v="54"/>
    <x v="0"/>
    <n v="2"/>
    <x v="0"/>
    <x v="1"/>
    <n v="31"/>
    <x v="27"/>
    <x v="4"/>
    <x v="35"/>
  </r>
  <r>
    <n v="55"/>
    <x v="1"/>
    <n v="1"/>
    <x v="1"/>
    <x v="1"/>
    <n v="29"/>
    <x v="4"/>
    <x v="3"/>
    <x v="40"/>
  </r>
  <r>
    <n v="56"/>
    <x v="1"/>
    <n v="1"/>
    <x v="1"/>
    <x v="0"/>
    <n v="24"/>
    <x v="28"/>
    <x v="2"/>
    <x v="41"/>
  </r>
  <r>
    <n v="57"/>
    <x v="1"/>
    <n v="2"/>
    <x v="1"/>
    <x v="0"/>
    <n v="40"/>
    <x v="17"/>
    <x v="3"/>
    <x v="42"/>
  </r>
  <r>
    <n v="58"/>
    <x v="1"/>
    <n v="1"/>
    <x v="1"/>
    <x v="0"/>
    <n v="26"/>
    <x v="29"/>
    <x v="2"/>
    <x v="36"/>
  </r>
  <r>
    <n v="59"/>
    <x v="1"/>
    <n v="1"/>
    <x v="0"/>
    <x v="0"/>
    <n v="37"/>
    <x v="20"/>
    <x v="8"/>
    <x v="43"/>
  </r>
  <r>
    <n v="60"/>
    <x v="2"/>
    <n v="1"/>
    <x v="1"/>
    <x v="1"/>
    <n v="24"/>
    <x v="30"/>
    <x v="6"/>
    <x v="44"/>
  </r>
  <r>
    <n v="61"/>
    <x v="0"/>
    <n v="2"/>
    <x v="0"/>
    <x v="1"/>
    <n v="20"/>
    <x v="31"/>
    <x v="1"/>
    <x v="20"/>
  </r>
  <r>
    <n v="62"/>
    <x v="0"/>
    <n v="2"/>
    <x v="0"/>
    <x v="0"/>
    <n v="22"/>
    <x v="32"/>
    <x v="4"/>
    <x v="45"/>
  </r>
  <r>
    <n v="63"/>
    <x v="0"/>
    <n v="1"/>
    <x v="0"/>
    <x v="0"/>
    <n v="19"/>
    <x v="33"/>
    <x v="1"/>
    <x v="46"/>
  </r>
  <r>
    <n v="64"/>
    <x v="1"/>
    <n v="2"/>
    <x v="0"/>
    <x v="1"/>
    <n v="26"/>
    <x v="2"/>
    <x v="3"/>
    <x v="40"/>
  </r>
  <r>
    <n v="65"/>
    <x v="0"/>
    <n v="1"/>
    <x v="0"/>
    <x v="0"/>
    <n v="33"/>
    <x v="9"/>
    <x v="4"/>
    <x v="47"/>
  </r>
  <r>
    <n v="66"/>
    <x v="0"/>
    <n v="1"/>
    <x v="0"/>
    <x v="0"/>
    <n v="21"/>
    <x v="27"/>
    <x v="4"/>
    <x v="3"/>
  </r>
  <r>
    <n v="67"/>
    <x v="2"/>
    <n v="1"/>
    <x v="1"/>
    <x v="1"/>
    <n v="25"/>
    <x v="24"/>
    <x v="7"/>
    <x v="48"/>
  </r>
  <r>
    <n v="68"/>
    <x v="1"/>
    <n v="2"/>
    <x v="0"/>
    <x v="1"/>
    <n v="25"/>
    <x v="17"/>
    <x v="2"/>
    <x v="46"/>
  </r>
  <r>
    <n v="69"/>
    <x v="1"/>
    <n v="1"/>
    <x v="0"/>
    <x v="0"/>
    <n v="29"/>
    <x v="15"/>
    <x v="2"/>
    <x v="49"/>
  </r>
  <r>
    <n v="70"/>
    <x v="0"/>
    <n v="1"/>
    <x v="0"/>
    <x v="1"/>
    <n v="25"/>
    <x v="23"/>
    <x v="1"/>
    <x v="50"/>
  </r>
  <r>
    <n v="71"/>
    <x v="0"/>
    <n v="2"/>
    <x v="1"/>
    <x v="1"/>
    <n v="21"/>
    <x v="17"/>
    <x v="4"/>
    <x v="45"/>
  </r>
  <r>
    <n v="72"/>
    <x v="0"/>
    <n v="2"/>
    <x v="0"/>
    <x v="0"/>
    <n v="21"/>
    <x v="27"/>
    <x v="1"/>
    <x v="16"/>
  </r>
  <r>
    <n v="73"/>
    <x v="2"/>
    <n v="1"/>
    <x v="1"/>
    <x v="1"/>
    <n v="22"/>
    <x v="34"/>
    <x v="6"/>
    <x v="51"/>
  </r>
  <r>
    <n v="74"/>
    <x v="2"/>
    <n v="2"/>
    <x v="1"/>
    <x v="0"/>
    <n v="24"/>
    <x v="11"/>
    <x v="7"/>
    <x v="28"/>
  </r>
  <r>
    <n v="75"/>
    <x v="0"/>
    <n v="2"/>
    <x v="0"/>
    <x v="0"/>
    <n v="31"/>
    <x v="33"/>
    <x v="1"/>
    <x v="52"/>
  </r>
  <r>
    <n v="76"/>
    <x v="0"/>
    <n v="1"/>
    <x v="0"/>
    <x v="1"/>
    <n v="26"/>
    <x v="16"/>
    <x v="4"/>
    <x v="23"/>
  </r>
  <r>
    <n v="77"/>
    <x v="1"/>
    <n v="2"/>
    <x v="0"/>
    <x v="1"/>
    <n v="21"/>
    <x v="34"/>
    <x v="5"/>
    <x v="53"/>
  </r>
  <r>
    <n v="78"/>
    <x v="1"/>
    <n v="1"/>
    <x v="0"/>
    <x v="1"/>
    <n v="33"/>
    <x v="29"/>
    <x v="8"/>
    <x v="54"/>
  </r>
  <r>
    <n v="79"/>
    <x v="0"/>
    <n v="2"/>
    <x v="0"/>
    <x v="1"/>
    <n v="21"/>
    <x v="27"/>
    <x v="4"/>
    <x v="55"/>
  </r>
  <r>
    <n v="80"/>
    <x v="1"/>
    <n v="2"/>
    <x v="1"/>
    <x v="1"/>
    <n v="34"/>
    <x v="11"/>
    <x v="8"/>
    <x v="56"/>
  </r>
  <r>
    <n v="81"/>
    <x v="2"/>
    <n v="2"/>
    <x v="1"/>
    <x v="0"/>
    <n v="25"/>
    <x v="35"/>
    <x v="7"/>
    <x v="57"/>
  </r>
  <r>
    <n v="82"/>
    <x v="1"/>
    <n v="1"/>
    <x v="0"/>
    <x v="0"/>
    <n v="30"/>
    <x v="17"/>
    <x v="3"/>
    <x v="25"/>
  </r>
  <r>
    <n v="83"/>
    <x v="0"/>
    <n v="1"/>
    <x v="0"/>
    <x v="0"/>
    <n v="34"/>
    <x v="36"/>
    <x v="4"/>
    <x v="58"/>
  </r>
  <r>
    <n v="84"/>
    <x v="2"/>
    <n v="1"/>
    <x v="0"/>
    <x v="0"/>
    <n v="38"/>
    <x v="8"/>
    <x v="7"/>
    <x v="59"/>
  </r>
  <r>
    <n v="85"/>
    <x v="2"/>
    <n v="2"/>
    <x v="1"/>
    <x v="0"/>
    <n v="36"/>
    <x v="4"/>
    <x v="7"/>
    <x v="60"/>
  </r>
  <r>
    <n v="86"/>
    <x v="2"/>
    <n v="1"/>
    <x v="1"/>
    <x v="1"/>
    <n v="26"/>
    <x v="37"/>
    <x v="7"/>
    <x v="29"/>
  </r>
  <r>
    <n v="87"/>
    <x v="2"/>
    <n v="2"/>
    <x v="0"/>
    <x v="1"/>
    <n v="24"/>
    <x v="8"/>
    <x v="8"/>
    <x v="39"/>
  </r>
  <r>
    <n v="88"/>
    <x v="1"/>
    <n v="1"/>
    <x v="1"/>
    <x v="0"/>
    <n v="38"/>
    <x v="17"/>
    <x v="2"/>
    <x v="28"/>
  </r>
  <r>
    <n v="89"/>
    <x v="0"/>
    <n v="1"/>
    <x v="0"/>
    <x v="1"/>
    <n v="21"/>
    <x v="25"/>
    <x v="4"/>
    <x v="61"/>
  </r>
  <r>
    <n v="90"/>
    <x v="2"/>
    <n v="2"/>
    <x v="1"/>
    <x v="0"/>
    <n v="29"/>
    <x v="38"/>
    <x v="6"/>
    <x v="62"/>
  </r>
  <r>
    <n v="91"/>
    <x v="1"/>
    <n v="2"/>
    <x v="0"/>
    <x v="0"/>
    <n v="23"/>
    <x v="39"/>
    <x v="2"/>
    <x v="63"/>
  </r>
  <r>
    <n v="92"/>
    <x v="0"/>
    <n v="2"/>
    <x v="0"/>
    <x v="1"/>
    <n v="33"/>
    <x v="16"/>
    <x v="4"/>
    <x v="64"/>
  </r>
  <r>
    <n v="93"/>
    <x v="0"/>
    <n v="1"/>
    <x v="1"/>
    <x v="0"/>
    <n v="21"/>
    <x v="32"/>
    <x v="5"/>
    <x v="65"/>
  </r>
  <r>
    <n v="94"/>
    <x v="2"/>
    <n v="1"/>
    <x v="1"/>
    <x v="0"/>
    <n v="40"/>
    <x v="10"/>
    <x v="7"/>
    <x v="66"/>
  </r>
  <r>
    <n v="95"/>
    <x v="2"/>
    <n v="2"/>
    <x v="1"/>
    <x v="1"/>
    <n v="24"/>
    <x v="13"/>
    <x v="6"/>
    <x v="67"/>
  </r>
  <r>
    <n v="96"/>
    <x v="0"/>
    <n v="1"/>
    <x v="0"/>
    <x v="1"/>
    <n v="37"/>
    <x v="21"/>
    <x v="4"/>
    <x v="64"/>
  </r>
  <r>
    <n v="97"/>
    <x v="1"/>
    <n v="1"/>
    <x v="0"/>
    <x v="0"/>
    <n v="23"/>
    <x v="2"/>
    <x v="3"/>
    <x v="68"/>
  </r>
  <r>
    <n v="98"/>
    <x v="1"/>
    <n v="2"/>
    <x v="1"/>
    <x v="1"/>
    <n v="23"/>
    <x v="39"/>
    <x v="2"/>
    <x v="69"/>
  </r>
  <r>
    <n v="99"/>
    <x v="0"/>
    <n v="2"/>
    <x v="0"/>
    <x v="0"/>
    <n v="21"/>
    <x v="25"/>
    <x v="1"/>
    <x v="18"/>
  </r>
  <r>
    <n v="100"/>
    <x v="1"/>
    <n v="2"/>
    <x v="1"/>
    <x v="1"/>
    <n v="23"/>
    <x v="8"/>
    <x v="2"/>
    <x v="2"/>
  </r>
  <r>
    <n v="101"/>
    <x v="1"/>
    <n v="2"/>
    <x v="0"/>
    <x v="1"/>
    <n v="32"/>
    <x v="2"/>
    <x v="2"/>
    <x v="70"/>
  </r>
  <r>
    <n v="102"/>
    <x v="0"/>
    <n v="1"/>
    <x v="0"/>
    <x v="0"/>
    <n v="23"/>
    <x v="15"/>
    <x v="4"/>
    <x v="37"/>
  </r>
  <r>
    <n v="103"/>
    <x v="0"/>
    <n v="1"/>
    <x v="0"/>
    <x v="1"/>
    <n v="37"/>
    <x v="25"/>
    <x v="4"/>
    <x v="24"/>
  </r>
  <r>
    <n v="104"/>
    <x v="1"/>
    <n v="1"/>
    <x v="1"/>
    <x v="0"/>
    <n v="21"/>
    <x v="18"/>
    <x v="2"/>
    <x v="71"/>
  </r>
  <r>
    <n v="105"/>
    <x v="2"/>
    <n v="1"/>
    <x v="1"/>
    <x v="1"/>
    <n v="31"/>
    <x v="24"/>
    <x v="8"/>
    <x v="72"/>
  </r>
  <r>
    <n v="106"/>
    <x v="1"/>
    <n v="1"/>
    <x v="1"/>
    <x v="0"/>
    <n v="34"/>
    <x v="20"/>
    <x v="8"/>
    <x v="11"/>
  </r>
  <r>
    <n v="107"/>
    <x v="0"/>
    <n v="2"/>
    <x v="1"/>
    <x v="1"/>
    <n v="28"/>
    <x v="6"/>
    <x v="4"/>
    <x v="10"/>
  </r>
  <r>
    <n v="108"/>
    <x v="1"/>
    <n v="2"/>
    <x v="0"/>
    <x v="0"/>
    <n v="32"/>
    <x v="40"/>
    <x v="3"/>
    <x v="45"/>
  </r>
  <r>
    <n v="109"/>
    <x v="1"/>
    <n v="1"/>
    <x v="0"/>
    <x v="0"/>
    <n v="35"/>
    <x v="18"/>
    <x v="5"/>
    <x v="73"/>
  </r>
  <r>
    <n v="110"/>
    <x v="2"/>
    <n v="1"/>
    <x v="1"/>
    <x v="1"/>
    <n v="44"/>
    <x v="30"/>
    <x v="6"/>
    <x v="74"/>
  </r>
  <r>
    <n v="111"/>
    <x v="2"/>
    <n v="2"/>
    <x v="1"/>
    <x v="0"/>
    <n v="38"/>
    <x v="24"/>
    <x v="6"/>
    <x v="66"/>
  </r>
  <r>
    <n v="112"/>
    <x v="0"/>
    <n v="1"/>
    <x v="0"/>
    <x v="0"/>
    <n v="21"/>
    <x v="34"/>
    <x v="4"/>
    <x v="13"/>
  </r>
  <r>
    <n v="113"/>
    <x v="1"/>
    <n v="1"/>
    <x v="1"/>
    <x v="1"/>
    <n v="22"/>
    <x v="17"/>
    <x v="3"/>
    <x v="24"/>
  </r>
  <r>
    <n v="114"/>
    <x v="1"/>
    <n v="2"/>
    <x v="0"/>
    <x v="0"/>
    <n v="32"/>
    <x v="23"/>
    <x v="2"/>
    <x v="11"/>
  </r>
  <r>
    <n v="115"/>
    <x v="0"/>
    <n v="1"/>
    <x v="0"/>
    <x v="1"/>
    <n v="35"/>
    <x v="29"/>
    <x v="4"/>
    <x v="61"/>
  </r>
  <r>
    <n v="116"/>
    <x v="2"/>
    <n v="2"/>
    <x v="0"/>
    <x v="0"/>
    <n v="38"/>
    <x v="29"/>
    <x v="7"/>
    <x v="75"/>
  </r>
  <r>
    <n v="117"/>
    <x v="1"/>
    <n v="1"/>
    <x v="1"/>
    <x v="0"/>
    <n v="23"/>
    <x v="8"/>
    <x v="2"/>
    <x v="76"/>
  </r>
  <r>
    <n v="118"/>
    <x v="2"/>
    <n v="2"/>
    <x v="1"/>
    <x v="1"/>
    <n v="23"/>
    <x v="41"/>
    <x v="7"/>
    <x v="77"/>
  </r>
  <r>
    <n v="119"/>
    <x v="0"/>
    <n v="2"/>
    <x v="0"/>
    <x v="1"/>
    <n v="21"/>
    <x v="21"/>
    <x v="4"/>
    <x v="78"/>
  </r>
  <r>
    <n v="120"/>
    <x v="2"/>
    <n v="2"/>
    <x v="1"/>
    <x v="0"/>
    <n v="23"/>
    <x v="42"/>
    <x v="7"/>
    <x v="79"/>
  </r>
  <r>
    <n v="121"/>
    <x v="2"/>
    <n v="2"/>
    <x v="1"/>
    <x v="1"/>
    <n v="24"/>
    <x v="40"/>
    <x v="7"/>
    <x v="80"/>
  </r>
  <r>
    <n v="122"/>
    <x v="2"/>
    <n v="2"/>
    <x v="0"/>
    <x v="0"/>
    <n v="23"/>
    <x v="20"/>
    <x v="6"/>
    <x v="51"/>
  </r>
  <r>
    <n v="123"/>
    <x v="2"/>
    <n v="1"/>
    <x v="1"/>
    <x v="1"/>
    <n v="24"/>
    <x v="37"/>
    <x v="7"/>
    <x v="75"/>
  </r>
  <r>
    <n v="124"/>
    <x v="1"/>
    <n v="2"/>
    <x v="1"/>
    <x v="1"/>
    <n v="23"/>
    <x v="42"/>
    <x v="3"/>
    <x v="26"/>
  </r>
  <r>
    <n v="125"/>
    <x v="0"/>
    <n v="2"/>
    <x v="0"/>
    <x v="0"/>
    <n v="27"/>
    <x v="0"/>
    <x v="1"/>
    <x v="35"/>
  </r>
  <r>
    <n v="126"/>
    <x v="0"/>
    <n v="1"/>
    <x v="0"/>
    <x v="0"/>
    <n v="20"/>
    <x v="12"/>
    <x v="1"/>
    <x v="65"/>
  </r>
  <r>
    <n v="127"/>
    <x v="1"/>
    <n v="1"/>
    <x v="0"/>
    <x v="1"/>
    <n v="40"/>
    <x v="8"/>
    <x v="5"/>
    <x v="43"/>
  </r>
  <r>
    <n v="128"/>
    <x v="2"/>
    <n v="1"/>
    <x v="0"/>
    <x v="1"/>
    <n v="26"/>
    <x v="11"/>
    <x v="6"/>
    <x v="81"/>
  </r>
  <r>
    <n v="129"/>
    <x v="0"/>
    <n v="2"/>
    <x v="0"/>
    <x v="0"/>
    <n v="27"/>
    <x v="5"/>
    <x v="4"/>
    <x v="42"/>
  </r>
  <r>
    <n v="130"/>
    <x v="0"/>
    <n v="1"/>
    <x v="1"/>
    <x v="0"/>
    <n v="34"/>
    <x v="12"/>
    <x v="4"/>
    <x v="82"/>
  </r>
  <r>
    <n v="131"/>
    <x v="0"/>
    <n v="1"/>
    <x v="0"/>
    <x v="1"/>
    <n v="33"/>
    <x v="43"/>
    <x v="4"/>
    <x v="83"/>
  </r>
  <r>
    <n v="132"/>
    <x v="2"/>
    <n v="2"/>
    <x v="1"/>
    <x v="1"/>
    <n v="23"/>
    <x v="10"/>
    <x v="7"/>
    <x v="29"/>
  </r>
  <r>
    <n v="133"/>
    <x v="2"/>
    <n v="2"/>
    <x v="1"/>
    <x v="1"/>
    <n v="26"/>
    <x v="44"/>
    <x v="6"/>
    <x v="84"/>
  </r>
  <r>
    <n v="134"/>
    <x v="2"/>
    <n v="1"/>
    <x v="1"/>
    <x v="1"/>
    <n v="24"/>
    <x v="37"/>
    <x v="8"/>
    <x v="76"/>
  </r>
  <r>
    <n v="135"/>
    <x v="2"/>
    <n v="2"/>
    <x v="1"/>
    <x v="0"/>
    <n v="22"/>
    <x v="2"/>
    <x v="8"/>
    <x v="85"/>
  </r>
  <r>
    <n v="136"/>
    <x v="2"/>
    <n v="1"/>
    <x v="1"/>
    <x v="0"/>
    <n v="24"/>
    <x v="20"/>
    <x v="7"/>
    <x v="36"/>
  </r>
  <r>
    <n v="137"/>
    <x v="1"/>
    <n v="2"/>
    <x v="1"/>
    <x v="0"/>
    <n v="23"/>
    <x v="29"/>
    <x v="2"/>
    <x v="54"/>
  </r>
  <r>
    <n v="138"/>
    <x v="2"/>
    <n v="1"/>
    <x v="1"/>
    <x v="1"/>
    <n v="25"/>
    <x v="44"/>
    <x v="6"/>
    <x v="86"/>
  </r>
  <r>
    <n v="139"/>
    <x v="2"/>
    <n v="2"/>
    <x v="1"/>
    <x v="0"/>
    <n v="30"/>
    <x v="45"/>
    <x v="6"/>
    <x v="87"/>
  </r>
  <r>
    <n v="140"/>
    <x v="1"/>
    <n v="1"/>
    <x v="0"/>
    <x v="1"/>
    <n v="23"/>
    <x v="29"/>
    <x v="2"/>
    <x v="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2BB592-6F8E-4F76-AC2B-BC2B28FFEC93}" name="PivotTable3" cacheId="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R44:V48" firstHeaderRow="1" firstDataRow="2" firstDataCol="1"/>
  <pivotFields count="9">
    <pivotField compact="0" outline="0" showAll="0" includeNewItemsInFilter="1"/>
    <pivotField axis="axisCol" compact="0" outline="0" showAll="0" includeNewItemsInFilter="1">
      <items count="4">
        <item x="0"/>
        <item x="1"/>
        <item x="2"/>
        <item t="default"/>
      </items>
    </pivotField>
    <pivotField compact="0" outline="0" showAll="0" includeNewItemsInFilter="1"/>
    <pivotField axis="axisRow" dataField="1" compact="0" outline="0" showAll="0" includeNewItemsInFilter="1">
      <items count="3">
        <item x="1"/>
        <item x="0"/>
        <item t="default"/>
      </items>
    </pivotField>
    <pivotField compact="0" outline="0" showAll="0" includeNewItemsInFilter="1"/>
    <pivotField compact="0" outline="0" showAll="0" includeNewItemsInFilter="1"/>
    <pivotField compact="0" numFmtId="164" outline="0" showAll="0" includeNewItemsInFilter="1"/>
    <pivotField compact="0" outline="0" showAll="0" includeNewItemsInFilter="1"/>
    <pivotField compact="0" outline="0" showAll="0" includeNewItemsInFilter="1"/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Percentage of workers in each PayGrade by minority status" fld="3" subtotal="count" showDataAs="percentOfCol" baseField="3" baseItem="0" numFmtId="10"/>
  </dataFields>
  <formats count="30">
    <format dxfId="39">
      <pivotArea type="all" dataOnly="0" outline="0" fieldPosition="0"/>
    </format>
    <format dxfId="38">
      <pivotArea outline="0" fieldPosition="0"/>
    </format>
    <format dxfId="37">
      <pivotArea type="origin" dataOnly="0" labelOnly="1" outline="0" fieldPosition="0"/>
    </format>
    <format dxfId="36">
      <pivotArea field="1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3" type="button" dataOnly="0" labelOnly="1" outline="0" axis="axisRow" fieldPosition="0"/>
    </format>
    <format dxfId="33">
      <pivotArea dataOnly="0" labelOnly="1" outline="0" fieldPosition="0">
        <references count="1">
          <reference field="3" count="0"/>
        </references>
      </pivotArea>
    </format>
    <format dxfId="32">
      <pivotArea dataOnly="0" labelOnly="1" grandRow="1" outline="0" fieldPosition="0"/>
    </format>
    <format dxfId="31">
      <pivotArea dataOnly="0" labelOnly="1" outline="0" fieldPosition="0">
        <references count="1">
          <reference field="1" count="0"/>
        </references>
      </pivotArea>
    </format>
    <format dxfId="30">
      <pivotArea dataOnly="0" labelOnly="1" grandCol="1" outline="0" fieldPosition="0"/>
    </format>
    <format dxfId="29">
      <pivotArea type="all" dataOnly="0" outline="0" fieldPosition="0"/>
    </format>
    <format dxfId="28">
      <pivotArea outline="0" fieldPosition="0"/>
    </format>
    <format dxfId="27">
      <pivotArea type="origin" dataOnly="0" labelOnly="1" outline="0" fieldPosition="0"/>
    </format>
    <format dxfId="26">
      <pivotArea field="1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3" type="button" dataOnly="0" labelOnly="1" outline="0" axis="axisRow" fieldPosition="0"/>
    </format>
    <format dxfId="23">
      <pivotArea dataOnly="0" labelOnly="1" outline="0" fieldPosition="0">
        <references count="1">
          <reference field="3" count="0"/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1" count="0"/>
        </references>
      </pivotArea>
    </format>
    <format dxfId="20">
      <pivotArea dataOnly="0" labelOnly="1" grandCol="1" outline="0" fieldPosition="0"/>
    </format>
    <format dxfId="19">
      <pivotArea type="all" dataOnly="0" outline="0" fieldPosition="0"/>
    </format>
    <format dxfId="18">
      <pivotArea outline="0" fieldPosition="0"/>
    </format>
    <format dxfId="17">
      <pivotArea type="origin" dataOnly="0" labelOnly="1" outline="0" fieldPosition="0"/>
    </format>
    <format dxfId="16">
      <pivotArea field="1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3" type="button" dataOnly="0" labelOnly="1" outline="0" axis="axisRow" fieldPosition="0"/>
    </format>
    <format dxfId="13">
      <pivotArea dataOnly="0" labelOnly="1" outline="0" fieldPosition="0">
        <references count="1">
          <reference field="3" count="0"/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1" count="0"/>
        </references>
      </pivotArea>
    </format>
    <format dxfId="10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B98C46-FB05-4934-B0A6-C66D113F5B15}" name="PivotTable1" cacheId="0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R37:V41" firstHeaderRow="1" firstDataRow="2" firstDataCol="1"/>
  <pivotFields count="9">
    <pivotField compact="0" outline="0" showAll="0" includeNewItemsInFilter="1"/>
    <pivotField axis="axisCol" dataField="1" compact="0" outline="0" showAll="0" includeNewItemsInFilter="1">
      <items count="4">
        <item x="0"/>
        <item x="1"/>
        <item x="2"/>
        <item t="default"/>
      </items>
    </pivotField>
    <pivotField compact="0" outline="0" showAll="0" includeNewItemsInFilter="1"/>
    <pivotField axis="axisRow" compact="0" outline="0" showAll="0" includeNewItemsInFilter="1">
      <items count="3">
        <item x="1"/>
        <item x="0"/>
        <item t="default"/>
      </items>
    </pivotField>
    <pivotField compact="0" outline="0" showAll="0" includeNewItemsInFilter="1"/>
    <pivotField compact="0" outline="0" showAll="0" includeNewItemsInFilter="1"/>
    <pivotField compact="0" numFmtId="164" outline="0" showAll="0" includeNewItemsInFilter="1"/>
    <pivotField compact="0" outline="0" showAll="0" includeNewItemsInFilter="1"/>
    <pivotField compact="0" outline="0" showAll="0" includeNewItemsInFilter="1"/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workers in PayGrade by minority status" fld="1" subtotal="count" baseField="3" baseItem="0"/>
  </dataFields>
  <formats count="21">
    <format dxfId="70">
      <pivotArea type="all" dataOnly="0" outline="0" fieldPosition="0"/>
    </format>
    <format dxfId="69">
      <pivotArea type="all" dataOnly="0" outline="0" fieldPosition="0"/>
    </format>
    <format dxfId="68">
      <pivotArea outline="0" fieldPosition="0"/>
    </format>
    <format dxfId="67">
      <pivotArea type="origin" dataOnly="0" labelOnly="1" outline="0" fieldPosition="0"/>
    </format>
    <format dxfId="66">
      <pivotArea field="1" type="button" dataOnly="0" labelOnly="1" outline="0" axis="axisCol" fieldPosition="0"/>
    </format>
    <format dxfId="65">
      <pivotArea type="topRight" dataOnly="0" labelOnly="1" outline="0" fieldPosition="0"/>
    </format>
    <format dxfId="64">
      <pivotArea field="3" type="button" dataOnly="0" labelOnly="1" outline="0" axis="axisRow" fieldPosition="0"/>
    </format>
    <format dxfId="63">
      <pivotArea dataOnly="0" labelOnly="1" outline="0" fieldPosition="0">
        <references count="1">
          <reference field="3" count="0"/>
        </references>
      </pivotArea>
    </format>
    <format dxfId="62">
      <pivotArea dataOnly="0" labelOnly="1" grandRow="1" outline="0" fieldPosition="0"/>
    </format>
    <format dxfId="61">
      <pivotArea dataOnly="0" labelOnly="1" outline="0" fieldPosition="0">
        <references count="1">
          <reference field="1" count="0"/>
        </references>
      </pivotArea>
    </format>
    <format dxfId="60">
      <pivotArea dataOnly="0" labelOnly="1" grandCol="1" outline="0" fieldPosition="0"/>
    </format>
    <format dxfId="59">
      <pivotArea type="all" dataOnly="0" outline="0" fieldPosition="0"/>
    </format>
    <format dxfId="58">
      <pivotArea outline="0" fieldPosition="0"/>
    </format>
    <format dxfId="57">
      <pivotArea type="origin" dataOnly="0" labelOnly="1" outline="0" fieldPosition="0"/>
    </format>
    <format dxfId="56">
      <pivotArea field="1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3" type="button" dataOnly="0" labelOnly="1" outline="0" axis="axisRow" fieldPosition="0"/>
    </format>
    <format dxfId="53">
      <pivotArea dataOnly="0" labelOnly="1" outline="0" fieldPosition="0">
        <references count="1">
          <reference field="3" count="0"/>
        </references>
      </pivotArea>
    </format>
    <format dxfId="52">
      <pivotArea dataOnly="0" labelOnly="1" grandRow="1" outline="0" fieldPosition="0"/>
    </format>
    <format dxfId="51">
      <pivotArea dataOnly="0" labelOnly="1" outline="0" fieldPosition="0">
        <references count="1">
          <reference field="1" count="0"/>
        </references>
      </pivotArea>
    </format>
    <format dxfId="50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19011-1DF8-47FB-A404-85EACF3A2985}" name="PivotTable6" cacheId="0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A16:AB20" firstHeaderRow="2" firstDataRow="2" firstDataCol="1"/>
  <pivotFields count="9">
    <pivotField compact="0" outline="0" showAll="0" includeNewItemsInFilter="1"/>
    <pivotField compact="0" outline="0" showAll="0" includeNewItemsInFilter="1"/>
    <pivotField compact="0" outline="0" showAll="0" includeNewItemsInFilter="1"/>
    <pivotField name="Minority Status" axis="axisRow" compact="0" outline="0" showAll="0" includeNewItemsInFilter="1">
      <items count="3">
        <item x="1"/>
        <item x="0"/>
        <item t="default"/>
      </items>
    </pivotField>
    <pivotField compact="0" outline="0" showAll="0" includeNewItemsInFilter="1"/>
    <pivotField compact="0" outline="0" showAll="0" includeNewItemsInFilter="1"/>
    <pivotField compact="0" numFmtId="164" outline="0" showAll="0" includeNewItemsInFilter="1"/>
    <pivotField dataField="1" compact="0" outline="0" showAll="0" includeNewItemsInFilter="1"/>
    <pivotField compact="0" outline="0" showAll="0" includeNewItemsInFilter="1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Average of Rating" fld="7" subtotal="average" baseField="3" baseItem="1"/>
  </dataFields>
  <formats count="14">
    <format dxfId="94">
      <pivotArea type="all" dataOnly="0" outline="0" fieldPosition="0"/>
    </format>
    <format dxfId="93">
      <pivotArea outline="0" fieldPosition="0"/>
    </format>
    <format dxfId="92">
      <pivotArea type="origin" dataOnly="0" labelOnly="1" outline="0" fieldPosition="0"/>
    </format>
    <format dxfId="91">
      <pivotArea field="3" type="button" dataOnly="0" labelOnly="1" outline="0" axis="axisRow" fieldPosition="0"/>
    </format>
    <format dxfId="90">
      <pivotArea dataOnly="0" labelOnly="1" outline="0" fieldPosition="0">
        <references count="1">
          <reference field="3" count="0"/>
        </references>
      </pivotArea>
    </format>
    <format dxfId="89">
      <pivotArea dataOnly="0" labelOnly="1" grandRow="1" outline="0" fieldPosition="0"/>
    </format>
    <format dxfId="88">
      <pivotArea type="topRight" dataOnly="0" labelOnly="1" outline="0" fieldPosition="0"/>
    </format>
    <format dxfId="87">
      <pivotArea type="all" dataOnly="0" outline="0" fieldPosition="0"/>
    </format>
    <format dxfId="86">
      <pivotArea outline="0" fieldPosition="0"/>
    </format>
    <format dxfId="85">
      <pivotArea type="origin" dataOnly="0" labelOnly="1" outline="0" fieldPosition="0"/>
    </format>
    <format dxfId="84">
      <pivotArea field="3" type="button" dataOnly="0" labelOnly="1" outline="0" axis="axisRow" fieldPosition="0"/>
    </format>
    <format dxfId="83">
      <pivotArea dataOnly="0" labelOnly="1" outline="0" fieldPosition="0">
        <references count="1">
          <reference field="3" count="0"/>
        </references>
      </pivotArea>
    </format>
    <format dxfId="82">
      <pivotArea dataOnly="0" labelOnly="1" grandRow="1" outline="0" fieldPosition="0"/>
    </format>
    <format dxfId="81">
      <pivotArea type="topRight" dataOnly="0" labelOnly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R8:S12" firstHeaderRow="2" firstDataRow="2" firstDataCol="1"/>
  <pivotFields count="9"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3">
        <item x="1"/>
        <item x="0"/>
        <item t="default"/>
      </items>
    </pivotField>
    <pivotField compact="0" outline="0" showAll="0" includeNewItemsInFilter="1">
      <items count="3">
        <item x="0"/>
        <item x="1"/>
        <item t="default"/>
      </items>
    </pivotField>
    <pivotField compact="0" outline="0" showAll="0" includeNewItemsInFilter="1"/>
    <pivotField compact="0" numFmtId="164" outline="0" showAll="0" includeNewItemsInFilter="1"/>
    <pivotField compact="0" outline="0" showAll="0" includeNewItemsInFilter="1"/>
    <pivotField dataField="1" compact="0" outline="0" showAll="0" includeNewItemsInFilter="1" defaultSubtotal="0">
      <items count="88">
        <item x="7"/>
        <item x="0"/>
        <item x="32"/>
        <item x="65"/>
        <item x="52"/>
        <item x="5"/>
        <item x="61"/>
        <item x="15"/>
        <item x="55"/>
        <item x="6"/>
        <item x="82"/>
        <item x="13"/>
        <item x="50"/>
        <item x="10"/>
        <item x="18"/>
        <item x="30"/>
        <item x="35"/>
        <item x="37"/>
        <item x="3"/>
        <item x="19"/>
        <item x="73"/>
        <item x="46"/>
        <item x="16"/>
        <item x="83"/>
        <item x="20"/>
        <item x="24"/>
        <item x="21"/>
        <item x="26"/>
        <item x="4"/>
        <item x="23"/>
        <item x="64"/>
        <item x="47"/>
        <item x="53"/>
        <item x="45"/>
        <item x="38"/>
        <item x="1"/>
        <item x="17"/>
        <item x="78"/>
        <item x="69"/>
        <item x="80"/>
        <item x="58"/>
        <item x="42"/>
        <item x="59"/>
        <item x="27"/>
        <item x="8"/>
        <item x="28"/>
        <item x="71"/>
        <item x="25"/>
        <item x="70"/>
        <item x="68"/>
        <item x="36"/>
        <item x="31"/>
        <item x="43"/>
        <item x="79"/>
        <item x="40"/>
        <item x="54"/>
        <item x="76"/>
        <item x="72"/>
        <item x="34"/>
        <item x="49"/>
        <item x="51"/>
        <item x="77"/>
        <item x="22"/>
        <item x="86"/>
        <item x="85"/>
        <item x="41"/>
        <item x="63"/>
        <item x="11"/>
        <item x="66"/>
        <item x="75"/>
        <item x="60"/>
        <item x="2"/>
        <item x="33"/>
        <item x="57"/>
        <item x="81"/>
        <item x="48"/>
        <item x="56"/>
        <item x="9"/>
        <item x="67"/>
        <item x="84"/>
        <item x="14"/>
        <item x="44"/>
        <item x="39"/>
        <item x="74"/>
        <item x="29"/>
        <item x="87"/>
        <item x="12"/>
        <item x="62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Average Month Salary ($)" fld="8" subtotal="average" baseField="3" baseItem="0"/>
  </dataFields>
  <formats count="15">
    <format dxfId="109">
      <pivotArea type="all" dataOnly="0" outline="0" fieldPosition="0"/>
    </format>
    <format dxfId="108">
      <pivotArea type="all" dataOnly="0" outline="0" fieldPosition="0"/>
    </format>
    <format dxfId="107">
      <pivotArea outline="0" fieldPosition="0"/>
    </format>
    <format dxfId="106">
      <pivotArea type="origin" dataOnly="0" labelOnly="1" outline="0" fieldPosition="0"/>
    </format>
    <format dxfId="105">
      <pivotArea field="3" type="button" dataOnly="0" labelOnly="1" outline="0" axis="axisRow" fieldPosition="0"/>
    </format>
    <format dxfId="104">
      <pivotArea dataOnly="0" labelOnly="1" outline="0" fieldPosition="0">
        <references count="1">
          <reference field="3" count="0"/>
        </references>
      </pivotArea>
    </format>
    <format dxfId="103">
      <pivotArea dataOnly="0" labelOnly="1" grandRow="1" outline="0" fieldPosition="0"/>
    </format>
    <format dxfId="102">
      <pivotArea type="topRight" dataOnly="0" labelOnly="1" outline="0" fieldPosition="0"/>
    </format>
    <format dxfId="101">
      <pivotArea type="all" dataOnly="0" outline="0" fieldPosition="0"/>
    </format>
    <format dxfId="100">
      <pivotArea outline="0" fieldPosition="0"/>
    </format>
    <format dxfId="99">
      <pivotArea type="origin" dataOnly="0" labelOnly="1" outline="0" fieldPosition="0"/>
    </format>
    <format dxfId="98">
      <pivotArea field="3" type="button" dataOnly="0" labelOnly="1" outline="0" axis="axisRow" fieldPosition="0"/>
    </format>
    <format dxfId="97">
      <pivotArea dataOnly="0" labelOnly="1" outline="0" fieldPosition="0">
        <references count="1">
          <reference field="3" count="0"/>
        </references>
      </pivotArea>
    </format>
    <format dxfId="96">
      <pivotArea dataOnly="0" labelOnly="1" grandRow="1" outline="0" fieldPosition="0"/>
    </format>
    <format dxfId="95">
      <pivotArea type="topRight" dataOnly="0" labelOnly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3A81FE-859C-42D0-9BF6-F0F42682DE56}" name="PivotTable5" cacheId="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A6:AE10" firstHeaderRow="1" firstDataRow="2" firstDataCol="1"/>
  <pivotFields count="9">
    <pivotField compact="0" outline="0" showAll="0" includeNewItemsInFilter="1"/>
    <pivotField axis="axisCol" compact="0" outline="0" showAll="0" includeNewItemsInFilter="1">
      <items count="4">
        <item x="0"/>
        <item x="1"/>
        <item x="2"/>
        <item t="default"/>
      </items>
    </pivotField>
    <pivotField compact="0" outline="0" showAll="0" includeNewItemsInFilter="1"/>
    <pivotField axis="axisRow" compact="0" outline="0" showAll="0" includeNewItemsInFilter="1">
      <items count="3">
        <item x="1"/>
        <item x="0"/>
        <item t="default"/>
      </items>
    </pivotField>
    <pivotField compact="0" outline="0" showAll="0" includeNewItemsInFilter="1"/>
    <pivotField compact="0" outline="0" showAll="0" includeNewItemsInFilter="1"/>
    <pivotField dataField="1" compact="0" numFmtId="164" outline="0" showAll="0" includeNewItemsInFilter="1">
      <items count="47">
        <item x="7"/>
        <item x="0"/>
        <item x="26"/>
        <item x="31"/>
        <item x="33"/>
        <item x="19"/>
        <item x="25"/>
        <item x="9"/>
        <item x="16"/>
        <item x="27"/>
        <item x="21"/>
        <item x="12"/>
        <item x="3"/>
        <item x="43"/>
        <item x="32"/>
        <item x="23"/>
        <item x="6"/>
        <item x="1"/>
        <item x="17"/>
        <item x="36"/>
        <item x="34"/>
        <item x="5"/>
        <item x="18"/>
        <item x="8"/>
        <item x="42"/>
        <item x="15"/>
        <item x="29"/>
        <item x="4"/>
        <item x="40"/>
        <item x="2"/>
        <item x="39"/>
        <item x="10"/>
        <item x="28"/>
        <item x="24"/>
        <item x="14"/>
        <item x="13"/>
        <item x="20"/>
        <item x="37"/>
        <item x="11"/>
        <item x="22"/>
        <item x="30"/>
        <item x="41"/>
        <item x="35"/>
        <item x="44"/>
        <item x="45"/>
        <item x="38"/>
        <item t="default"/>
      </items>
    </pivotField>
    <pivotField compact="0" outline="0" showAll="0" includeNewItemsInFilter="1"/>
    <pivotField compact="0" outline="0" showAll="0" includeNewItemsInFilter="1"/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Average Tenure by minority class of workers in each PayGrade" fld="6" subtotal="average" baseField="3" baseItem="0"/>
  </dataFields>
  <formats count="30">
    <format dxfId="139">
      <pivotArea type="all" dataOnly="0" outline="0" fieldPosition="0"/>
    </format>
    <format dxfId="138">
      <pivotArea outline="0" fieldPosition="0"/>
    </format>
    <format dxfId="137">
      <pivotArea type="origin" dataOnly="0" labelOnly="1" outline="0" fieldPosition="0"/>
    </format>
    <format dxfId="136">
      <pivotArea field="1" type="button" dataOnly="0" labelOnly="1" outline="0" axis="axisCol" fieldPosition="0"/>
    </format>
    <format dxfId="135">
      <pivotArea type="topRight" dataOnly="0" labelOnly="1" outline="0" fieldPosition="0"/>
    </format>
    <format dxfId="134">
      <pivotArea field="3" type="button" dataOnly="0" labelOnly="1" outline="0" axis="axisRow" fieldPosition="0"/>
    </format>
    <format dxfId="133">
      <pivotArea dataOnly="0" labelOnly="1" outline="0" fieldPosition="0">
        <references count="1">
          <reference field="3" count="0"/>
        </references>
      </pivotArea>
    </format>
    <format dxfId="132">
      <pivotArea dataOnly="0" labelOnly="1" grandRow="1" outline="0" fieldPosition="0"/>
    </format>
    <format dxfId="131">
      <pivotArea dataOnly="0" labelOnly="1" outline="0" fieldPosition="0">
        <references count="1">
          <reference field="1" count="0"/>
        </references>
      </pivotArea>
    </format>
    <format dxfId="130">
      <pivotArea dataOnly="0" labelOnly="1" grandCol="1" outline="0" fieldPosition="0"/>
    </format>
    <format dxfId="129">
      <pivotArea type="all" dataOnly="0" outline="0" fieldPosition="0"/>
    </format>
    <format dxfId="128">
      <pivotArea outline="0" fieldPosition="0"/>
    </format>
    <format dxfId="127">
      <pivotArea type="origin" dataOnly="0" labelOnly="1" outline="0" fieldPosition="0"/>
    </format>
    <format dxfId="126">
      <pivotArea field="1" type="button" dataOnly="0" labelOnly="1" outline="0" axis="axisCol" fieldPosition="0"/>
    </format>
    <format dxfId="125">
      <pivotArea type="topRight" dataOnly="0" labelOnly="1" outline="0" fieldPosition="0"/>
    </format>
    <format dxfId="124">
      <pivotArea field="3" type="button" dataOnly="0" labelOnly="1" outline="0" axis="axisRow" fieldPosition="0"/>
    </format>
    <format dxfId="123">
      <pivotArea dataOnly="0" labelOnly="1" outline="0" fieldPosition="0">
        <references count="1">
          <reference field="3" count="0"/>
        </references>
      </pivotArea>
    </format>
    <format dxfId="122">
      <pivotArea dataOnly="0" labelOnly="1" grandRow="1" outline="0" fieldPosition="0"/>
    </format>
    <format dxfId="121">
      <pivotArea dataOnly="0" labelOnly="1" outline="0" fieldPosition="0">
        <references count="1">
          <reference field="1" count="0"/>
        </references>
      </pivotArea>
    </format>
    <format dxfId="120">
      <pivotArea dataOnly="0" labelOnly="1" grandCol="1" outline="0" fieldPosition="0"/>
    </format>
    <format dxfId="119">
      <pivotArea type="all" dataOnly="0" outline="0" fieldPosition="0"/>
    </format>
    <format dxfId="118">
      <pivotArea outline="0" fieldPosition="0"/>
    </format>
    <format dxfId="117">
      <pivotArea type="origin" dataOnly="0" labelOnly="1" outline="0" fieldPosition="0"/>
    </format>
    <format dxfId="116">
      <pivotArea field="1" type="button" dataOnly="0" labelOnly="1" outline="0" axis="axisCol" fieldPosition="0"/>
    </format>
    <format dxfId="115">
      <pivotArea type="topRight" dataOnly="0" labelOnly="1" outline="0" fieldPosition="0"/>
    </format>
    <format dxfId="114">
      <pivotArea field="3" type="button" dataOnly="0" labelOnly="1" outline="0" axis="axisRow" fieldPosition="0"/>
    </format>
    <format dxfId="113">
      <pivotArea dataOnly="0" labelOnly="1" outline="0" fieldPosition="0">
        <references count="1">
          <reference field="3" count="0"/>
        </references>
      </pivotArea>
    </format>
    <format dxfId="112">
      <pivotArea dataOnly="0" labelOnly="1" grandRow="1" outline="0" fieldPosition="0"/>
    </format>
    <format dxfId="111">
      <pivotArea dataOnly="0" labelOnly="1" outline="0" fieldPosition="0">
        <references count="1">
          <reference field="1" count="0"/>
        </references>
      </pivotArea>
    </format>
    <format dxfId="110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81"/>
  <sheetViews>
    <sheetView tabSelected="1" topLeftCell="J41" zoomScale="70" zoomScaleNormal="70" workbookViewId="0">
      <selection activeCell="AD101" sqref="AD101"/>
    </sheetView>
  </sheetViews>
  <sheetFormatPr defaultColWidth="11" defaultRowHeight="12.75" x14ac:dyDescent="0.2"/>
  <cols>
    <col min="1" max="1" width="6.5" style="3" customWidth="1"/>
    <col min="2" max="2" width="10.25" style="3" customWidth="1"/>
    <col min="3" max="3" width="7.75" style="1" customWidth="1"/>
    <col min="4" max="4" width="8.25" style="3" customWidth="1"/>
    <col min="5" max="5" width="7.875" style="3" customWidth="1"/>
    <col min="6" max="6" width="6.5" style="3" customWidth="1"/>
    <col min="7" max="7" width="7.5" style="4" customWidth="1"/>
    <col min="8" max="8" width="7.25" style="3" customWidth="1"/>
    <col min="9" max="9" width="8.25" style="3" customWidth="1"/>
    <col min="10" max="10" width="13.5" style="3" customWidth="1"/>
    <col min="11" max="11" width="31.5" style="3" customWidth="1"/>
    <col min="12" max="12" width="31.375" style="3" customWidth="1"/>
    <col min="13" max="13" width="11.875" style="3" bestFit="1" customWidth="1"/>
    <col min="14" max="14" width="16.5" style="3" bestFit="1" customWidth="1"/>
    <col min="15" max="17" width="11.375" style="3" bestFit="1" customWidth="1"/>
    <col min="18" max="18" width="23.25" style="3" customWidth="1"/>
    <col min="19" max="19" width="12.25" style="3" bestFit="1" customWidth="1"/>
    <col min="20" max="20" width="8.75" style="3" bestFit="1" customWidth="1"/>
    <col min="21" max="21" width="23.25" style="3" customWidth="1"/>
    <col min="22" max="22" width="8.75" style="3" bestFit="1" customWidth="1"/>
    <col min="23" max="23" width="22" style="3" customWidth="1"/>
    <col min="24" max="24" width="8.625" style="3" bestFit="1" customWidth="1"/>
    <col min="25" max="25" width="12" style="3" customWidth="1"/>
    <col min="26" max="26" width="8.625" style="3" bestFit="1" customWidth="1"/>
    <col min="27" max="27" width="33.75" style="3" customWidth="1"/>
    <col min="28" max="28" width="17.625" style="3" bestFit="1" customWidth="1"/>
    <col min="29" max="30" width="7.25" style="3" bestFit="1" customWidth="1"/>
    <col min="31" max="31" width="12.375" style="3" bestFit="1" customWidth="1"/>
    <col min="32" max="33" width="8.875" style="3" bestFit="1" customWidth="1"/>
    <col min="34" max="34" width="16.5" style="3" customWidth="1"/>
    <col min="35" max="35" width="27.375" style="3" customWidth="1"/>
    <col min="36" max="36" width="8.875" style="3" bestFit="1" customWidth="1"/>
    <col min="37" max="37" width="12.375" style="3" bestFit="1" customWidth="1"/>
    <col min="38" max="38" width="8.875" style="3" bestFit="1" customWidth="1"/>
    <col min="39" max="39" width="8.75" style="3" bestFit="1" customWidth="1"/>
    <col min="40" max="64" width="8.625" style="3" bestFit="1" customWidth="1"/>
    <col min="65" max="65" width="10.5" style="3" bestFit="1" customWidth="1"/>
    <col min="66" max="66" width="6.75" style="3" bestFit="1" customWidth="1"/>
    <col min="67" max="87" width="3.625" style="3" bestFit="1" customWidth="1"/>
    <col min="88" max="88" width="6.75" style="3" bestFit="1" customWidth="1"/>
    <col min="89" max="89" width="10.5" style="3" bestFit="1" customWidth="1"/>
    <col min="90" max="104" width="8" style="3" bestFit="1" customWidth="1"/>
    <col min="105" max="105" width="11.875" style="3" bestFit="1" customWidth="1"/>
    <col min="106" max="16384" width="11" style="3"/>
  </cols>
  <sheetData>
    <row r="1" spans="1:4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25</v>
      </c>
      <c r="K1" s="1" t="s">
        <v>26</v>
      </c>
      <c r="L1" s="1" t="s">
        <v>60</v>
      </c>
    </row>
    <row r="2" spans="1:48" ht="14.25" x14ac:dyDescent="0.2">
      <c r="A2" s="3">
        <v>1</v>
      </c>
      <c r="B2" s="3">
        <v>1</v>
      </c>
      <c r="C2" s="1">
        <v>2</v>
      </c>
      <c r="D2" s="3">
        <v>2</v>
      </c>
      <c r="E2" s="3">
        <v>0</v>
      </c>
      <c r="F2" s="3">
        <v>18</v>
      </c>
      <c r="G2" s="4">
        <v>0.5</v>
      </c>
      <c r="H2" s="3">
        <v>2</v>
      </c>
      <c r="I2" s="3">
        <v>2390</v>
      </c>
      <c r="J2" s="3">
        <f t="shared" ref="J2:J33" si="0">IF($D2=2, $I2, "")</f>
        <v>2390</v>
      </c>
      <c r="K2" s="3" t="str">
        <f t="shared" ref="K2:K33" si="1">IF($D2=1, $I2, "")</f>
        <v/>
      </c>
      <c r="L2" s="3" cm="1">
        <f t="array" ref="L2">_xlfn.IFS(G2 &lt;= 1, 1, G2 &lt;= 2, 2, G2 &lt;= 3, 3, G2 &lt;= 4, 4, G2 &lt;= 5, 5, G2 &lt;= 6, 6, G2 &lt;= 7, 7, G2 &gt; 7, 8)</f>
        <v>1</v>
      </c>
      <c r="AA2" s="18"/>
      <c r="AB2" s="18"/>
      <c r="AC2" s="18"/>
      <c r="AD2" s="18"/>
      <c r="AE2" s="18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8" ht="15" x14ac:dyDescent="0.25">
      <c r="A3" s="3">
        <v>126</v>
      </c>
      <c r="B3" s="3">
        <v>1</v>
      </c>
      <c r="C3" s="1">
        <v>1</v>
      </c>
      <c r="D3" s="3">
        <v>2</v>
      </c>
      <c r="E3" s="3">
        <v>0</v>
      </c>
      <c r="F3" s="3">
        <v>20</v>
      </c>
      <c r="G3" s="4">
        <v>1.8</v>
      </c>
      <c r="H3" s="3">
        <v>3</v>
      </c>
      <c r="I3" s="3">
        <v>2470</v>
      </c>
      <c r="J3" s="3">
        <f t="shared" si="0"/>
        <v>2470</v>
      </c>
      <c r="K3" s="3" t="str">
        <f t="shared" si="1"/>
        <v/>
      </c>
      <c r="L3" s="3" cm="1">
        <f t="array" ref="L3">_xlfn.IFS(G3 &lt;= 1, 1, G3 &lt;= 2, 2, G3 &lt;= 3, 3, G3 &lt;= 4, 4, G3 &lt;= 5, 5, G3 &lt;= 6, 6, G3 &lt;= 7, 7, G3 &gt; 7, 8)</f>
        <v>2</v>
      </c>
      <c r="AA3" s="10" t="s">
        <v>49</v>
      </c>
      <c r="AB3" s="6"/>
      <c r="AC3" s="6"/>
      <c r="AD3" s="6"/>
      <c r="AE3" s="6"/>
    </row>
    <row r="4" spans="1:48" ht="14.25" x14ac:dyDescent="0.2">
      <c r="A4" s="3">
        <v>75</v>
      </c>
      <c r="B4" s="3">
        <v>1</v>
      </c>
      <c r="C4" s="1">
        <v>2</v>
      </c>
      <c r="D4" s="3">
        <v>2</v>
      </c>
      <c r="E4" s="3">
        <v>0</v>
      </c>
      <c r="F4" s="3">
        <v>31</v>
      </c>
      <c r="G4" s="4">
        <v>1.1000000000000001</v>
      </c>
      <c r="H4" s="3">
        <v>3</v>
      </c>
      <c r="I4" s="3">
        <v>2480</v>
      </c>
      <c r="J4" s="3">
        <f t="shared" si="0"/>
        <v>2480</v>
      </c>
      <c r="K4" s="3" t="str">
        <f t="shared" si="1"/>
        <v/>
      </c>
      <c r="L4" s="3" cm="1">
        <f t="array" ref="L4">_xlfn.IFS(G4 &lt;= 1, 1, G4 &lt;= 2, 2, G4 &lt;= 3, 3, G4 &lt;= 4, 4, G4 &lt;= 5, 5, G4 &lt;= 6, 6, G4 &lt;= 7, 7, G4 &gt; 7, 8)</f>
        <v>2</v>
      </c>
      <c r="AA4" s="6"/>
      <c r="AB4" s="6"/>
      <c r="AC4" s="6"/>
      <c r="AD4" s="6"/>
      <c r="AE4" s="6"/>
    </row>
    <row r="5" spans="1:48" ht="14.25" x14ac:dyDescent="0.2">
      <c r="A5" s="3">
        <v>6</v>
      </c>
      <c r="B5" s="3">
        <v>1</v>
      </c>
      <c r="C5" s="1">
        <v>2</v>
      </c>
      <c r="D5" s="3">
        <v>2</v>
      </c>
      <c r="E5" s="3">
        <v>1</v>
      </c>
      <c r="F5" s="3">
        <v>23</v>
      </c>
      <c r="G5" s="4">
        <v>2.8</v>
      </c>
      <c r="H5" s="3">
        <v>4</v>
      </c>
      <c r="I5" s="3">
        <v>2510</v>
      </c>
      <c r="J5" s="3">
        <f t="shared" si="0"/>
        <v>2510</v>
      </c>
      <c r="K5" s="3" t="str">
        <f t="shared" si="1"/>
        <v/>
      </c>
      <c r="L5" s="3" cm="1">
        <f t="array" ref="L5">_xlfn.IFS(G5 &lt;= 1, 1, G5 &lt;= 2, 2, G5 &lt;= 3, 3, G5 &lt;= 4, 4, G5 &lt;= 5, 5, G5 &lt;= 6, 6, G5 &lt;= 7, 7, G5 &gt; 7, 8)</f>
        <v>3</v>
      </c>
      <c r="AA5" s="6"/>
      <c r="AB5" s="6"/>
      <c r="AC5" s="6"/>
      <c r="AD5" s="6"/>
      <c r="AE5" s="6"/>
    </row>
    <row r="6" spans="1:48" ht="15.75" x14ac:dyDescent="0.25">
      <c r="A6" s="3">
        <v>89</v>
      </c>
      <c r="B6" s="3">
        <v>1</v>
      </c>
      <c r="C6" s="1">
        <v>1</v>
      </c>
      <c r="D6" s="3">
        <v>2</v>
      </c>
      <c r="E6" s="3">
        <v>1</v>
      </c>
      <c r="F6" s="3">
        <v>21</v>
      </c>
      <c r="G6" s="4">
        <v>1.3</v>
      </c>
      <c r="H6" s="3">
        <v>4</v>
      </c>
      <c r="I6" s="3">
        <v>2530</v>
      </c>
      <c r="J6" s="3">
        <f t="shared" si="0"/>
        <v>2530</v>
      </c>
      <c r="K6" s="3" t="str">
        <f t="shared" si="1"/>
        <v/>
      </c>
      <c r="L6" s="3" cm="1">
        <f t="array" ref="L6">_xlfn.IFS(G6 &lt;= 1, 1, G6 &lt;= 2, 2, G6 &lt;= 3, 3, G6 &lt;= 4, 4, G6 &lt;= 5, 5, G6 &lt;= 6, 6, G6 &lt;= 7, 7, G6 &gt; 7, 8)</f>
        <v>2</v>
      </c>
      <c r="R6" s="5" t="s">
        <v>9</v>
      </c>
      <c r="AA6" s="22" t="s">
        <v>50</v>
      </c>
      <c r="AB6" s="22" t="s">
        <v>1</v>
      </c>
      <c r="AC6" s="23"/>
      <c r="AD6" s="24"/>
      <c r="AE6" s="25"/>
    </row>
    <row r="7" spans="1:48" ht="14.25" x14ac:dyDescent="0.2">
      <c r="A7" s="3">
        <v>115</v>
      </c>
      <c r="B7" s="3">
        <v>1</v>
      </c>
      <c r="C7" s="1">
        <v>1</v>
      </c>
      <c r="D7" s="3">
        <v>2</v>
      </c>
      <c r="E7" s="3">
        <v>1</v>
      </c>
      <c r="F7" s="3">
        <v>35</v>
      </c>
      <c r="G7" s="4">
        <v>3.3</v>
      </c>
      <c r="H7" s="3">
        <v>4</v>
      </c>
      <c r="I7" s="3">
        <v>2530</v>
      </c>
      <c r="J7" s="3">
        <f t="shared" si="0"/>
        <v>2530</v>
      </c>
      <c r="K7" s="3" t="str">
        <f t="shared" si="1"/>
        <v/>
      </c>
      <c r="L7" s="3" cm="1">
        <f t="array" ref="L7">_xlfn.IFS(G7 &lt;= 1, 1, G7 &lt;= 2, 2, G7 &lt;= 3, 3, G7 &lt;= 4, 4, G7 &lt;= 5, 5, G7 &lt;= 6, 6, G7 &lt;= 7, 7, G7 &gt; 7, 8)</f>
        <v>4</v>
      </c>
      <c r="R7" s="6"/>
      <c r="S7" s="6"/>
      <c r="T7" s="6"/>
      <c r="AA7" s="22" t="s">
        <v>3</v>
      </c>
      <c r="AB7" s="23">
        <v>1</v>
      </c>
      <c r="AC7" s="26">
        <v>2</v>
      </c>
      <c r="AD7" s="27">
        <v>3</v>
      </c>
      <c r="AE7" s="19" t="s">
        <v>10</v>
      </c>
    </row>
    <row r="8" spans="1:48" ht="14.25" x14ac:dyDescent="0.2">
      <c r="A8" s="3">
        <v>19</v>
      </c>
      <c r="B8" s="3">
        <v>1</v>
      </c>
      <c r="C8" s="1">
        <v>2</v>
      </c>
      <c r="D8" s="3">
        <v>2</v>
      </c>
      <c r="E8" s="3">
        <v>0</v>
      </c>
      <c r="F8" s="3">
        <v>26</v>
      </c>
      <c r="G8" s="4">
        <v>2.8</v>
      </c>
      <c r="H8" s="3">
        <v>3</v>
      </c>
      <c r="I8" s="3">
        <v>2550</v>
      </c>
      <c r="J8" s="3">
        <f t="shared" si="0"/>
        <v>2550</v>
      </c>
      <c r="K8" s="3" t="str">
        <f t="shared" si="1"/>
        <v/>
      </c>
      <c r="L8" s="3" cm="1">
        <f t="array" ref="L8">_xlfn.IFS(G8 &lt;= 1, 1, G8 &lt;= 2, 2, G8 &lt;= 3, 3, G8 &lt;= 4, 4, G8 &lt;= 5, 5, G8 &lt;= 6, 6, G8 &lt;= 7, 7, G8 &gt; 7, 8)</f>
        <v>3</v>
      </c>
      <c r="R8" s="20" t="s">
        <v>12</v>
      </c>
      <c r="S8" s="9"/>
      <c r="T8" s="6"/>
      <c r="AA8" s="28">
        <v>1</v>
      </c>
      <c r="AB8" s="7">
        <v>1.9789473684210523</v>
      </c>
      <c r="AC8" s="8">
        <v>3.273076923076923</v>
      </c>
      <c r="AD8" s="8">
        <v>4.2812499999999991</v>
      </c>
      <c r="AE8" s="29">
        <v>3.3727272727272726</v>
      </c>
    </row>
    <row r="9" spans="1:48" ht="14.25" x14ac:dyDescent="0.2">
      <c r="A9" s="3">
        <v>35</v>
      </c>
      <c r="B9" s="3">
        <v>1</v>
      </c>
      <c r="C9" s="1">
        <v>2</v>
      </c>
      <c r="D9" s="3">
        <v>2</v>
      </c>
      <c r="E9" s="3">
        <v>1</v>
      </c>
      <c r="F9" s="3">
        <v>37</v>
      </c>
      <c r="G9" s="4">
        <v>1.7</v>
      </c>
      <c r="H9" s="3">
        <v>3</v>
      </c>
      <c r="I9" s="3">
        <v>2550</v>
      </c>
      <c r="J9" s="3">
        <f t="shared" si="0"/>
        <v>2550</v>
      </c>
      <c r="K9" s="3" t="str">
        <f t="shared" si="1"/>
        <v/>
      </c>
      <c r="L9" s="3" cm="1">
        <f t="array" ref="L9">_xlfn.IFS(G9 &lt;= 1, 1, G9 &lt;= 2, 2, G9 &lt;= 3, 3, G9 &lt;= 4, 4, G9 &lt;= 5, 5, G9 &lt;= 6, 6, G9 &lt;= 7, 7, G9 &gt; 7, 8)</f>
        <v>2</v>
      </c>
      <c r="R9" s="21" t="s">
        <v>3</v>
      </c>
      <c r="S9" s="14" t="s">
        <v>11</v>
      </c>
      <c r="T9" s="6"/>
      <c r="AA9" s="31">
        <v>2</v>
      </c>
      <c r="AB9" s="12">
        <v>1.7948717948717952</v>
      </c>
      <c r="AC9" s="6">
        <v>3.1933333333333334</v>
      </c>
      <c r="AD9" s="6">
        <v>3.9000000000000004</v>
      </c>
      <c r="AE9" s="32">
        <v>2.4285714285714284</v>
      </c>
    </row>
    <row r="10" spans="1:48" ht="14.25" x14ac:dyDescent="0.2">
      <c r="A10" s="3">
        <v>79</v>
      </c>
      <c r="B10" s="3">
        <v>1</v>
      </c>
      <c r="C10" s="1">
        <v>2</v>
      </c>
      <c r="D10" s="3">
        <v>2</v>
      </c>
      <c r="E10" s="3">
        <v>1</v>
      </c>
      <c r="F10" s="3">
        <v>21</v>
      </c>
      <c r="G10" s="4">
        <v>1.6</v>
      </c>
      <c r="H10" s="3">
        <v>4</v>
      </c>
      <c r="I10" s="3">
        <v>2570</v>
      </c>
      <c r="J10" s="3">
        <f t="shared" si="0"/>
        <v>2570</v>
      </c>
      <c r="K10" s="3" t="str">
        <f t="shared" si="1"/>
        <v/>
      </c>
      <c r="L10" s="3" cm="1">
        <f t="array" ref="L10">_xlfn.IFS(G10 &lt;= 1, 1, G10 &lt;= 2, 2, G10 &lt;= 3, 3, G10 &lt;= 4, 4, G10 &lt;= 5, 5, G10 &lt;= 6, 6, G10 &lt;= 7, 7, G10 &gt; 7, 8)</f>
        <v>2</v>
      </c>
      <c r="R10" s="12">
        <v>1</v>
      </c>
      <c r="S10" s="14">
        <v>3175.5844155844156</v>
      </c>
      <c r="T10" s="6"/>
      <c r="AA10" s="19" t="s">
        <v>10</v>
      </c>
      <c r="AB10" s="33">
        <v>1.8551724137931027</v>
      </c>
      <c r="AC10" s="34">
        <v>3.2439024390243905</v>
      </c>
      <c r="AD10" s="34">
        <v>4.1975609756097549</v>
      </c>
      <c r="AE10" s="35">
        <v>2.947857142857143</v>
      </c>
    </row>
    <row r="11" spans="1:48" ht="14.25" x14ac:dyDescent="0.2">
      <c r="A11" s="3">
        <v>17</v>
      </c>
      <c r="B11" s="3">
        <v>1</v>
      </c>
      <c r="C11" s="1">
        <v>2</v>
      </c>
      <c r="D11" s="3">
        <v>2</v>
      </c>
      <c r="E11" s="3">
        <v>1</v>
      </c>
      <c r="F11" s="3">
        <v>27</v>
      </c>
      <c r="G11" s="4">
        <v>0.5</v>
      </c>
      <c r="H11" s="3">
        <v>3</v>
      </c>
      <c r="I11" s="3">
        <v>2610</v>
      </c>
      <c r="J11" s="3">
        <f t="shared" si="0"/>
        <v>2610</v>
      </c>
      <c r="K11" s="3" t="str">
        <f t="shared" si="1"/>
        <v/>
      </c>
      <c r="L11" s="3" cm="1">
        <f t="array" ref="L11">_xlfn.IFS(G11 &lt;= 1, 1, G11 &lt;= 2, 2, G11 &lt;= 3, 3, G11 &lt;= 4, 4, G11 &lt;= 5, 5, G11 &lt;= 6, 6, G11 &lt;= 7, 7, G11 &gt; 7, 8)</f>
        <v>1</v>
      </c>
      <c r="R11" s="12">
        <v>2</v>
      </c>
      <c r="S11" s="14">
        <v>2910.3174603174602</v>
      </c>
      <c r="T11" s="6"/>
      <c r="AA11" s="6"/>
      <c r="AB11" s="6"/>
      <c r="AC11" s="6"/>
      <c r="AD11" s="6"/>
      <c r="AE11" s="6"/>
    </row>
    <row r="12" spans="1:48" ht="14.25" x14ac:dyDescent="0.2">
      <c r="A12" s="3">
        <v>112</v>
      </c>
      <c r="B12" s="3">
        <v>1</v>
      </c>
      <c r="C12" s="1">
        <v>1</v>
      </c>
      <c r="D12" s="3">
        <v>2</v>
      </c>
      <c r="E12" s="3">
        <v>0</v>
      </c>
      <c r="F12" s="3">
        <v>21</v>
      </c>
      <c r="G12" s="4">
        <v>2.7</v>
      </c>
      <c r="H12" s="3">
        <v>4</v>
      </c>
      <c r="I12" s="3">
        <v>2610</v>
      </c>
      <c r="J12" s="3">
        <f t="shared" si="0"/>
        <v>2610</v>
      </c>
      <c r="K12" s="3" t="str">
        <f t="shared" si="1"/>
        <v/>
      </c>
      <c r="L12" s="3" cm="1">
        <f t="array" ref="L12">_xlfn.IFS(G12 &lt;= 1, 1, G12 &lt;= 2, 2, G12 &lt;= 3, 3, G12 &lt;= 4, 4, G12 &lt;= 5, 5, G12 &lt;= 6, 6, G12 &lt;= 7, 7, G12 &gt; 7, 8)</f>
        <v>3</v>
      </c>
      <c r="R12" s="30" t="s">
        <v>10</v>
      </c>
      <c r="S12" s="17">
        <v>3056.2142857142858</v>
      </c>
      <c r="T12" s="6"/>
      <c r="AA12" s="6"/>
      <c r="AB12" s="6"/>
      <c r="AC12" s="6"/>
      <c r="AD12" s="6"/>
      <c r="AE12" s="6"/>
    </row>
    <row r="13" spans="1:48" ht="14.25" x14ac:dyDescent="0.2">
      <c r="A13" s="3">
        <v>70</v>
      </c>
      <c r="B13" s="3">
        <v>1</v>
      </c>
      <c r="C13" s="1">
        <v>1</v>
      </c>
      <c r="D13" s="3">
        <v>2</v>
      </c>
      <c r="E13" s="3">
        <v>1</v>
      </c>
      <c r="F13" s="3">
        <v>25</v>
      </c>
      <c r="G13" s="4">
        <v>2.2000000000000002</v>
      </c>
      <c r="H13" s="3">
        <v>3</v>
      </c>
      <c r="I13" s="3">
        <v>2620</v>
      </c>
      <c r="J13" s="3">
        <f t="shared" si="0"/>
        <v>2620</v>
      </c>
      <c r="K13" s="3" t="str">
        <f t="shared" si="1"/>
        <v/>
      </c>
      <c r="L13" s="3" cm="1">
        <f t="array" ref="L13">_xlfn.IFS(G13 &lt;= 1, 1, G13 &lt;= 2, 2, G13 &lt;= 3, 3, G13 &lt;= 4, 4, G13 &lt;= 5, 5, G13 &lt;= 6, 6, G13 &lt;= 7, 7, G13 &gt; 7, 8)</f>
        <v>3</v>
      </c>
      <c r="R13" s="6"/>
      <c r="S13" s="6"/>
      <c r="T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ht="15" x14ac:dyDescent="0.25">
      <c r="A14" s="3">
        <v>22</v>
      </c>
      <c r="B14" s="3">
        <v>1</v>
      </c>
      <c r="C14" s="1">
        <v>2</v>
      </c>
      <c r="D14" s="3">
        <v>2</v>
      </c>
      <c r="E14" s="3">
        <v>1</v>
      </c>
      <c r="F14" s="3">
        <v>26</v>
      </c>
      <c r="G14" s="4">
        <v>2.2999999999999998</v>
      </c>
      <c r="H14" s="3">
        <v>4</v>
      </c>
      <c r="I14" s="3">
        <v>2650</v>
      </c>
      <c r="J14" s="3">
        <f t="shared" si="0"/>
        <v>2650</v>
      </c>
      <c r="K14" s="3" t="str">
        <f t="shared" si="1"/>
        <v/>
      </c>
      <c r="L14" s="3" cm="1">
        <f t="array" ref="L14">_xlfn.IFS(G14 &lt;= 1, 1, G14 &lt;= 2, 2, G14 &lt;= 3, 3, G14 &lt;= 4, 4, G14 &lt;= 5, 5, G14 &lt;= 6, 6, G14 &lt;= 7, 7, G14 &gt; 7, 8)</f>
        <v>3</v>
      </c>
      <c r="R14" s="6" t="s">
        <v>13</v>
      </c>
      <c r="S14" s="6"/>
      <c r="T14" s="6"/>
      <c r="Z14" s="6"/>
      <c r="AA14" s="10" t="s">
        <v>51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ht="14.25" x14ac:dyDescent="0.2">
      <c r="A15" s="3">
        <v>50</v>
      </c>
      <c r="B15" s="3">
        <v>1</v>
      </c>
      <c r="C15" s="1">
        <v>2</v>
      </c>
      <c r="D15" s="3">
        <v>2</v>
      </c>
      <c r="E15" s="3">
        <v>1</v>
      </c>
      <c r="F15" s="3">
        <v>38</v>
      </c>
      <c r="G15" s="4">
        <v>1.2</v>
      </c>
      <c r="H15" s="3">
        <v>3</v>
      </c>
      <c r="I15" s="3">
        <v>2650</v>
      </c>
      <c r="J15" s="3">
        <f t="shared" si="0"/>
        <v>2650</v>
      </c>
      <c r="K15" s="3" t="str">
        <f t="shared" si="1"/>
        <v/>
      </c>
      <c r="L15" s="3" cm="1">
        <f t="array" ref="L15">_xlfn.IFS(G15 &lt;= 1, 1, G15 &lt;= 2, 2, G15 &lt;= 3, 3, G15 &lt;= 4, 4, G15 &lt;= 5, 5, G15 &lt;= 6, 6, G15 &lt;= 7, 7, G15 &gt; 7, 8)</f>
        <v>2</v>
      </c>
      <c r="R15" s="6">
        <f>GETPIVOTDATA("Salary",$R$8,"Minority",1)-GETPIVOTDATA("Salary",$R$8,"Minority",2)</f>
        <v>265.26695526695539</v>
      </c>
      <c r="S15" s="6"/>
      <c r="T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 ht="14.25" x14ac:dyDescent="0.2">
      <c r="A16" s="3">
        <v>99</v>
      </c>
      <c r="B16" s="3">
        <v>1</v>
      </c>
      <c r="C16" s="1">
        <v>2</v>
      </c>
      <c r="D16" s="3">
        <v>2</v>
      </c>
      <c r="E16" s="3">
        <v>0</v>
      </c>
      <c r="F16" s="3">
        <v>21</v>
      </c>
      <c r="G16" s="4">
        <v>1.3</v>
      </c>
      <c r="H16" s="3">
        <v>3</v>
      </c>
      <c r="I16" s="3">
        <v>2650</v>
      </c>
      <c r="J16" s="3">
        <f t="shared" si="0"/>
        <v>2650</v>
      </c>
      <c r="K16" s="3" t="str">
        <f t="shared" si="1"/>
        <v/>
      </c>
      <c r="L16" s="3" cm="1">
        <f t="array" ref="L16">_xlfn.IFS(G16 &lt;= 1, 1, G16 &lt;= 2, 2, G16 &lt;= 3, 3, G16 &lt;= 4, 4, G16 &lt;= 5, 5, G16 &lt;= 6, 6, G16 &lt;= 7, 7, G16 &gt; 7, 8)</f>
        <v>2</v>
      </c>
      <c r="R16" s="6"/>
      <c r="S16" s="6"/>
      <c r="T16" s="6"/>
      <c r="Z16" s="6"/>
      <c r="AA16" s="48" t="s">
        <v>52</v>
      </c>
      <c r="AB16" s="62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ht="18.75" x14ac:dyDescent="0.35">
      <c r="A17" s="3">
        <v>54</v>
      </c>
      <c r="B17" s="3">
        <v>1</v>
      </c>
      <c r="C17" s="1">
        <v>2</v>
      </c>
      <c r="D17" s="3">
        <v>2</v>
      </c>
      <c r="E17" s="3">
        <v>1</v>
      </c>
      <c r="F17" s="3">
        <v>31</v>
      </c>
      <c r="G17" s="4">
        <v>1.6</v>
      </c>
      <c r="H17" s="3">
        <v>4</v>
      </c>
      <c r="I17" s="3">
        <v>2670</v>
      </c>
      <c r="J17" s="3">
        <f t="shared" si="0"/>
        <v>2670</v>
      </c>
      <c r="K17" s="3" t="str">
        <f t="shared" si="1"/>
        <v/>
      </c>
      <c r="L17" s="3" cm="1">
        <f t="array" ref="L17">_xlfn.IFS(G17 &lt;= 1, 1, G17 &lt;= 2, 2, G17 &lt;= 3, 3, G17 &lt;= 4, 4, G17 &lt;= 5, 5, G17 &lt;= 6, 6, G17 &lt;= 7, 7, G17 &gt; 7, 8)</f>
        <v>2</v>
      </c>
      <c r="R17" s="6" t="s">
        <v>62</v>
      </c>
      <c r="S17" s="6" t="s">
        <v>63</v>
      </c>
      <c r="T17" s="6"/>
      <c r="U17" s="6"/>
      <c r="Z17" s="6"/>
      <c r="AA17" s="48" t="s">
        <v>61</v>
      </c>
      <c r="AB17" s="62" t="s">
        <v>11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ht="14.25" x14ac:dyDescent="0.2">
      <c r="A18" s="3">
        <v>125</v>
      </c>
      <c r="B18" s="3">
        <v>1</v>
      </c>
      <c r="C18" s="1">
        <v>2</v>
      </c>
      <c r="D18" s="3">
        <v>2</v>
      </c>
      <c r="E18" s="3">
        <v>0</v>
      </c>
      <c r="F18" s="3">
        <v>27</v>
      </c>
      <c r="G18" s="4">
        <v>0.5</v>
      </c>
      <c r="H18" s="3">
        <v>3</v>
      </c>
      <c r="I18" s="3">
        <v>2670</v>
      </c>
      <c r="J18" s="3">
        <f t="shared" si="0"/>
        <v>2670</v>
      </c>
      <c r="K18" s="3" t="str">
        <f t="shared" si="1"/>
        <v/>
      </c>
      <c r="L18" s="3" cm="1">
        <f t="array" ref="L18">_xlfn.IFS(G18 &lt;= 1, 1, G18 &lt;= 2, 2, G18 &lt;= 3, 3, G18 &lt;= 4, 4, G18 &lt;= 5, 5, G18 &lt;= 6, 6, G18 &lt;= 7, 7, G18 &gt; 7, 8)</f>
        <v>1</v>
      </c>
      <c r="R18" s="6"/>
      <c r="S18" s="6"/>
      <c r="T18" s="6"/>
      <c r="U18" s="6"/>
      <c r="Z18" s="6"/>
      <c r="AA18" s="42">
        <v>1</v>
      </c>
      <c r="AB18" s="62">
        <v>6.9610389610389607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ht="14.25" x14ac:dyDescent="0.2">
      <c r="A19" s="3">
        <v>48</v>
      </c>
      <c r="B19" s="3">
        <v>1</v>
      </c>
      <c r="C19" s="1">
        <v>2</v>
      </c>
      <c r="D19" s="3">
        <v>2</v>
      </c>
      <c r="E19" s="3">
        <v>1</v>
      </c>
      <c r="F19" s="3">
        <v>25</v>
      </c>
      <c r="G19" s="4">
        <v>1.4</v>
      </c>
      <c r="H19" s="3">
        <v>3</v>
      </c>
      <c r="I19" s="3">
        <v>2680</v>
      </c>
      <c r="J19" s="3">
        <f t="shared" si="0"/>
        <v>2680</v>
      </c>
      <c r="K19" s="3" t="str">
        <f t="shared" si="1"/>
        <v/>
      </c>
      <c r="L19" s="3" cm="1">
        <f t="array" ref="L19">_xlfn.IFS(G19 &lt;= 1, 1, G19 &lt;= 2, 2, G19 &lt;= 3, 3, G19 &lt;= 4, 4, G19 &lt;= 5, 5, G19 &lt;= 6, 6, G19 &lt;= 7, 7, G19 &gt; 7, 8)</f>
        <v>2</v>
      </c>
      <c r="R19" s="6" t="s">
        <v>14</v>
      </c>
      <c r="S19" s="6"/>
      <c r="T19" s="6"/>
      <c r="U19" s="6"/>
      <c r="Z19" s="6"/>
      <c r="AA19" s="46">
        <v>2</v>
      </c>
      <c r="AB19" s="63">
        <v>5.0317460317460316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ht="15" thickBot="1" x14ac:dyDescent="0.25">
      <c r="A20" s="3">
        <v>102</v>
      </c>
      <c r="B20" s="3">
        <v>1</v>
      </c>
      <c r="C20" s="1">
        <v>1</v>
      </c>
      <c r="D20" s="3">
        <v>2</v>
      </c>
      <c r="E20" s="3">
        <v>0</v>
      </c>
      <c r="F20" s="3">
        <v>23</v>
      </c>
      <c r="G20" s="4">
        <v>3.2</v>
      </c>
      <c r="H20" s="3">
        <v>4</v>
      </c>
      <c r="I20" s="3">
        <v>2680</v>
      </c>
      <c r="J20" s="3">
        <f t="shared" si="0"/>
        <v>2680</v>
      </c>
      <c r="K20" s="3" t="str">
        <f t="shared" si="1"/>
        <v/>
      </c>
      <c r="L20" s="3" cm="1">
        <f t="array" ref="L20">_xlfn.IFS(G20 &lt;= 1, 1, G20 &lt;= 2, 2, G20 &lt;= 3, 3, G20 &lt;= 4, 4, G20 &lt;= 5, 5, G20 &lt;= 6, 6, G20 &lt;= 7, 7, G20 &gt; 7, 8)</f>
        <v>4</v>
      </c>
      <c r="R20" s="6"/>
      <c r="S20" s="6"/>
      <c r="T20" s="6"/>
      <c r="U20" s="6"/>
      <c r="Z20" s="6"/>
      <c r="AA20" s="64" t="s">
        <v>10</v>
      </c>
      <c r="AB20" s="65">
        <v>6.0928571428571425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ht="14.25" x14ac:dyDescent="0.2">
      <c r="A21" s="3">
        <v>4</v>
      </c>
      <c r="B21" s="3">
        <v>1</v>
      </c>
      <c r="C21" s="1">
        <v>1</v>
      </c>
      <c r="D21" s="3">
        <v>2</v>
      </c>
      <c r="E21" s="3">
        <v>0</v>
      </c>
      <c r="F21" s="3">
        <v>26</v>
      </c>
      <c r="G21" s="4">
        <v>1.9</v>
      </c>
      <c r="H21" s="3">
        <v>3</v>
      </c>
      <c r="I21" s="3">
        <v>2690</v>
      </c>
      <c r="J21" s="3">
        <f t="shared" si="0"/>
        <v>2690</v>
      </c>
      <c r="K21" s="3" t="str">
        <f t="shared" si="1"/>
        <v/>
      </c>
      <c r="L21" s="3" cm="1">
        <f t="array" ref="L21">_xlfn.IFS(G21 &lt;= 1, 1, G21 &lt;= 2, 2, G21 &lt;= 3, 3, G21 &lt;= 4, 4, G21 &lt;= 5, 5, G21 &lt;= 6, 6, G21 &lt;= 7, 7, G21 &gt; 7, 8)</f>
        <v>2</v>
      </c>
      <c r="R21" s="36"/>
      <c r="S21" s="36" t="s">
        <v>27</v>
      </c>
      <c r="T21" s="36" t="s">
        <v>28</v>
      </c>
      <c r="U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spans="1:48" ht="14.25" x14ac:dyDescent="0.2">
      <c r="A22" s="3">
        <v>14</v>
      </c>
      <c r="B22" s="3">
        <v>1</v>
      </c>
      <c r="C22" s="1">
        <v>1</v>
      </c>
      <c r="D22" s="3">
        <v>2</v>
      </c>
      <c r="E22" s="3">
        <v>1</v>
      </c>
      <c r="F22" s="3">
        <v>23</v>
      </c>
      <c r="G22" s="4">
        <v>3.4</v>
      </c>
      <c r="H22" s="3">
        <v>4</v>
      </c>
      <c r="I22" s="3">
        <v>2690</v>
      </c>
      <c r="J22" s="3">
        <f t="shared" si="0"/>
        <v>2690</v>
      </c>
      <c r="K22" s="3" t="str">
        <f t="shared" si="1"/>
        <v/>
      </c>
      <c r="L22" s="3" cm="1">
        <f t="array" ref="L22">_xlfn.IFS(G22 &lt;= 1, 1, G22 &lt;= 2, 2, G22 &lt;= 3, 3, G22 &lt;= 4, 4, G22 &lt;= 5, 5, G22 &lt;= 6, 6, G22 &lt;= 7, 7, G22 &gt; 7, 8)</f>
        <v>4</v>
      </c>
      <c r="R22" s="6" t="s">
        <v>15</v>
      </c>
      <c r="S22" s="6">
        <v>3175.5844155844156</v>
      </c>
      <c r="T22" s="6">
        <v>2910.3174603174602</v>
      </c>
      <c r="U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1:48" ht="15" x14ac:dyDescent="0.25">
      <c r="A23" s="3">
        <v>66</v>
      </c>
      <c r="B23" s="3">
        <v>1</v>
      </c>
      <c r="C23" s="1">
        <v>1</v>
      </c>
      <c r="D23" s="3">
        <v>2</v>
      </c>
      <c r="E23" s="3">
        <v>0</v>
      </c>
      <c r="F23" s="3">
        <v>21</v>
      </c>
      <c r="G23" s="4">
        <v>1.6</v>
      </c>
      <c r="H23" s="3">
        <v>4</v>
      </c>
      <c r="I23" s="3">
        <v>2690</v>
      </c>
      <c r="J23" s="3">
        <f t="shared" si="0"/>
        <v>2690</v>
      </c>
      <c r="K23" s="3" t="str">
        <f t="shared" si="1"/>
        <v/>
      </c>
      <c r="L23" s="3" cm="1">
        <f t="array" ref="L23">_xlfn.IFS(G23 &lt;= 1, 1, G23 &lt;= 2, 2, G23 &lt;= 3, 3, G23 &lt;= 4, 4, G23 &lt;= 5, 5, G23 &lt;= 6, 6, G23 &lt;= 7, 7, G23 &gt; 7, 8)</f>
        <v>2</v>
      </c>
      <c r="R23" s="6" t="s">
        <v>16</v>
      </c>
      <c r="S23" s="6">
        <v>220493.40396445675</v>
      </c>
      <c r="T23" s="6">
        <v>146393.4459805431</v>
      </c>
      <c r="U23" s="6"/>
      <c r="Z23" s="6"/>
      <c r="AA23" s="11" t="s">
        <v>35</v>
      </c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9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8" ht="14.25" x14ac:dyDescent="0.2">
      <c r="A24" s="3">
        <v>109</v>
      </c>
      <c r="B24" s="3">
        <v>2</v>
      </c>
      <c r="C24" s="1">
        <v>1</v>
      </c>
      <c r="D24" s="3">
        <v>2</v>
      </c>
      <c r="E24" s="3">
        <v>0</v>
      </c>
      <c r="F24" s="3">
        <v>35</v>
      </c>
      <c r="G24" s="4">
        <v>2.9</v>
      </c>
      <c r="H24" s="3">
        <v>5</v>
      </c>
      <c r="I24" s="3">
        <v>2710</v>
      </c>
      <c r="J24" s="3">
        <f t="shared" si="0"/>
        <v>2710</v>
      </c>
      <c r="K24" s="3" t="str">
        <f t="shared" si="1"/>
        <v/>
      </c>
      <c r="L24" s="3" cm="1">
        <f t="array" ref="L24">_xlfn.IFS(G24 &lt;= 1, 1, G24 &lt;= 2, 2, G24 &lt;= 3, 3, G24 &lt;= 4, 4, G24 &lt;= 5, 5, G24 &lt;= 6, 6, G24 &lt;= 7, 7, G24 &gt; 7, 8)</f>
        <v>3</v>
      </c>
      <c r="R24" s="6" t="s">
        <v>17</v>
      </c>
      <c r="S24" s="6">
        <v>77</v>
      </c>
      <c r="T24" s="6">
        <v>63</v>
      </c>
      <c r="U24" s="6"/>
      <c r="Z24" s="6"/>
      <c r="AA24" s="12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14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spans="1:48" ht="15" x14ac:dyDescent="0.25">
      <c r="A25" s="3">
        <v>63</v>
      </c>
      <c r="B25" s="3">
        <v>1</v>
      </c>
      <c r="C25" s="1">
        <v>1</v>
      </c>
      <c r="D25" s="3">
        <v>2</v>
      </c>
      <c r="E25" s="3">
        <v>0</v>
      </c>
      <c r="F25" s="3">
        <v>19</v>
      </c>
      <c r="G25" s="4">
        <v>1.1000000000000001</v>
      </c>
      <c r="H25" s="3">
        <v>3</v>
      </c>
      <c r="I25" s="3">
        <v>2720</v>
      </c>
      <c r="J25" s="3">
        <f t="shared" si="0"/>
        <v>2720</v>
      </c>
      <c r="K25" s="3" t="str">
        <f t="shared" si="1"/>
        <v/>
      </c>
      <c r="L25" s="3" cm="1">
        <f t="array" ref="L25">_xlfn.IFS(G25 &lt;= 1, 1, G25 &lt;= 2, 2, G25 &lt;= 3, 3, G25 &lt;= 4, 4, G25 &lt;= 5, 5, G25 &lt;= 6, 6, G25 &lt;= 7, 7, G25 &gt; 7, 8)</f>
        <v>2</v>
      </c>
      <c r="R25" s="6" t="s">
        <v>18</v>
      </c>
      <c r="S25" s="6">
        <v>0</v>
      </c>
      <c r="T25" s="6"/>
      <c r="U25" s="6"/>
      <c r="Z25" s="6"/>
      <c r="AA25" s="13" t="s">
        <v>36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14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1:48" ht="15" x14ac:dyDescent="0.25">
      <c r="A26" s="3">
        <v>68</v>
      </c>
      <c r="B26" s="3">
        <v>2</v>
      </c>
      <c r="C26" s="1">
        <v>2</v>
      </c>
      <c r="D26" s="3">
        <v>2</v>
      </c>
      <c r="E26" s="3">
        <v>1</v>
      </c>
      <c r="F26" s="3">
        <v>25</v>
      </c>
      <c r="G26" s="4">
        <v>2.5</v>
      </c>
      <c r="H26" s="3">
        <v>7</v>
      </c>
      <c r="I26" s="3">
        <v>2720</v>
      </c>
      <c r="J26" s="3">
        <f t="shared" si="0"/>
        <v>2720</v>
      </c>
      <c r="K26" s="3" t="str">
        <f t="shared" si="1"/>
        <v/>
      </c>
      <c r="L26" s="3" cm="1">
        <f t="array" ref="L26">_xlfn.IFS(G26 &lt;= 1, 1, G26 &lt;= 2, 2, G26 &lt;= 3, 3, G26 &lt;= 4, 4, G26 &lt;= 5, 5, G26 &lt;= 6, 6, G26 &lt;= 7, 7, G26 &gt; 7, 8)</f>
        <v>3</v>
      </c>
      <c r="R26" s="6" t="s">
        <v>19</v>
      </c>
      <c r="S26" s="6">
        <v>138</v>
      </c>
      <c r="T26" s="6"/>
      <c r="U26" s="6"/>
      <c r="Z26" s="6"/>
      <c r="AA26" s="13" t="s">
        <v>53</v>
      </c>
      <c r="AB26" s="6">
        <v>2</v>
      </c>
      <c r="AC26" s="6">
        <v>3</v>
      </c>
      <c r="AD26" s="6">
        <v>4</v>
      </c>
      <c r="AE26" s="6">
        <v>5</v>
      </c>
      <c r="AF26" s="6">
        <v>6</v>
      </c>
      <c r="AG26" s="6">
        <v>7</v>
      </c>
      <c r="AH26" s="6">
        <v>8</v>
      </c>
      <c r="AI26" s="6">
        <v>9</v>
      </c>
      <c r="AJ26" s="6">
        <v>10</v>
      </c>
      <c r="AK26" s="6"/>
      <c r="AL26" s="14" t="s">
        <v>37</v>
      </c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48" ht="14.25" x14ac:dyDescent="0.2">
      <c r="A27" s="3">
        <v>72</v>
      </c>
      <c r="B27" s="3">
        <v>1</v>
      </c>
      <c r="C27" s="1">
        <v>2</v>
      </c>
      <c r="D27" s="3">
        <v>2</v>
      </c>
      <c r="E27" s="3">
        <v>0</v>
      </c>
      <c r="F27" s="3">
        <v>21</v>
      </c>
      <c r="G27" s="4">
        <v>1.6</v>
      </c>
      <c r="H27" s="3">
        <v>3</v>
      </c>
      <c r="I27" s="3">
        <v>2730</v>
      </c>
      <c r="J27" s="3">
        <f t="shared" si="0"/>
        <v>2730</v>
      </c>
      <c r="K27" s="3" t="str">
        <f t="shared" si="1"/>
        <v/>
      </c>
      <c r="L27" s="3" cm="1">
        <f t="array" ref="L27">_xlfn.IFS(G27 &lt;= 1, 1, G27 &lt;= 2, 2, G27 &lt;= 3, 3, G27 &lt;= 4, 4, G27 &lt;= 5, 5, G27 &lt;= 6, 6, G27 &lt;= 7, 7, G27 &gt; 7, 8)</f>
        <v>2</v>
      </c>
      <c r="R27" s="6" t="s">
        <v>20</v>
      </c>
      <c r="S27" s="6">
        <v>3.6831067261063581</v>
      </c>
      <c r="T27" s="6"/>
      <c r="U27" s="6"/>
      <c r="Z27" s="6"/>
      <c r="AA27" s="12" t="s">
        <v>32</v>
      </c>
      <c r="AB27" s="6">
        <v>2</v>
      </c>
      <c r="AC27" s="6">
        <v>7</v>
      </c>
      <c r="AD27" s="6">
        <v>9</v>
      </c>
      <c r="AE27" s="6">
        <v>2</v>
      </c>
      <c r="AF27" s="6">
        <v>10</v>
      </c>
      <c r="AG27" s="6">
        <v>13</v>
      </c>
      <c r="AH27" s="6">
        <v>6</v>
      </c>
      <c r="AI27" s="6">
        <v>14</v>
      </c>
      <c r="AJ27" s="6">
        <v>14</v>
      </c>
      <c r="AK27" s="6"/>
      <c r="AL27" s="14">
        <f>SUM(AB27:AJ27)</f>
        <v>77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8" ht="14.25" x14ac:dyDescent="0.2">
      <c r="A28" s="3">
        <v>131</v>
      </c>
      <c r="B28" s="3">
        <v>1</v>
      </c>
      <c r="C28" s="1">
        <v>1</v>
      </c>
      <c r="D28" s="3">
        <v>2</v>
      </c>
      <c r="E28" s="3">
        <v>1</v>
      </c>
      <c r="F28" s="3">
        <v>33</v>
      </c>
      <c r="G28" s="4">
        <v>2</v>
      </c>
      <c r="H28" s="3">
        <v>4</v>
      </c>
      <c r="I28" s="3">
        <v>2740</v>
      </c>
      <c r="J28" s="3">
        <f t="shared" si="0"/>
        <v>2740</v>
      </c>
      <c r="K28" s="3" t="str">
        <f t="shared" si="1"/>
        <v/>
      </c>
      <c r="L28" s="3" cm="1">
        <f t="array" ref="L28">_xlfn.IFS(G28 &lt;= 1, 1, G28 &lt;= 2, 2, G28 &lt;= 3, 3, G28 &lt;= 4, 4, G28 &lt;= 5, 5, G28 &lt;= 6, 6, G28 &lt;= 7, 7, G28 &gt; 7, 8)</f>
        <v>2</v>
      </c>
      <c r="R28" s="6" t="s">
        <v>21</v>
      </c>
      <c r="S28" s="6">
        <v>1.6492221721457512E-4</v>
      </c>
      <c r="T28" s="6"/>
      <c r="U28" s="6"/>
      <c r="Z28" s="6"/>
      <c r="AA28" s="12" t="s">
        <v>33</v>
      </c>
      <c r="AB28" s="6">
        <v>1</v>
      </c>
      <c r="AC28" s="6">
        <v>17</v>
      </c>
      <c r="AD28" s="6">
        <v>21</v>
      </c>
      <c r="AE28" s="6">
        <v>3</v>
      </c>
      <c r="AF28" s="6">
        <v>4</v>
      </c>
      <c r="AG28" s="6">
        <v>6</v>
      </c>
      <c r="AH28" s="6">
        <v>3</v>
      </c>
      <c r="AI28" s="6">
        <v>5</v>
      </c>
      <c r="AJ28" s="6">
        <v>3</v>
      </c>
      <c r="AK28" s="6"/>
      <c r="AL28" s="14">
        <f>SUM(AB28:AJ28)</f>
        <v>63</v>
      </c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8" ht="14.25" x14ac:dyDescent="0.2">
      <c r="A29" s="3">
        <v>61</v>
      </c>
      <c r="B29" s="3">
        <v>1</v>
      </c>
      <c r="C29" s="1">
        <v>2</v>
      </c>
      <c r="D29" s="3">
        <v>2</v>
      </c>
      <c r="E29" s="3">
        <v>1</v>
      </c>
      <c r="F29" s="3">
        <v>20</v>
      </c>
      <c r="G29" s="4">
        <v>0.7</v>
      </c>
      <c r="H29" s="3">
        <v>3</v>
      </c>
      <c r="I29" s="3">
        <v>2750</v>
      </c>
      <c r="J29" s="3">
        <f t="shared" si="0"/>
        <v>2750</v>
      </c>
      <c r="K29" s="3" t="str">
        <f t="shared" si="1"/>
        <v/>
      </c>
      <c r="L29" s="3" cm="1">
        <f t="array" ref="L29">_xlfn.IFS(G29 &lt;= 1, 1, G29 &lt;= 2, 2, G29 &lt;= 3, 3, G29 &lt;= 4, 4, G29 &lt;= 5, 5, G29 &lt;= 6, 6, G29 &lt;= 7, 7, G29 &gt; 7, 8)</f>
        <v>1</v>
      </c>
      <c r="R29" s="6" t="s">
        <v>22</v>
      </c>
      <c r="S29" s="6">
        <v>1.6559703824337419</v>
      </c>
      <c r="T29" s="6"/>
      <c r="U29" s="6"/>
      <c r="Z29" s="6"/>
      <c r="AA29" s="12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14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spans="1:48" ht="14.25" x14ac:dyDescent="0.2">
      <c r="A30" s="3">
        <v>103</v>
      </c>
      <c r="B30" s="3">
        <v>1</v>
      </c>
      <c r="C30" s="1">
        <v>1</v>
      </c>
      <c r="D30" s="3">
        <v>2</v>
      </c>
      <c r="E30" s="3">
        <v>1</v>
      </c>
      <c r="F30" s="3">
        <v>37</v>
      </c>
      <c r="G30" s="4">
        <v>1.3</v>
      </c>
      <c r="H30" s="3">
        <v>4</v>
      </c>
      <c r="I30" s="3">
        <v>2760</v>
      </c>
      <c r="J30" s="3">
        <f t="shared" si="0"/>
        <v>2760</v>
      </c>
      <c r="K30" s="3" t="str">
        <f t="shared" si="1"/>
        <v/>
      </c>
      <c r="L30" s="3" cm="1">
        <f t="array" ref="L30">_xlfn.IFS(G30 &lt;= 1, 1, G30 &lt;= 2, 2, G30 &lt;= 3, 3, G30 &lt;= 4, 4, G30 &lt;= 5, 5, G30 &lt;= 6, 6, G30 &lt;= 7, 7, G30 &gt; 7, 8)</f>
        <v>2</v>
      </c>
      <c r="R30" s="6" t="s">
        <v>23</v>
      </c>
      <c r="S30" s="6">
        <v>3.2984443442915024E-4</v>
      </c>
      <c r="T30" s="6"/>
      <c r="U30" s="6"/>
      <c r="Z30" s="6"/>
      <c r="AA30" s="12" t="s">
        <v>38</v>
      </c>
      <c r="AB30" s="6">
        <f t="shared" ref="AB30:AJ30" si="2">SUM(AB27, AB28)</f>
        <v>3</v>
      </c>
      <c r="AC30" s="6">
        <f t="shared" si="2"/>
        <v>24</v>
      </c>
      <c r="AD30" s="6">
        <f t="shared" si="2"/>
        <v>30</v>
      </c>
      <c r="AE30" s="6">
        <f t="shared" si="2"/>
        <v>5</v>
      </c>
      <c r="AF30" s="6">
        <f t="shared" si="2"/>
        <v>14</v>
      </c>
      <c r="AG30" s="6">
        <f t="shared" si="2"/>
        <v>19</v>
      </c>
      <c r="AH30" s="6">
        <f t="shared" si="2"/>
        <v>9</v>
      </c>
      <c r="AI30" s="6">
        <f t="shared" si="2"/>
        <v>19</v>
      </c>
      <c r="AJ30" s="6">
        <f t="shared" si="2"/>
        <v>17</v>
      </c>
      <c r="AK30" s="6"/>
      <c r="AL30" s="14">
        <f>SUM(AB30:AJ30)</f>
        <v>140</v>
      </c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spans="1:48" ht="15" thickBot="1" x14ac:dyDescent="0.25">
      <c r="A31" s="3">
        <v>31</v>
      </c>
      <c r="B31" s="3">
        <v>1</v>
      </c>
      <c r="C31" s="1">
        <v>2</v>
      </c>
      <c r="D31" s="3">
        <v>2</v>
      </c>
      <c r="E31" s="3">
        <v>1</v>
      </c>
      <c r="F31" s="3">
        <v>21</v>
      </c>
      <c r="G31" s="4">
        <v>1.4</v>
      </c>
      <c r="H31" s="3">
        <v>3</v>
      </c>
      <c r="I31" s="3">
        <v>2780</v>
      </c>
      <c r="J31" s="3">
        <f t="shared" si="0"/>
        <v>2780</v>
      </c>
      <c r="K31" s="3" t="str">
        <f t="shared" si="1"/>
        <v/>
      </c>
      <c r="L31" s="3" cm="1">
        <f t="array" ref="L31">_xlfn.IFS(G31 &lt;= 1, 1, G31 &lt;= 2, 2, G31 &lt;= 3, 3, G31 &lt;= 4, 4, G31 &lt;= 5, 5, G31 &lt;= 6, 6, G31 &lt;= 7, 7, G31 &gt; 7, 8)</f>
        <v>2</v>
      </c>
      <c r="R31" s="37" t="s">
        <v>24</v>
      </c>
      <c r="S31" s="37">
        <v>1.9773035420276546</v>
      </c>
      <c r="T31" s="37"/>
      <c r="U31" s="6"/>
      <c r="Z31" s="6"/>
      <c r="AA31" s="12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14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8" ht="15" x14ac:dyDescent="0.25">
      <c r="A32" s="3">
        <v>10</v>
      </c>
      <c r="B32" s="3">
        <v>1</v>
      </c>
      <c r="C32" s="1">
        <v>2</v>
      </c>
      <c r="D32" s="3">
        <v>2</v>
      </c>
      <c r="E32" s="3">
        <v>1</v>
      </c>
      <c r="F32" s="3">
        <v>38</v>
      </c>
      <c r="G32" s="4">
        <v>1.4</v>
      </c>
      <c r="H32" s="3">
        <v>3</v>
      </c>
      <c r="I32" s="3">
        <v>2790</v>
      </c>
      <c r="J32" s="3">
        <f t="shared" si="0"/>
        <v>2790</v>
      </c>
      <c r="K32" s="3" t="str">
        <f t="shared" si="1"/>
        <v/>
      </c>
      <c r="L32" s="3" cm="1">
        <f t="array" ref="L32">_xlfn.IFS(G32 &lt;= 1, 1, G32 &lt;= 2, 2, G32 &lt;= 3, 3, G32 &lt;= 4, 4, G32 &lt;= 5, 5, G32 &lt;= 6, 6, G32 &lt;= 7, 7, G32 &gt; 7, 8)</f>
        <v>2</v>
      </c>
      <c r="R32" s="6" t="s">
        <v>41</v>
      </c>
      <c r="S32" s="6"/>
      <c r="T32" s="6"/>
      <c r="U32" s="6"/>
      <c r="Z32" s="6"/>
      <c r="AA32" s="12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14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spans="1:48" ht="15" x14ac:dyDescent="0.25">
      <c r="A33" s="3">
        <v>76</v>
      </c>
      <c r="B33" s="3">
        <v>1</v>
      </c>
      <c r="C33" s="1">
        <v>1</v>
      </c>
      <c r="D33" s="3">
        <v>2</v>
      </c>
      <c r="E33" s="3">
        <v>1</v>
      </c>
      <c r="F33" s="3">
        <v>26</v>
      </c>
      <c r="G33" s="4">
        <v>1.5</v>
      </c>
      <c r="H33" s="3">
        <v>4</v>
      </c>
      <c r="I33" s="3">
        <v>2800</v>
      </c>
      <c r="J33" s="3">
        <f t="shared" si="0"/>
        <v>2800</v>
      </c>
      <c r="K33" s="3" t="str">
        <f t="shared" si="1"/>
        <v/>
      </c>
      <c r="L33" s="3" cm="1">
        <f t="array" ref="L33">_xlfn.IFS(G33 &lt;= 1, 1, G33 &lt;= 2, 2, G33 &lt;= 3, 3, G33 &lt;= 4, 4, G33 &lt;= 5, 5, G33 &lt;= 6, 6, G33 &lt;= 7, 7, G33 &gt; 7, 8)</f>
        <v>2</v>
      </c>
      <c r="Z33" s="6"/>
      <c r="AA33" s="13" t="s">
        <v>54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14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spans="1:48" ht="15" x14ac:dyDescent="0.25">
      <c r="A34" s="3">
        <v>92</v>
      </c>
      <c r="B34" s="3">
        <v>1</v>
      </c>
      <c r="C34" s="1">
        <v>2</v>
      </c>
      <c r="D34" s="3">
        <v>2</v>
      </c>
      <c r="E34" s="3">
        <v>1</v>
      </c>
      <c r="F34" s="3">
        <v>33</v>
      </c>
      <c r="G34" s="4">
        <v>1.5</v>
      </c>
      <c r="H34" s="3">
        <v>4</v>
      </c>
      <c r="I34" s="3">
        <v>2810</v>
      </c>
      <c r="J34" s="3">
        <f t="shared" ref="J34:J65" si="3">IF($D34=2, $I34, "")</f>
        <v>2810</v>
      </c>
      <c r="K34" s="3" t="str">
        <f t="shared" ref="K34:K65" si="4">IF($D34=1, $I34, "")</f>
        <v/>
      </c>
      <c r="L34" s="3" cm="1">
        <f t="array" ref="L34">_xlfn.IFS(G34 &lt;= 1, 1, G34 &lt;= 2, 2, G34 &lt;= 3, 3, G34 &lt;= 4, 4, G34 &lt;= 5, 5, G34 &lt;= 6, 6, G34 &lt;= 7, 7, G34 &gt; 7, 8)</f>
        <v>2</v>
      </c>
      <c r="Z34" s="6"/>
      <c r="AA34" s="13" t="s">
        <v>53</v>
      </c>
      <c r="AB34" s="6">
        <v>2</v>
      </c>
      <c r="AC34" s="6">
        <v>3</v>
      </c>
      <c r="AD34" s="6">
        <v>4</v>
      </c>
      <c r="AE34" s="6">
        <v>5</v>
      </c>
      <c r="AF34" s="6">
        <v>6</v>
      </c>
      <c r="AG34" s="6">
        <v>7</v>
      </c>
      <c r="AH34" s="6">
        <v>8</v>
      </c>
      <c r="AI34" s="6">
        <v>9</v>
      </c>
      <c r="AJ34" s="6">
        <v>10</v>
      </c>
      <c r="AK34" s="6"/>
      <c r="AL34" s="14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spans="1:48" ht="14.25" x14ac:dyDescent="0.2">
      <c r="A35" s="3">
        <v>96</v>
      </c>
      <c r="B35" s="3">
        <v>1</v>
      </c>
      <c r="C35" s="1">
        <v>1</v>
      </c>
      <c r="D35" s="3">
        <v>2</v>
      </c>
      <c r="E35" s="3">
        <v>1</v>
      </c>
      <c r="F35" s="3">
        <v>37</v>
      </c>
      <c r="G35" s="4">
        <v>1.7</v>
      </c>
      <c r="H35" s="3">
        <v>4</v>
      </c>
      <c r="I35" s="3">
        <v>2810</v>
      </c>
      <c r="J35" s="3">
        <f t="shared" si="3"/>
        <v>2810</v>
      </c>
      <c r="K35" s="3" t="str">
        <f t="shared" si="4"/>
        <v/>
      </c>
      <c r="L35" s="3" cm="1">
        <f t="array" ref="L35">_xlfn.IFS(G35 &lt;= 1, 1, G35 &lt;= 2, 2, G35 &lt;= 3, 3, G35 &lt;= 4, 4, G35 &lt;= 5, 5, G35 &lt;= 6, 6, G35 &lt;= 7, 7, G35 &gt; 7, 8)</f>
        <v>2</v>
      </c>
      <c r="Z35" s="6"/>
      <c r="AA35" s="12" t="s">
        <v>32</v>
      </c>
      <c r="AB35" s="6">
        <f t="shared" ref="AB35:AJ35" si="5">(AB$30*$AL27)/$AL$30</f>
        <v>1.65</v>
      </c>
      <c r="AC35" s="6">
        <f t="shared" si="5"/>
        <v>13.2</v>
      </c>
      <c r="AD35" s="6">
        <f t="shared" si="5"/>
        <v>16.5</v>
      </c>
      <c r="AE35" s="6">
        <f t="shared" si="5"/>
        <v>2.75</v>
      </c>
      <c r="AF35" s="6">
        <f t="shared" si="5"/>
        <v>7.7</v>
      </c>
      <c r="AG35" s="6">
        <f t="shared" si="5"/>
        <v>10.45</v>
      </c>
      <c r="AH35" s="6">
        <f t="shared" si="5"/>
        <v>4.95</v>
      </c>
      <c r="AI35" s="6">
        <f t="shared" si="5"/>
        <v>10.45</v>
      </c>
      <c r="AJ35" s="6">
        <f t="shared" si="5"/>
        <v>9.35</v>
      </c>
      <c r="AK35" s="6"/>
      <c r="AL35" s="14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8" ht="15" x14ac:dyDescent="0.25">
      <c r="A36" s="3">
        <v>65</v>
      </c>
      <c r="B36" s="3">
        <v>1</v>
      </c>
      <c r="C36" s="1">
        <v>1</v>
      </c>
      <c r="D36" s="3">
        <v>2</v>
      </c>
      <c r="E36" s="3">
        <v>0</v>
      </c>
      <c r="F36" s="3">
        <v>33</v>
      </c>
      <c r="G36" s="4">
        <v>1.4</v>
      </c>
      <c r="H36" s="3">
        <v>4</v>
      </c>
      <c r="I36" s="3">
        <v>2820</v>
      </c>
      <c r="J36" s="3">
        <f t="shared" si="3"/>
        <v>2820</v>
      </c>
      <c r="K36" s="3" t="str">
        <f t="shared" si="4"/>
        <v/>
      </c>
      <c r="L36" s="3" cm="1">
        <f t="array" ref="L36">_xlfn.IFS(G36 &lt;= 1, 1, G36 &lt;= 2, 2, G36 &lt;= 3, 3, G36 &lt;= 4, 4, G36 &lt;= 5, 5, G36 &lt;= 6, 6, G36 &lt;= 7, 7, G36 &gt; 7, 8)</f>
        <v>2</v>
      </c>
      <c r="R36" s="10" t="s">
        <v>29</v>
      </c>
      <c r="S36" s="6"/>
      <c r="T36" s="6"/>
      <c r="U36" s="6"/>
      <c r="V36" s="6"/>
      <c r="Z36" s="6"/>
      <c r="AA36" s="12" t="s">
        <v>33</v>
      </c>
      <c r="AB36" s="6">
        <f t="shared" ref="AB36:AJ36" si="6">(AB$30*$AL28)/$AL$30</f>
        <v>1.35</v>
      </c>
      <c r="AC36" s="6">
        <f t="shared" si="6"/>
        <v>10.8</v>
      </c>
      <c r="AD36" s="6">
        <f t="shared" si="6"/>
        <v>13.5</v>
      </c>
      <c r="AE36" s="6">
        <f t="shared" si="6"/>
        <v>2.25</v>
      </c>
      <c r="AF36" s="6">
        <f t="shared" si="6"/>
        <v>6.3</v>
      </c>
      <c r="AG36" s="6">
        <f t="shared" si="6"/>
        <v>8.5500000000000007</v>
      </c>
      <c r="AH36" s="6">
        <f t="shared" si="6"/>
        <v>4.05</v>
      </c>
      <c r="AI36" s="6">
        <f t="shared" si="6"/>
        <v>8.5500000000000007</v>
      </c>
      <c r="AJ36" s="6">
        <f t="shared" si="6"/>
        <v>7.65</v>
      </c>
      <c r="AK36" s="6"/>
      <c r="AL36" s="14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1:48" ht="14.25" x14ac:dyDescent="0.2">
      <c r="A37" s="3">
        <v>77</v>
      </c>
      <c r="B37" s="3">
        <v>2</v>
      </c>
      <c r="C37" s="1">
        <v>2</v>
      </c>
      <c r="D37" s="3">
        <v>2</v>
      </c>
      <c r="E37" s="3">
        <v>1</v>
      </c>
      <c r="F37" s="3">
        <v>21</v>
      </c>
      <c r="G37" s="4">
        <v>2.7</v>
      </c>
      <c r="H37" s="3">
        <v>5</v>
      </c>
      <c r="I37" s="3">
        <v>2830</v>
      </c>
      <c r="J37" s="3">
        <f t="shared" si="3"/>
        <v>2830</v>
      </c>
      <c r="K37" s="3" t="str">
        <f t="shared" si="4"/>
        <v/>
      </c>
      <c r="L37" s="3" cm="1">
        <f t="array" ref="L37">_xlfn.IFS(G37 &lt;= 1, 1, G37 &lt;= 2, 2, G37 &lt;= 3, 3, G37 &lt;= 4, 4, G37 &lt;= 5, 5, G37 &lt;= 6, 6, G37 &lt;= 7, 7, G37 &gt; 7, 8)</f>
        <v>3</v>
      </c>
      <c r="R37" s="20" t="s">
        <v>30</v>
      </c>
      <c r="S37" s="38" t="s">
        <v>1</v>
      </c>
      <c r="T37" s="39"/>
      <c r="U37" s="39"/>
      <c r="V37" s="40"/>
      <c r="Z37" s="6"/>
      <c r="AA37" s="12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14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spans="1:48" ht="15" x14ac:dyDescent="0.25">
      <c r="A38" s="3">
        <v>62</v>
      </c>
      <c r="B38" s="3">
        <v>1</v>
      </c>
      <c r="C38" s="1">
        <v>2</v>
      </c>
      <c r="D38" s="3">
        <v>2</v>
      </c>
      <c r="E38" s="3">
        <v>0</v>
      </c>
      <c r="F38" s="3">
        <v>22</v>
      </c>
      <c r="G38" s="4">
        <v>2.1</v>
      </c>
      <c r="H38" s="3">
        <v>4</v>
      </c>
      <c r="I38" s="3">
        <v>2840</v>
      </c>
      <c r="J38" s="3">
        <f t="shared" si="3"/>
        <v>2840</v>
      </c>
      <c r="K38" s="3" t="str">
        <f t="shared" si="4"/>
        <v/>
      </c>
      <c r="L38" s="3" cm="1">
        <f t="array" ref="L38">_xlfn.IFS(G38 &lt;= 1, 1, G38 &lt;= 2, 2, G38 &lt;= 3, 3, G38 &lt;= 4, 4, G38 &lt;= 5, 5, G38 &lt;= 6, 6, G38 &lt;= 7, 7, G38 &gt; 7, 8)</f>
        <v>3</v>
      </c>
      <c r="R38" s="41" t="s">
        <v>3</v>
      </c>
      <c r="S38" s="42">
        <v>1</v>
      </c>
      <c r="T38" s="43">
        <v>2</v>
      </c>
      <c r="U38" s="43">
        <v>3</v>
      </c>
      <c r="V38" s="44" t="s">
        <v>10</v>
      </c>
      <c r="Z38" s="6"/>
      <c r="AA38" s="13" t="s">
        <v>55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14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spans="1:48" ht="15" x14ac:dyDescent="0.25">
      <c r="A39" s="3">
        <v>108</v>
      </c>
      <c r="B39" s="3">
        <v>2</v>
      </c>
      <c r="C39" s="1">
        <v>2</v>
      </c>
      <c r="D39" s="3">
        <v>2</v>
      </c>
      <c r="E39" s="3">
        <v>0</v>
      </c>
      <c r="F39" s="3">
        <v>32</v>
      </c>
      <c r="G39" s="4">
        <v>3.5</v>
      </c>
      <c r="H39" s="3">
        <v>6</v>
      </c>
      <c r="I39" s="3">
        <v>2840</v>
      </c>
      <c r="J39" s="3">
        <f t="shared" si="3"/>
        <v>2840</v>
      </c>
      <c r="K39" s="3" t="str">
        <f t="shared" si="4"/>
        <v/>
      </c>
      <c r="L39" s="3" cm="1">
        <f t="array" ref="L39">_xlfn.IFS(G39 &lt;= 1, 1, G39 &lt;= 2, 2, G39 &lt;= 3, 3, G39 &lt;= 4, 4, G39 &lt;= 5, 5, G39 &lt;= 6, 6, G39 &lt;= 7, 7, G39 &gt; 7, 8)</f>
        <v>4</v>
      </c>
      <c r="R39" s="45">
        <v>1</v>
      </c>
      <c r="S39" s="42">
        <v>19</v>
      </c>
      <c r="T39" s="43">
        <v>26</v>
      </c>
      <c r="U39" s="43">
        <v>32</v>
      </c>
      <c r="V39" s="44">
        <v>77</v>
      </c>
      <c r="Z39" s="6"/>
      <c r="AA39" s="13" t="s">
        <v>56</v>
      </c>
      <c r="AB39" s="6">
        <v>2</v>
      </c>
      <c r="AC39" s="6">
        <v>3</v>
      </c>
      <c r="AD39" s="6">
        <v>4</v>
      </c>
      <c r="AE39" s="6">
        <v>5</v>
      </c>
      <c r="AF39" s="6">
        <v>6</v>
      </c>
      <c r="AG39" s="6">
        <v>7</v>
      </c>
      <c r="AH39" s="6">
        <v>8</v>
      </c>
      <c r="AI39" s="6">
        <v>9</v>
      </c>
      <c r="AJ39" s="6">
        <v>10</v>
      </c>
      <c r="AK39" s="6"/>
      <c r="AL39" s="14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spans="1:48" ht="14.25" x14ac:dyDescent="0.2">
      <c r="A40" s="3">
        <v>49</v>
      </c>
      <c r="B40" s="3">
        <v>1</v>
      </c>
      <c r="C40" s="1">
        <v>1</v>
      </c>
      <c r="D40" s="3">
        <v>2</v>
      </c>
      <c r="E40" s="3">
        <v>0</v>
      </c>
      <c r="F40" s="3">
        <v>33</v>
      </c>
      <c r="G40" s="4">
        <v>1.3</v>
      </c>
      <c r="H40" s="3">
        <v>4</v>
      </c>
      <c r="I40" s="3">
        <v>2850</v>
      </c>
      <c r="J40" s="3">
        <f t="shared" si="3"/>
        <v>2850</v>
      </c>
      <c r="K40" s="3" t="str">
        <f t="shared" si="4"/>
        <v/>
      </c>
      <c r="L40" s="3" cm="1">
        <f t="array" ref="L40">_xlfn.IFS(G40 &lt;= 1, 1, G40 &lt;= 2, 2, G40 &lt;= 3, 3, G40 &lt;= 4, 4, G40 &lt;= 5, 5, G40 &lt;= 6, 6, G40 &lt;= 7, 7, G40 &gt; 7, 8)</f>
        <v>2</v>
      </c>
      <c r="R40" s="12">
        <v>2</v>
      </c>
      <c r="S40" s="46">
        <v>39</v>
      </c>
      <c r="T40" s="6">
        <v>15</v>
      </c>
      <c r="U40" s="6">
        <v>9</v>
      </c>
      <c r="V40" s="32">
        <v>63</v>
      </c>
      <c r="Z40" s="6"/>
      <c r="AA40" s="12" t="s">
        <v>32</v>
      </c>
      <c r="AB40" s="6">
        <f>(AB27-AB35)^2/AB35</f>
        <v>7.424242424242429E-2</v>
      </c>
      <c r="AC40" s="6">
        <f t="shared" ref="AC40:AJ40" si="7">(AC27-AC35)^2/AC35</f>
        <v>2.9121212121212117</v>
      </c>
      <c r="AD40" s="6">
        <f t="shared" si="7"/>
        <v>3.4090909090909092</v>
      </c>
      <c r="AE40" s="6">
        <f t="shared" si="7"/>
        <v>0.20454545454545456</v>
      </c>
      <c r="AF40" s="6">
        <f t="shared" si="7"/>
        <v>0.68701298701298685</v>
      </c>
      <c r="AG40" s="6">
        <f t="shared" si="7"/>
        <v>0.62224880382775161</v>
      </c>
      <c r="AH40" s="6">
        <f t="shared" si="7"/>
        <v>0.22272727272727263</v>
      </c>
      <c r="AI40" s="6">
        <f t="shared" si="7"/>
        <v>1.2059808612440197</v>
      </c>
      <c r="AJ40" s="6">
        <f t="shared" si="7"/>
        <v>2.3125668449197865</v>
      </c>
      <c r="AK40" s="6"/>
      <c r="AL40" s="14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spans="1:48" ht="14.25" x14ac:dyDescent="0.2">
      <c r="A41" s="3">
        <v>21</v>
      </c>
      <c r="B41" s="3">
        <v>1</v>
      </c>
      <c r="C41" s="1">
        <v>1</v>
      </c>
      <c r="D41" s="3">
        <v>2</v>
      </c>
      <c r="E41" s="3">
        <v>1</v>
      </c>
      <c r="F41" s="3">
        <v>35</v>
      </c>
      <c r="G41" s="4">
        <v>3.2</v>
      </c>
      <c r="H41" s="3">
        <v>3</v>
      </c>
      <c r="I41" s="3">
        <v>2870</v>
      </c>
      <c r="J41" s="3">
        <f t="shared" si="3"/>
        <v>2870</v>
      </c>
      <c r="K41" s="3" t="str">
        <f t="shared" si="4"/>
        <v/>
      </c>
      <c r="L41" s="3" cm="1">
        <f t="array" ref="L41">_xlfn.IFS(G41 &lt;= 1, 1, G41 &lt;= 2, 2, G41 &lt;= 3, 3, G41 &lt;= 4, 4, G41 &lt;= 5, 5, G41 &lt;= 6, 6, G41 &lt;= 7, 7, G41 &gt; 7, 8)</f>
        <v>4</v>
      </c>
      <c r="R41" s="33" t="s">
        <v>10</v>
      </c>
      <c r="S41" s="47">
        <v>58</v>
      </c>
      <c r="T41" s="34">
        <v>41</v>
      </c>
      <c r="U41" s="34">
        <v>41</v>
      </c>
      <c r="V41" s="35">
        <v>140</v>
      </c>
      <c r="Z41" s="6"/>
      <c r="AA41" s="12" t="s">
        <v>33</v>
      </c>
      <c r="AB41" s="6">
        <f>(AB28-AB36)^2/AB36</f>
        <v>9.0740740740740788E-2</v>
      </c>
      <c r="AC41" s="6">
        <f t="shared" ref="AC41:AJ41" si="8">(AC28-AC36)^2/AC36</f>
        <v>3.559259259259258</v>
      </c>
      <c r="AD41" s="6">
        <f t="shared" si="8"/>
        <v>4.166666666666667</v>
      </c>
      <c r="AE41" s="6">
        <f t="shared" si="8"/>
        <v>0.25</v>
      </c>
      <c r="AF41" s="6">
        <f t="shared" si="8"/>
        <v>0.83968253968253959</v>
      </c>
      <c r="AG41" s="6">
        <f t="shared" si="8"/>
        <v>0.76052631578947405</v>
      </c>
      <c r="AH41" s="6">
        <f t="shared" si="8"/>
        <v>0.27222222222222214</v>
      </c>
      <c r="AI41" s="6">
        <f t="shared" si="8"/>
        <v>1.4739766081871348</v>
      </c>
      <c r="AJ41" s="6">
        <f t="shared" si="8"/>
        <v>2.8264705882352943</v>
      </c>
      <c r="AK41" s="6"/>
      <c r="AL41" s="14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8" ht="14.25" x14ac:dyDescent="0.2">
      <c r="A42" s="3">
        <v>119</v>
      </c>
      <c r="B42" s="3">
        <v>1</v>
      </c>
      <c r="C42" s="1">
        <v>2</v>
      </c>
      <c r="D42" s="3">
        <v>2</v>
      </c>
      <c r="E42" s="3">
        <v>1</v>
      </c>
      <c r="F42" s="3">
        <v>21</v>
      </c>
      <c r="G42" s="4">
        <v>1.7</v>
      </c>
      <c r="H42" s="3">
        <v>4</v>
      </c>
      <c r="I42" s="3">
        <v>2880</v>
      </c>
      <c r="J42" s="3">
        <f t="shared" si="3"/>
        <v>2880</v>
      </c>
      <c r="K42" s="3" t="str">
        <f t="shared" si="4"/>
        <v/>
      </c>
      <c r="L42" s="3" cm="1">
        <f t="array" ref="L42">_xlfn.IFS(G42 &lt;= 1, 1, G42 &lt;= 2, 2, G42 &lt;= 3, 3, G42 &lt;= 4, 4, G42 &lt;= 5, 5, G42 &lt;= 6, 6, G42 &lt;= 7, 7, G42 &gt; 7, 8)</f>
        <v>2</v>
      </c>
      <c r="R42" s="6"/>
      <c r="S42" s="6"/>
      <c r="T42" s="6"/>
      <c r="U42" s="6"/>
      <c r="V42" s="6"/>
      <c r="Z42" s="6"/>
      <c r="AA42" s="12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14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8" ht="14.25" x14ac:dyDescent="0.2">
      <c r="A43" s="3">
        <v>83</v>
      </c>
      <c r="B43" s="3">
        <v>1</v>
      </c>
      <c r="C43" s="1">
        <v>1</v>
      </c>
      <c r="D43" s="3">
        <v>2</v>
      </c>
      <c r="E43" s="3">
        <v>0</v>
      </c>
      <c r="F43" s="3">
        <v>34</v>
      </c>
      <c r="G43" s="4">
        <v>2.6</v>
      </c>
      <c r="H43" s="3">
        <v>4</v>
      </c>
      <c r="I43" s="3">
        <v>2910</v>
      </c>
      <c r="J43" s="3">
        <f t="shared" si="3"/>
        <v>2910</v>
      </c>
      <c r="K43" s="3" t="str">
        <f t="shared" si="4"/>
        <v/>
      </c>
      <c r="L43" s="3" cm="1">
        <f t="array" ref="L43">_xlfn.IFS(G43 &lt;= 1, 1, G43 &lt;= 2, 2, G43 &lt;= 3, 3, G43 &lt;= 4, 4, G43 &lt;= 5, 5, G43 &lt;= 6, 6, G43 &lt;= 7, 7, G43 &gt; 7, 8)</f>
        <v>3</v>
      </c>
      <c r="R43" s="7"/>
      <c r="S43" s="8"/>
      <c r="T43" s="8"/>
      <c r="U43" s="8"/>
      <c r="V43" s="9"/>
      <c r="Z43" s="6"/>
      <c r="AA43" s="12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4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spans="1:48" ht="17.25" x14ac:dyDescent="0.25">
      <c r="A44" s="3">
        <v>129</v>
      </c>
      <c r="B44" s="3">
        <v>1</v>
      </c>
      <c r="C44" s="1">
        <v>2</v>
      </c>
      <c r="D44" s="3">
        <v>2</v>
      </c>
      <c r="E44" s="3">
        <v>0</v>
      </c>
      <c r="F44" s="3">
        <v>27</v>
      </c>
      <c r="G44" s="4">
        <v>2.8</v>
      </c>
      <c r="H44" s="3">
        <v>4</v>
      </c>
      <c r="I44" s="3">
        <v>2920</v>
      </c>
      <c r="J44" s="3">
        <f t="shared" si="3"/>
        <v>2920</v>
      </c>
      <c r="K44" s="3" t="str">
        <f t="shared" si="4"/>
        <v/>
      </c>
      <c r="L44" s="3" cm="1">
        <f t="array" ref="L44">_xlfn.IFS(G44 &lt;= 1, 1, G44 &lt;= 2, 2, G44 &lt;= 3, 3, G44 &lt;= 4, 4, G44 &lt;= 5, 5, G44 &lt;= 6, 6, G44 &lt;= 7, 7, G44 &gt; 7, 8)</f>
        <v>3</v>
      </c>
      <c r="R44" s="41" t="s">
        <v>31</v>
      </c>
      <c r="S44" s="48" t="s">
        <v>1</v>
      </c>
      <c r="T44" s="49"/>
      <c r="U44" s="49"/>
      <c r="V44" s="50"/>
      <c r="Z44" s="6"/>
      <c r="AA44" s="13" t="s">
        <v>47</v>
      </c>
      <c r="AB44" s="6">
        <f>SUM(AB40:AJ41)</f>
        <v>25.890081710515148</v>
      </c>
      <c r="AC44" s="6"/>
      <c r="AD44" s="6"/>
      <c r="AE44" s="6"/>
      <c r="AF44" s="6"/>
      <c r="AG44" s="6"/>
      <c r="AH44" s="6"/>
      <c r="AI44" s="6"/>
      <c r="AJ44" s="6"/>
      <c r="AK44" s="6"/>
      <c r="AL44" s="14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spans="1:48" ht="15" x14ac:dyDescent="0.25">
      <c r="A45" s="3">
        <v>84</v>
      </c>
      <c r="B45" s="3">
        <v>3</v>
      </c>
      <c r="C45" s="1">
        <v>1</v>
      </c>
      <c r="D45" s="3">
        <v>2</v>
      </c>
      <c r="E45" s="3">
        <v>0</v>
      </c>
      <c r="F45" s="3">
        <v>38</v>
      </c>
      <c r="G45" s="4">
        <v>3</v>
      </c>
      <c r="H45" s="3">
        <v>9</v>
      </c>
      <c r="I45" s="3">
        <v>2940</v>
      </c>
      <c r="J45" s="3">
        <f t="shared" si="3"/>
        <v>2940</v>
      </c>
      <c r="K45" s="3" t="str">
        <f t="shared" si="4"/>
        <v/>
      </c>
      <c r="L45" s="3" cm="1">
        <f t="array" ref="L45">_xlfn.IFS(G45 &lt;= 1, 1, G45 &lt;= 2, 2, G45 &lt;= 3, 3, G45 &lt;= 4, 4, G45 &lt;= 5, 5, G45 &lt;= 6, 6, G45 &lt;= 7, 7, G45 &gt; 7, 8)</f>
        <v>3</v>
      </c>
      <c r="R45" s="41" t="s">
        <v>3</v>
      </c>
      <c r="S45" s="42">
        <v>1</v>
      </c>
      <c r="T45" s="43">
        <v>2</v>
      </c>
      <c r="U45" s="43">
        <v>3</v>
      </c>
      <c r="V45" s="44" t="s">
        <v>10</v>
      </c>
      <c r="Z45" s="6"/>
      <c r="AA45" s="13" t="s">
        <v>43</v>
      </c>
      <c r="AB45" s="6">
        <f>(9-1)*(2-1)</f>
        <v>8</v>
      </c>
      <c r="AC45" s="6"/>
      <c r="AD45" s="6"/>
      <c r="AE45" s="6"/>
      <c r="AF45" s="6"/>
      <c r="AG45" s="6"/>
      <c r="AH45" s="6"/>
      <c r="AI45" s="6"/>
      <c r="AJ45" s="6"/>
      <c r="AK45" s="6"/>
      <c r="AL45" s="14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8" ht="15" x14ac:dyDescent="0.25">
      <c r="A46" s="3">
        <v>140</v>
      </c>
      <c r="B46" s="3">
        <v>2</v>
      </c>
      <c r="C46" s="1">
        <v>1</v>
      </c>
      <c r="D46" s="3">
        <v>2</v>
      </c>
      <c r="E46" s="3">
        <v>1</v>
      </c>
      <c r="F46" s="3">
        <v>23</v>
      </c>
      <c r="G46" s="4">
        <v>3.3</v>
      </c>
      <c r="H46" s="3">
        <v>7</v>
      </c>
      <c r="I46" s="3">
        <v>2940</v>
      </c>
      <c r="J46" s="3">
        <f t="shared" si="3"/>
        <v>2940</v>
      </c>
      <c r="K46" s="3" t="str">
        <f t="shared" si="4"/>
        <v/>
      </c>
      <c r="L46" s="3" cm="1">
        <f t="array" ref="L46">_xlfn.IFS(G46 &lt;= 1, 1, G46 &lt;= 2, 2, G46 &lt;= 3, 3, G46 &lt;= 4, 4, G46 &lt;= 5, 5, G46 &lt;= 6, 6, G46 &lt;= 7, 7, G46 &gt; 7, 8)</f>
        <v>4</v>
      </c>
      <c r="R46" s="45">
        <v>1</v>
      </c>
      <c r="S46" s="51">
        <v>0.32758620689655171</v>
      </c>
      <c r="T46" s="52">
        <v>0.63414634146341464</v>
      </c>
      <c r="U46" s="52">
        <v>0.78048780487804881</v>
      </c>
      <c r="V46" s="53">
        <v>0.55000000000000004</v>
      </c>
      <c r="Z46" s="6"/>
      <c r="AA46" s="13" t="s">
        <v>44</v>
      </c>
      <c r="AB46" s="6">
        <f>_xlfn.CHISQ.DIST.RT(AB44,AB45)</f>
        <v>1.0967618586828526E-3</v>
      </c>
      <c r="AC46" s="6"/>
      <c r="AD46" s="6"/>
      <c r="AE46" s="6"/>
      <c r="AF46" s="6"/>
      <c r="AG46" s="6"/>
      <c r="AH46" s="6"/>
      <c r="AI46" s="6"/>
      <c r="AJ46" s="6"/>
      <c r="AK46" s="6"/>
      <c r="AL46" s="14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8" ht="14.25" x14ac:dyDescent="0.2">
      <c r="A47" s="3">
        <v>82</v>
      </c>
      <c r="B47" s="3">
        <v>2</v>
      </c>
      <c r="C47" s="1">
        <v>1</v>
      </c>
      <c r="D47" s="3">
        <v>2</v>
      </c>
      <c r="E47" s="3">
        <v>0</v>
      </c>
      <c r="F47" s="3">
        <v>30</v>
      </c>
      <c r="G47" s="4">
        <v>2.5</v>
      </c>
      <c r="H47" s="3">
        <v>6</v>
      </c>
      <c r="I47" s="3">
        <v>3060</v>
      </c>
      <c r="J47" s="3">
        <f t="shared" si="3"/>
        <v>3060</v>
      </c>
      <c r="K47" s="3" t="str">
        <f t="shared" si="4"/>
        <v/>
      </c>
      <c r="L47" s="3" cm="1">
        <f t="array" ref="L47">_xlfn.IFS(G47 &lt;= 1, 1, G47 &lt;= 2, 2, G47 &lt;= 3, 3, G47 &lt;= 4, 4, G47 &lt;= 5, 5, G47 &lt;= 6, 6, G47 &lt;= 7, 7, G47 &gt; 7, 8)</f>
        <v>3</v>
      </c>
      <c r="R47" s="12">
        <v>2</v>
      </c>
      <c r="S47" s="54">
        <v>0.67241379310344829</v>
      </c>
      <c r="T47" s="55">
        <v>0.36585365853658536</v>
      </c>
      <c r="U47" s="55">
        <v>0.21951219512195122</v>
      </c>
      <c r="V47" s="56">
        <v>0.45</v>
      </c>
      <c r="Z47" s="6"/>
      <c r="AA47" s="12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4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8" ht="18.75" x14ac:dyDescent="0.35">
      <c r="A48" s="3">
        <v>101</v>
      </c>
      <c r="B48" s="3">
        <v>2</v>
      </c>
      <c r="C48" s="1">
        <v>2</v>
      </c>
      <c r="D48" s="3">
        <v>2</v>
      </c>
      <c r="E48" s="3">
        <v>1</v>
      </c>
      <c r="F48" s="3">
        <v>32</v>
      </c>
      <c r="G48" s="4">
        <v>3.6</v>
      </c>
      <c r="H48" s="3">
        <v>7</v>
      </c>
      <c r="I48" s="3">
        <v>3080</v>
      </c>
      <c r="J48" s="3">
        <f t="shared" si="3"/>
        <v>3080</v>
      </c>
      <c r="K48" s="3" t="str">
        <f t="shared" si="4"/>
        <v/>
      </c>
      <c r="L48" s="3" cm="1">
        <f t="array" ref="L48">_xlfn.IFS(G48 &lt;= 1, 1, G48 &lt;= 2, 2, G48 &lt;= 3, 3, G48 &lt;= 4, 4, G48 &lt;= 5, 5, G48 &lt;= 6, 6, G48 &lt;= 7, 7, G48 &gt; 7, 8)</f>
        <v>4</v>
      </c>
      <c r="R48" s="33" t="s">
        <v>10</v>
      </c>
      <c r="S48" s="57">
        <v>1</v>
      </c>
      <c r="T48" s="58">
        <v>1</v>
      </c>
      <c r="U48" s="58">
        <v>1</v>
      </c>
      <c r="V48" s="59">
        <v>1</v>
      </c>
      <c r="Z48" s="6"/>
      <c r="AA48" s="12" t="s">
        <v>59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4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spans="1:48" ht="14.25" x14ac:dyDescent="0.2">
      <c r="A49" s="3">
        <v>97</v>
      </c>
      <c r="B49" s="3">
        <v>2</v>
      </c>
      <c r="C49" s="1">
        <v>1</v>
      </c>
      <c r="D49" s="3">
        <v>2</v>
      </c>
      <c r="E49" s="3">
        <v>0</v>
      </c>
      <c r="F49" s="3">
        <v>23</v>
      </c>
      <c r="G49" s="4">
        <v>3.6</v>
      </c>
      <c r="H49" s="3">
        <v>6</v>
      </c>
      <c r="I49" s="3">
        <v>3100</v>
      </c>
      <c r="J49" s="3">
        <f t="shared" si="3"/>
        <v>3100</v>
      </c>
      <c r="K49" s="3" t="str">
        <f t="shared" si="4"/>
        <v/>
      </c>
      <c r="L49" s="3" cm="1">
        <f t="array" ref="L49">_xlfn.IFS(G49 &lt;= 1, 1, G49 &lt;= 2, 2, G49 &lt;= 3, 3, G49 &lt;= 4, 4, G49 &lt;= 5, 5, G49 &lt;= 6, 6, G49 &lt;= 7, 7, G49 &gt; 7, 8)</f>
        <v>4</v>
      </c>
      <c r="R49" s="6"/>
      <c r="S49" s="6"/>
      <c r="T49" s="6"/>
      <c r="U49" s="6"/>
      <c r="V49" s="6"/>
      <c r="Z49" s="6"/>
      <c r="AA49" s="12" t="s">
        <v>57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4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8" ht="15" x14ac:dyDescent="0.25">
      <c r="A50" s="3">
        <v>39</v>
      </c>
      <c r="B50" s="3">
        <v>3</v>
      </c>
      <c r="C50" s="1">
        <v>2</v>
      </c>
      <c r="D50" s="3">
        <v>2</v>
      </c>
      <c r="E50" s="3">
        <v>1</v>
      </c>
      <c r="F50" s="3">
        <v>26</v>
      </c>
      <c r="G50" s="4">
        <v>4.2</v>
      </c>
      <c r="H50" s="3">
        <v>9</v>
      </c>
      <c r="I50" s="3">
        <v>3130</v>
      </c>
      <c r="J50" s="3">
        <f t="shared" si="3"/>
        <v>3130</v>
      </c>
      <c r="K50" s="3" t="str">
        <f t="shared" si="4"/>
        <v/>
      </c>
      <c r="L50" s="3" cm="1">
        <f t="array" ref="L50">_xlfn.IFS(G50 &lt;= 1, 1, G50 &lt;= 2, 2, G50 &lt;= 3, 3, G50 &lt;= 4, 4, G50 &lt;= 5, 5, G50 &lt;= 6, 6, G50 &lt;= 7, 7, G50 &gt; 7, 8)</f>
        <v>5</v>
      </c>
      <c r="R50" s="11" t="s">
        <v>35</v>
      </c>
      <c r="S50" s="8"/>
      <c r="T50" s="8"/>
      <c r="U50" s="8"/>
      <c r="V50" s="9"/>
      <c r="Z50" s="6"/>
      <c r="AA50" s="15" t="s">
        <v>58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7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8" ht="14.25" x14ac:dyDescent="0.2">
      <c r="A51" s="3">
        <v>59</v>
      </c>
      <c r="B51" s="3">
        <v>2</v>
      </c>
      <c r="C51" s="1">
        <v>1</v>
      </c>
      <c r="D51" s="3">
        <v>2</v>
      </c>
      <c r="E51" s="3">
        <v>0</v>
      </c>
      <c r="F51" s="3">
        <v>37</v>
      </c>
      <c r="G51" s="4">
        <v>4.3</v>
      </c>
      <c r="H51" s="3">
        <v>8</v>
      </c>
      <c r="I51" s="3">
        <v>3140</v>
      </c>
      <c r="J51" s="3">
        <f t="shared" si="3"/>
        <v>3140</v>
      </c>
      <c r="K51" s="3" t="str">
        <f t="shared" si="4"/>
        <v/>
      </c>
      <c r="L51" s="3" cm="1">
        <f t="array" ref="L51">_xlfn.IFS(G51 &lt;= 1, 1, G51 &lt;= 2, 2, G51 &lt;= 3, 3, G51 &lt;= 4, 4, G51 &lt;= 5, 5, G51 &lt;= 6, 6, G51 &lt;= 7, 7, G51 &gt; 7, 8)</f>
        <v>5</v>
      </c>
      <c r="R51" s="12"/>
      <c r="S51" s="6"/>
      <c r="T51" s="6"/>
      <c r="U51" s="6"/>
      <c r="V51" s="14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spans="1:48" ht="15" x14ac:dyDescent="0.25">
      <c r="A52" s="3">
        <v>127</v>
      </c>
      <c r="B52" s="3">
        <v>2</v>
      </c>
      <c r="C52" s="1">
        <v>1</v>
      </c>
      <c r="D52" s="3">
        <v>2</v>
      </c>
      <c r="E52" s="3">
        <v>1</v>
      </c>
      <c r="F52" s="3">
        <v>40</v>
      </c>
      <c r="G52" s="4">
        <v>3</v>
      </c>
      <c r="H52" s="3">
        <v>5</v>
      </c>
      <c r="I52" s="3">
        <v>3140</v>
      </c>
      <c r="J52" s="3">
        <f t="shared" si="3"/>
        <v>3140</v>
      </c>
      <c r="K52" s="3" t="str">
        <f t="shared" si="4"/>
        <v/>
      </c>
      <c r="L52" s="3" cm="1">
        <f t="array" ref="L52">_xlfn.IFS(G52 &lt;= 1, 1, G52 &lt;= 2, 2, G52 &lt;= 3, 3, G52 &lt;= 4, 4, G52 &lt;= 5, 5, G52 &lt;= 6, 6, G52 &lt;= 7, 7, G52 &gt; 7, 8)</f>
        <v>3</v>
      </c>
      <c r="R52" s="13" t="s">
        <v>36</v>
      </c>
      <c r="S52" s="6"/>
      <c r="T52" s="6"/>
      <c r="U52" s="6"/>
      <c r="V52" s="14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spans="1:48" ht="14.25" x14ac:dyDescent="0.2">
      <c r="A53" s="3">
        <v>64</v>
      </c>
      <c r="B53" s="3">
        <v>2</v>
      </c>
      <c r="C53" s="1">
        <v>2</v>
      </c>
      <c r="D53" s="3">
        <v>2</v>
      </c>
      <c r="E53" s="3">
        <v>1</v>
      </c>
      <c r="F53" s="3">
        <v>26</v>
      </c>
      <c r="G53" s="4">
        <v>3.6</v>
      </c>
      <c r="H53" s="3">
        <v>6</v>
      </c>
      <c r="I53" s="3">
        <v>3220</v>
      </c>
      <c r="J53" s="3">
        <f t="shared" si="3"/>
        <v>3220</v>
      </c>
      <c r="K53" s="3" t="str">
        <f t="shared" si="4"/>
        <v/>
      </c>
      <c r="L53" s="3" cm="1">
        <f t="array" ref="L53">_xlfn.IFS(G53 &lt;= 1, 1, G53 &lt;= 2, 2, G53 &lt;= 3, 3, G53 &lt;= 4, 4, G53 &lt;= 5, 5, G53 &lt;= 6, 6, G53 &lt;= 7, 7, G53 &gt; 7, 8)</f>
        <v>4</v>
      </c>
      <c r="R53" s="12"/>
      <c r="S53" s="6"/>
      <c r="T53" s="6"/>
      <c r="U53" s="6"/>
      <c r="V53" s="14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8" ht="15" x14ac:dyDescent="0.25">
      <c r="A54" s="3">
        <v>78</v>
      </c>
      <c r="B54" s="3">
        <v>2</v>
      </c>
      <c r="C54" s="1">
        <v>1</v>
      </c>
      <c r="D54" s="3">
        <v>2</v>
      </c>
      <c r="E54" s="3">
        <v>1</v>
      </c>
      <c r="F54" s="3">
        <v>33</v>
      </c>
      <c r="G54" s="4">
        <v>3.3</v>
      </c>
      <c r="H54" s="3">
        <v>8</v>
      </c>
      <c r="I54" s="3">
        <v>3240</v>
      </c>
      <c r="J54" s="3">
        <f t="shared" si="3"/>
        <v>3240</v>
      </c>
      <c r="K54" s="3" t="str">
        <f t="shared" si="4"/>
        <v/>
      </c>
      <c r="L54" s="3" cm="1">
        <f t="array" ref="L54">_xlfn.IFS(G54 &lt;= 1, 1, G54 &lt;= 2, 2, G54 &lt;= 3, 3, G54 &lt;= 4, 4, G54 &lt;= 5, 5, G54 &lt;= 6, 6, G54 &lt;= 7, 7, G54 &gt; 7, 8)</f>
        <v>4</v>
      </c>
      <c r="R54" s="13" t="s">
        <v>34</v>
      </c>
      <c r="S54" s="6">
        <v>1</v>
      </c>
      <c r="T54" s="6">
        <v>2</v>
      </c>
      <c r="U54" s="6">
        <v>3</v>
      </c>
      <c r="V54" s="14" t="s">
        <v>39</v>
      </c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8" ht="14.25" x14ac:dyDescent="0.2">
      <c r="A55" s="3">
        <v>69</v>
      </c>
      <c r="B55" s="3">
        <v>2</v>
      </c>
      <c r="C55" s="1">
        <v>1</v>
      </c>
      <c r="D55" s="3">
        <v>2</v>
      </c>
      <c r="E55" s="3">
        <v>0</v>
      </c>
      <c r="F55" s="3">
        <v>29</v>
      </c>
      <c r="G55" s="4">
        <v>3.2</v>
      </c>
      <c r="H55" s="3">
        <v>7</v>
      </c>
      <c r="I55" s="3">
        <v>3330</v>
      </c>
      <c r="J55" s="3">
        <f t="shared" si="3"/>
        <v>3330</v>
      </c>
      <c r="K55" s="3" t="str">
        <f t="shared" si="4"/>
        <v/>
      </c>
      <c r="L55" s="3" cm="1">
        <f t="array" ref="L55">_xlfn.IFS(G55 &lt;= 1, 1, G55 &lt;= 2, 2, G55 &lt;= 3, 3, G55 &lt;= 4, 4, G55 &lt;= 5, 5, G55 &lt;= 6, 6, G55 &lt;= 7, 7, G55 &gt; 7, 8)</f>
        <v>4</v>
      </c>
      <c r="R55" s="12" t="s">
        <v>32</v>
      </c>
      <c r="S55" s="6">
        <v>19</v>
      </c>
      <c r="T55" s="6">
        <v>26</v>
      </c>
      <c r="U55" s="6">
        <v>32</v>
      </c>
      <c r="V55" s="14">
        <v>77</v>
      </c>
      <c r="Z55" s="6"/>
      <c r="AA55" s="6"/>
      <c r="AB55" s="6"/>
      <c r="AC55" s="6"/>
      <c r="AD55" s="6"/>
      <c r="AE55" s="6"/>
      <c r="AF55"/>
      <c r="AG55"/>
      <c r="AH55"/>
      <c r="AI55"/>
      <c r="AJ55"/>
      <c r="AK55"/>
      <c r="AL55" s="66"/>
      <c r="AM55" s="66"/>
      <c r="AN55" s="66"/>
      <c r="AO55" s="66"/>
      <c r="AP55" s="66"/>
      <c r="AQ55" s="6"/>
      <c r="AR55" s="6"/>
      <c r="AS55" s="6"/>
      <c r="AT55" s="6"/>
      <c r="AU55" s="6"/>
      <c r="AV55" s="6"/>
    </row>
    <row r="56" spans="1:48" ht="14.25" x14ac:dyDescent="0.2">
      <c r="A56" s="3">
        <v>122</v>
      </c>
      <c r="B56" s="3">
        <v>3</v>
      </c>
      <c r="C56" s="1">
        <v>2</v>
      </c>
      <c r="D56" s="3">
        <v>2</v>
      </c>
      <c r="E56" s="3">
        <v>0</v>
      </c>
      <c r="F56" s="3">
        <v>23</v>
      </c>
      <c r="G56" s="4">
        <v>4.3</v>
      </c>
      <c r="H56" s="3">
        <v>10</v>
      </c>
      <c r="I56" s="3">
        <v>3340</v>
      </c>
      <c r="J56" s="3">
        <f t="shared" si="3"/>
        <v>3340</v>
      </c>
      <c r="K56" s="3" t="str">
        <f t="shared" si="4"/>
        <v/>
      </c>
      <c r="L56" s="3" cm="1">
        <f t="array" ref="L56">_xlfn.IFS(G56 &lt;= 1, 1, G56 &lt;= 2, 2, G56 &lt;= 3, 3, G56 &lt;= 4, 4, G56 &lt;= 5, 5, G56 &lt;= 6, 6, G56 &lt;= 7, 7, G56 &gt; 7, 8)</f>
        <v>5</v>
      </c>
      <c r="R56" s="12" t="s">
        <v>33</v>
      </c>
      <c r="S56" s="6">
        <v>39</v>
      </c>
      <c r="T56" s="6">
        <v>15</v>
      </c>
      <c r="U56" s="6">
        <v>9</v>
      </c>
      <c r="V56" s="14">
        <v>63</v>
      </c>
      <c r="Z56" s="6"/>
      <c r="AA56" s="71"/>
      <c r="AB56" s="71"/>
      <c r="AC56" s="71"/>
      <c r="AD56" s="71"/>
      <c r="AE56" s="71"/>
      <c r="AF56" s="71"/>
      <c r="AG56" s="71"/>
      <c r="AH56" s="71"/>
      <c r="AI56"/>
      <c r="AJ56"/>
      <c r="AK56"/>
      <c r="AL56" s="66"/>
      <c r="AM56" s="66"/>
      <c r="AN56" s="66"/>
      <c r="AO56" s="66"/>
      <c r="AP56" s="66"/>
      <c r="AQ56" s="6"/>
      <c r="AR56" s="6"/>
      <c r="AS56" s="6"/>
      <c r="AT56" s="6"/>
      <c r="AU56" s="6"/>
      <c r="AV56" s="6"/>
    </row>
    <row r="57" spans="1:48" ht="14.25" x14ac:dyDescent="0.2">
      <c r="A57" s="3">
        <v>91</v>
      </c>
      <c r="B57" s="3">
        <v>2</v>
      </c>
      <c r="C57" s="1">
        <v>2</v>
      </c>
      <c r="D57" s="3">
        <v>2</v>
      </c>
      <c r="E57" s="3">
        <v>0</v>
      </c>
      <c r="F57" s="3">
        <v>23</v>
      </c>
      <c r="G57" s="4">
        <v>3.7</v>
      </c>
      <c r="H57" s="3">
        <v>7</v>
      </c>
      <c r="I57" s="3">
        <v>3470</v>
      </c>
      <c r="J57" s="3">
        <f t="shared" si="3"/>
        <v>3470</v>
      </c>
      <c r="K57" s="3" t="str">
        <f t="shared" si="4"/>
        <v/>
      </c>
      <c r="L57" s="3" cm="1">
        <f t="array" ref="L57">_xlfn.IFS(G57 &lt;= 1, 1, G57 &lt;= 2, 2, G57 &lt;= 3, 3, G57 &lt;= 4, 4, G57 &lt;= 5, 5, G57 &lt;= 6, 6, G57 &lt;= 7, 7, G57 &gt; 7, 8)</f>
        <v>4</v>
      </c>
      <c r="R57" s="12" t="s">
        <v>38</v>
      </c>
      <c r="S57" s="6">
        <v>58</v>
      </c>
      <c r="T57" s="6">
        <v>41</v>
      </c>
      <c r="U57" s="6">
        <v>41</v>
      </c>
      <c r="V57" s="14">
        <v>140</v>
      </c>
      <c r="Z57" s="6"/>
      <c r="AA57" s="71"/>
      <c r="AB57" s="71"/>
      <c r="AC57" s="71"/>
      <c r="AD57" s="71"/>
      <c r="AE57" s="71"/>
      <c r="AF57" s="71"/>
      <c r="AG57" s="71"/>
      <c r="AH57" s="71"/>
      <c r="AI57"/>
      <c r="AJ57"/>
      <c r="AK57"/>
      <c r="AL57" s="66"/>
      <c r="AM57" s="66"/>
      <c r="AN57" s="66"/>
      <c r="AO57" s="66"/>
      <c r="AP57" s="66"/>
      <c r="AQ57" s="6"/>
      <c r="AR57" s="6"/>
      <c r="AS57" s="6"/>
      <c r="AT57" s="6"/>
      <c r="AU57" s="6"/>
      <c r="AV57" s="6"/>
    </row>
    <row r="58" spans="1:48" ht="14.25" x14ac:dyDescent="0.2">
      <c r="A58" s="3">
        <v>15</v>
      </c>
      <c r="B58" s="3">
        <v>3</v>
      </c>
      <c r="C58" s="1">
        <v>1</v>
      </c>
      <c r="D58" s="3">
        <v>2</v>
      </c>
      <c r="E58" s="3">
        <v>1</v>
      </c>
      <c r="F58" s="3">
        <v>32</v>
      </c>
      <c r="G58" s="4">
        <v>3.8</v>
      </c>
      <c r="H58" s="3">
        <v>9</v>
      </c>
      <c r="I58" s="3">
        <v>3480</v>
      </c>
      <c r="J58" s="3">
        <f t="shared" si="3"/>
        <v>3480</v>
      </c>
      <c r="K58" s="3" t="str">
        <f t="shared" si="4"/>
        <v/>
      </c>
      <c r="L58" s="3" cm="1">
        <f t="array" ref="L58">_xlfn.IFS(G58 &lt;= 1, 1, G58 &lt;= 2, 2, G58 &lt;= 3, 3, G58 &lt;= 4, 4, G58 &lt;= 5, 5, G58 &lt;= 6, 6, G58 &lt;= 7, 7, G58 &gt; 7, 8)</f>
        <v>4</v>
      </c>
      <c r="R58" s="12"/>
      <c r="S58" s="6"/>
      <c r="T58" s="6"/>
      <c r="U58" s="6"/>
      <c r="V58" s="14"/>
      <c r="Z58" s="6"/>
      <c r="AA58"/>
      <c r="AB58" s="71"/>
      <c r="AC58" s="71"/>
      <c r="AD58" s="71"/>
      <c r="AE58" s="71"/>
      <c r="AF58" s="71"/>
      <c r="AG58" s="71"/>
      <c r="AH58" s="71"/>
      <c r="AI58"/>
      <c r="AJ58"/>
      <c r="AK58"/>
      <c r="AL58" s="66"/>
      <c r="AM58" s="66"/>
      <c r="AN58" s="66"/>
      <c r="AO58" s="66"/>
      <c r="AP58" s="66"/>
      <c r="AQ58" s="6"/>
      <c r="AR58" s="6"/>
      <c r="AS58" s="6"/>
      <c r="AT58" s="6"/>
      <c r="AU58" s="6"/>
      <c r="AV58" s="6"/>
    </row>
    <row r="59" spans="1:48" ht="15" x14ac:dyDescent="0.25">
      <c r="A59" s="3">
        <v>114</v>
      </c>
      <c r="B59" s="3">
        <v>2</v>
      </c>
      <c r="C59" s="1">
        <v>2</v>
      </c>
      <c r="D59" s="3">
        <v>2</v>
      </c>
      <c r="E59" s="3">
        <v>0</v>
      </c>
      <c r="F59" s="3">
        <v>32</v>
      </c>
      <c r="G59" s="4">
        <v>2.2000000000000002</v>
      </c>
      <c r="H59" s="3">
        <v>7</v>
      </c>
      <c r="I59" s="3">
        <v>3480</v>
      </c>
      <c r="J59" s="3">
        <f t="shared" si="3"/>
        <v>3480</v>
      </c>
      <c r="K59" s="3" t="str">
        <f t="shared" si="4"/>
        <v/>
      </c>
      <c r="L59" s="3" cm="1">
        <f t="array" ref="L59">_xlfn.IFS(G59 &lt;= 1, 1, G59 &lt;= 2, 2, G59 &lt;= 3, 3, G59 &lt;= 4, 4, G59 &lt;= 5, 5, G59 &lt;= 6, 6, G59 &lt;= 7, 7, G59 &gt; 7, 8)</f>
        <v>3</v>
      </c>
      <c r="R59" s="13" t="s">
        <v>40</v>
      </c>
      <c r="S59" s="6"/>
      <c r="T59" s="6"/>
      <c r="U59" s="6"/>
      <c r="V59" s="14"/>
      <c r="Z59" s="6"/>
      <c r="AA59" s="71"/>
      <c r="AB59" s="71"/>
      <c r="AC59" s="71"/>
      <c r="AD59" s="71"/>
      <c r="AE59" s="71"/>
      <c r="AF59" s="71"/>
      <c r="AG59" s="71"/>
      <c r="AH59" s="71"/>
      <c r="AI59"/>
      <c r="AJ59"/>
      <c r="AK59"/>
      <c r="AL59" s="66"/>
      <c r="AM59" s="66"/>
      <c r="AN59" s="66"/>
      <c r="AO59" s="66"/>
      <c r="AP59" s="66"/>
      <c r="AQ59" s="6"/>
      <c r="AR59" s="6"/>
      <c r="AS59" s="6"/>
      <c r="AT59" s="6"/>
      <c r="AU59" s="6"/>
      <c r="AV59" s="6"/>
    </row>
    <row r="60" spans="1:48" ht="15" x14ac:dyDescent="0.25">
      <c r="A60" s="3">
        <v>116</v>
      </c>
      <c r="B60" s="3">
        <v>3</v>
      </c>
      <c r="C60" s="1">
        <v>2</v>
      </c>
      <c r="D60" s="3">
        <v>2</v>
      </c>
      <c r="E60" s="3">
        <v>0</v>
      </c>
      <c r="F60" s="3">
        <v>38</v>
      </c>
      <c r="G60" s="4">
        <v>3.3</v>
      </c>
      <c r="H60" s="3">
        <v>9</v>
      </c>
      <c r="I60" s="3">
        <v>3510</v>
      </c>
      <c r="J60" s="3">
        <f t="shared" si="3"/>
        <v>3510</v>
      </c>
      <c r="K60" s="3" t="str">
        <f t="shared" si="4"/>
        <v/>
      </c>
      <c r="L60" s="3" cm="1">
        <f t="array" ref="L60">_xlfn.IFS(G60 &lt;= 1, 1, G60 &lt;= 2, 2, G60 &lt;= 3, 3, G60 &lt;= 4, 4, G60 &lt;= 5, 5, G60 &lt;= 6, 6, G60 &lt;= 7, 7, G60 &gt; 7, 8)</f>
        <v>4</v>
      </c>
      <c r="R60" s="13" t="s">
        <v>34</v>
      </c>
      <c r="S60" s="6">
        <v>1</v>
      </c>
      <c r="T60" s="6">
        <v>2</v>
      </c>
      <c r="U60" s="6">
        <v>3</v>
      </c>
      <c r="V60" s="14"/>
      <c r="Z60" s="6"/>
      <c r="AA60" s="71"/>
      <c r="AB60" s="71"/>
      <c r="AC60" s="71"/>
      <c r="AD60" s="71"/>
      <c r="AE60" s="71"/>
      <c r="AF60" s="71"/>
      <c r="AG60" s="71"/>
      <c r="AH60" s="71"/>
      <c r="AI60"/>
      <c r="AJ60"/>
      <c r="AK60"/>
      <c r="AL60" s="66"/>
      <c r="AM60" s="66"/>
      <c r="AN60" s="66"/>
      <c r="AO60" s="66"/>
      <c r="AP60" s="66"/>
      <c r="AQ60" s="6"/>
      <c r="AR60" s="6"/>
      <c r="AS60" s="6"/>
      <c r="AT60" s="6"/>
      <c r="AU60" s="6"/>
      <c r="AV60" s="6"/>
    </row>
    <row r="61" spans="1:48" ht="14.25" x14ac:dyDescent="0.2">
      <c r="A61" s="3">
        <v>128</v>
      </c>
      <c r="B61" s="3">
        <v>3</v>
      </c>
      <c r="C61" s="1">
        <v>1</v>
      </c>
      <c r="D61" s="3">
        <v>2</v>
      </c>
      <c r="E61" s="3">
        <v>1</v>
      </c>
      <c r="F61" s="3">
        <v>26</v>
      </c>
      <c r="G61" s="4">
        <v>4.5999999999999996</v>
      </c>
      <c r="H61" s="3">
        <v>10</v>
      </c>
      <c r="I61" s="3">
        <v>3670</v>
      </c>
      <c r="J61" s="3">
        <f t="shared" si="3"/>
        <v>3670</v>
      </c>
      <c r="K61" s="3" t="str">
        <f t="shared" si="4"/>
        <v/>
      </c>
      <c r="L61" s="3" cm="1">
        <f t="array" ref="L61">_xlfn.IFS(G61 &lt;= 1, 1, G61 &lt;= 2, 2, G61 &lt;= 3, 3, G61 &lt;= 4, 4, G61 &lt;= 5, 5, G61 &lt;= 6, 6, G61 &lt;= 7, 7, G61 &gt; 7, 8)</f>
        <v>5</v>
      </c>
      <c r="R61" s="12" t="s">
        <v>32</v>
      </c>
      <c r="S61" s="6">
        <f>($V55*$S$57)/$V$57</f>
        <v>31.9</v>
      </c>
      <c r="T61" s="6">
        <f>($V55*$T$57)/$V$57</f>
        <v>22.55</v>
      </c>
      <c r="U61" s="6">
        <f>($V55*$U$57)/$V$57</f>
        <v>22.55</v>
      </c>
      <c r="V61" s="14"/>
      <c r="Z61" s="6"/>
      <c r="AA61" s="71"/>
      <c r="AB61" s="71"/>
      <c r="AC61" s="71"/>
      <c r="AD61" s="71"/>
      <c r="AE61" s="71"/>
      <c r="AF61" s="68"/>
      <c r="AG61" s="68"/>
      <c r="AH61" s="69"/>
      <c r="AI61" s="69"/>
      <c r="AJ61" s="69"/>
      <c r="AK61" s="69"/>
      <c r="AL61" s="69"/>
      <c r="AM61" s="69"/>
      <c r="AN61" s="6"/>
      <c r="AO61" s="6"/>
      <c r="AP61" s="6"/>
      <c r="AQ61" s="6"/>
      <c r="AR61" s="6"/>
      <c r="AS61" s="6"/>
      <c r="AT61" s="6"/>
      <c r="AU61" s="6"/>
      <c r="AV61" s="6"/>
    </row>
    <row r="62" spans="1:48" ht="14.25" x14ac:dyDescent="0.2">
      <c r="A62" s="3">
        <v>87</v>
      </c>
      <c r="B62" s="3">
        <v>3</v>
      </c>
      <c r="C62" s="1">
        <v>2</v>
      </c>
      <c r="D62" s="3">
        <v>2</v>
      </c>
      <c r="E62" s="3">
        <v>1</v>
      </c>
      <c r="F62" s="3">
        <v>24</v>
      </c>
      <c r="G62" s="4">
        <v>3</v>
      </c>
      <c r="H62" s="3">
        <v>8</v>
      </c>
      <c r="I62" s="3">
        <v>3870</v>
      </c>
      <c r="J62" s="3">
        <f t="shared" si="3"/>
        <v>3870</v>
      </c>
      <c r="K62" s="3" t="str">
        <f t="shared" si="4"/>
        <v/>
      </c>
      <c r="L62" s="3" cm="1">
        <f t="array" ref="L62">_xlfn.IFS(G62 &lt;= 1, 1, G62 &lt;= 2, 2, G62 &lt;= 3, 3, G62 &lt;= 4, 4, G62 &lt;= 5, 5, G62 &lt;= 6, 6, G62 &lt;= 7, 7, G62 &gt; 7, 8)</f>
        <v>3</v>
      </c>
      <c r="R62" s="12" t="s">
        <v>33</v>
      </c>
      <c r="S62" s="6">
        <f>($V56*$S$57)/$V$57</f>
        <v>26.1</v>
      </c>
      <c r="T62" s="6">
        <f>($V56*$T$57)/$V$57</f>
        <v>18.45</v>
      </c>
      <c r="U62" s="6">
        <f>($V56*$U$57)/$V$57</f>
        <v>18.45</v>
      </c>
      <c r="V62" s="14"/>
      <c r="Z62" s="6"/>
      <c r="AA62" s="71"/>
      <c r="AB62" s="71"/>
      <c r="AC62" s="71"/>
      <c r="AD62" s="71"/>
      <c r="AE62" s="71"/>
      <c r="AF62" s="68"/>
      <c r="AG62" s="68"/>
      <c r="AH62" s="69"/>
      <c r="AI62" s="69"/>
      <c r="AJ62" s="69"/>
      <c r="AK62" s="69"/>
      <c r="AL62" s="69"/>
      <c r="AM62" s="69"/>
      <c r="AN62" s="6"/>
      <c r="AO62" s="6"/>
      <c r="AP62" s="6"/>
      <c r="AQ62" s="6"/>
      <c r="AR62" s="6"/>
      <c r="AS62" s="6"/>
      <c r="AT62" s="6"/>
      <c r="AU62" s="6"/>
      <c r="AV62" s="6"/>
    </row>
    <row r="63" spans="1:48" ht="14.25" x14ac:dyDescent="0.2">
      <c r="A63" s="3">
        <v>36</v>
      </c>
      <c r="B63" s="3">
        <v>3</v>
      </c>
      <c r="C63" s="1">
        <v>1</v>
      </c>
      <c r="D63" s="3">
        <v>2</v>
      </c>
      <c r="E63" s="3">
        <v>0</v>
      </c>
      <c r="F63" s="3">
        <v>23</v>
      </c>
      <c r="G63" s="4">
        <v>4.7</v>
      </c>
      <c r="H63" s="3">
        <v>9</v>
      </c>
      <c r="I63" s="3">
        <v>4010</v>
      </c>
      <c r="J63" s="3">
        <f t="shared" si="3"/>
        <v>4010</v>
      </c>
      <c r="K63" s="3" t="str">
        <f t="shared" si="4"/>
        <v/>
      </c>
      <c r="L63" s="3" cm="1">
        <f t="array" ref="L63">_xlfn.IFS(G63 &lt;= 1, 1, G63 &lt;= 2, 2, G63 &lt;= 3, 3, G63 &lt;= 4, 4, G63 &lt;= 5, 5, G63 &lt;= 6, 6, G63 &lt;= 7, 7, G63 &gt; 7, 8)</f>
        <v>5</v>
      </c>
      <c r="R63" s="12"/>
      <c r="S63" s="6"/>
      <c r="T63" s="6"/>
      <c r="U63" s="6"/>
      <c r="V63" s="14"/>
      <c r="Z63" s="6"/>
      <c r="AA63" s="71"/>
      <c r="AB63" s="71"/>
      <c r="AC63" s="71"/>
      <c r="AD63" s="71"/>
      <c r="AE63" s="71"/>
      <c r="AF63" s="69"/>
      <c r="AG63" s="69"/>
      <c r="AH63" s="69"/>
      <c r="AI63" s="69"/>
      <c r="AJ63" s="69"/>
      <c r="AK63" s="69"/>
      <c r="AL63" s="69"/>
      <c r="AM63" s="69"/>
      <c r="AN63" s="6"/>
      <c r="AO63" s="6"/>
      <c r="AP63" s="6"/>
      <c r="AQ63" s="6"/>
      <c r="AR63" s="6"/>
      <c r="AS63" s="6"/>
      <c r="AT63" s="6"/>
      <c r="AU63" s="6"/>
      <c r="AV63" s="6"/>
    </row>
    <row r="64" spans="1:48" ht="15" x14ac:dyDescent="0.25">
      <c r="A64" s="3">
        <v>16</v>
      </c>
      <c r="B64" s="3">
        <v>3</v>
      </c>
      <c r="C64" s="1">
        <v>1</v>
      </c>
      <c r="D64" s="3">
        <v>2</v>
      </c>
      <c r="E64" s="3">
        <v>1</v>
      </c>
      <c r="F64" s="3">
        <v>25</v>
      </c>
      <c r="G64" s="4">
        <v>4.2</v>
      </c>
      <c r="H64" s="3">
        <v>10</v>
      </c>
      <c r="I64" s="3">
        <v>4180</v>
      </c>
      <c r="J64" s="3">
        <f t="shared" si="3"/>
        <v>4180</v>
      </c>
      <c r="K64" s="3" t="str">
        <f t="shared" si="4"/>
        <v/>
      </c>
      <c r="L64" s="3" cm="1">
        <f t="array" ref="L64">_xlfn.IFS(G64 &lt;= 1, 1, G64 &lt;= 2, 2, G64 &lt;= 3, 3, G64 &lt;= 4, 4, G64 &lt;= 5, 5, G64 &lt;= 6, 6, G64 &lt;= 7, 7, G64 &gt; 7, 8)</f>
        <v>5</v>
      </c>
      <c r="R64" s="13" t="s">
        <v>42</v>
      </c>
      <c r="S64" s="6"/>
      <c r="T64" s="6"/>
      <c r="U64" s="6"/>
      <c r="V64" s="14"/>
      <c r="Z64" s="6"/>
      <c r="AA64" s="71"/>
      <c r="AB64" s="71"/>
      <c r="AC64" s="71"/>
      <c r="AD64" s="71"/>
      <c r="AE64" s="71"/>
      <c r="AF64" s="69"/>
      <c r="AG64" s="69"/>
      <c r="AH64" s="69"/>
      <c r="AI64" s="69"/>
      <c r="AJ64" s="69"/>
      <c r="AK64" s="69"/>
      <c r="AL64" s="69"/>
      <c r="AM64" s="69"/>
      <c r="AN64" s="6"/>
      <c r="AO64" s="6"/>
      <c r="AP64" s="6"/>
      <c r="AQ64" s="6"/>
      <c r="AR64" s="6"/>
      <c r="AS64" s="6"/>
      <c r="AT64" s="6"/>
      <c r="AU64" s="6"/>
      <c r="AV64" s="6"/>
    </row>
    <row r="65" spans="1:48" ht="15" x14ac:dyDescent="0.25">
      <c r="A65" s="3">
        <v>90</v>
      </c>
      <c r="B65" s="3">
        <v>3</v>
      </c>
      <c r="C65" s="1">
        <v>2</v>
      </c>
      <c r="D65" s="3">
        <v>1</v>
      </c>
      <c r="E65" s="3">
        <v>0</v>
      </c>
      <c r="F65" s="3">
        <v>29</v>
      </c>
      <c r="G65" s="4">
        <v>5.7</v>
      </c>
      <c r="H65" s="3">
        <v>10</v>
      </c>
      <c r="I65" s="3">
        <v>4210</v>
      </c>
      <c r="J65" s="3" t="str">
        <f t="shared" si="3"/>
        <v/>
      </c>
      <c r="K65" s="3">
        <f t="shared" si="4"/>
        <v>4210</v>
      </c>
      <c r="L65" s="3" cm="1">
        <f t="array" ref="L65">_xlfn.IFS(G65 &lt;= 1, 1, G65 &lt;= 2, 2, G65 &lt;= 3, 3, G65 &lt;= 4, 4, G65 &lt;= 5, 5, G65 &lt;= 6, 6, G65 &lt;= 7, 7, G65 &gt; 7, 8)</f>
        <v>6</v>
      </c>
      <c r="R65" s="13" t="s">
        <v>34</v>
      </c>
      <c r="S65" s="6">
        <v>1</v>
      </c>
      <c r="T65" s="6">
        <v>2</v>
      </c>
      <c r="U65" s="6">
        <v>3</v>
      </c>
      <c r="V65" s="14"/>
      <c r="Z65" s="6"/>
      <c r="AA65" s="68"/>
      <c r="AB65" s="68"/>
      <c r="AC65" s="68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"/>
      <c r="AO65" s="6"/>
      <c r="AP65" s="6"/>
      <c r="AQ65" s="6"/>
      <c r="AR65" s="6"/>
      <c r="AS65" s="6"/>
      <c r="AT65" s="6"/>
      <c r="AU65" s="6"/>
      <c r="AV65" s="6"/>
    </row>
    <row r="66" spans="1:48" ht="14.25" x14ac:dyDescent="0.2">
      <c r="A66" s="3">
        <v>139</v>
      </c>
      <c r="B66" s="3">
        <v>3</v>
      </c>
      <c r="C66" s="1">
        <v>2</v>
      </c>
      <c r="D66" s="3">
        <v>1</v>
      </c>
      <c r="E66" s="3">
        <v>0</v>
      </c>
      <c r="F66" s="3">
        <v>30</v>
      </c>
      <c r="G66" s="4">
        <v>5.6</v>
      </c>
      <c r="H66" s="3">
        <v>10</v>
      </c>
      <c r="I66" s="3">
        <v>4140</v>
      </c>
      <c r="J66" s="3" t="str">
        <f t="shared" ref="J66:J97" si="9">IF($D66=2, $I66, "")</f>
        <v/>
      </c>
      <c r="K66" s="3">
        <f t="shared" ref="K66:K97" si="10">IF($D66=1, $I66, "")</f>
        <v>4140</v>
      </c>
      <c r="L66" s="3" cm="1">
        <f t="array" ref="L66">_xlfn.IFS(G66 &lt;= 1, 1, G66 &lt;= 2, 2, G66 &lt;= 3, 3, G66 &lt;= 4, 4, G66 &lt;= 5, 5, G66 &lt;= 6, 6, G66 &lt;= 7, 7, G66 &gt; 7, 8)</f>
        <v>6</v>
      </c>
      <c r="R66" s="12" t="s">
        <v>32</v>
      </c>
      <c r="S66" s="6">
        <f t="shared" ref="S66:U67" si="11">(S55-S61)^2/S61</f>
        <v>5.2166144200626956</v>
      </c>
      <c r="T66" s="6">
        <f t="shared" si="11"/>
        <v>0.52782705099778249</v>
      </c>
      <c r="U66" s="6">
        <f t="shared" si="11"/>
        <v>3.9601995565410189</v>
      </c>
      <c r="V66" s="14"/>
      <c r="Z66" s="6"/>
      <c r="AA66" s="68"/>
      <c r="AB66" s="68"/>
      <c r="AC66" s="68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"/>
      <c r="AO66" s="6"/>
      <c r="AP66" s="6"/>
      <c r="AQ66" s="6"/>
      <c r="AR66" s="6"/>
      <c r="AS66" s="6"/>
      <c r="AT66" s="6"/>
      <c r="AU66" s="6"/>
      <c r="AV66" s="6"/>
    </row>
    <row r="67" spans="1:48" ht="14.25" x14ac:dyDescent="0.2">
      <c r="A67" s="3">
        <v>40</v>
      </c>
      <c r="B67" s="3">
        <v>3</v>
      </c>
      <c r="C67" s="1">
        <v>2</v>
      </c>
      <c r="D67" s="3">
        <v>1</v>
      </c>
      <c r="E67" s="3">
        <v>1</v>
      </c>
      <c r="F67" s="3">
        <v>23</v>
      </c>
      <c r="G67" s="4">
        <v>3.8</v>
      </c>
      <c r="H67" s="3">
        <v>9</v>
      </c>
      <c r="I67" s="3">
        <v>4010</v>
      </c>
      <c r="J67" s="3" t="str">
        <f t="shared" si="9"/>
        <v/>
      </c>
      <c r="K67" s="3">
        <f t="shared" si="10"/>
        <v>4010</v>
      </c>
      <c r="L67" s="3" cm="1">
        <f t="array" ref="L67">_xlfn.IFS(G67 &lt;= 1, 1, G67 &lt;= 2, 2, G67 &lt;= 3, 3, G67 &lt;= 4, 4, G67 &lt;= 5, 5, G67 &lt;= 6, 6, G67 &lt;= 7, 7, G67 &gt; 7, 8)</f>
        <v>4</v>
      </c>
      <c r="R67" s="12" t="s">
        <v>33</v>
      </c>
      <c r="S67" s="6">
        <f t="shared" si="11"/>
        <v>6.3758620689655157</v>
      </c>
      <c r="T67" s="6">
        <f t="shared" si="11"/>
        <v>0.64512195121951188</v>
      </c>
      <c r="U67" s="6">
        <f t="shared" si="11"/>
        <v>4.8402439024390231</v>
      </c>
      <c r="V67" s="14"/>
      <c r="Z67" s="6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"/>
      <c r="AO67" s="6"/>
      <c r="AP67" s="6"/>
      <c r="AQ67" s="6"/>
      <c r="AR67" s="6"/>
      <c r="AS67" s="6"/>
      <c r="AT67" s="6"/>
      <c r="AU67" s="6"/>
      <c r="AV67" s="6"/>
    </row>
    <row r="68" spans="1:48" ht="15" x14ac:dyDescent="0.25">
      <c r="A68" s="3">
        <v>86</v>
      </c>
      <c r="B68" s="3">
        <v>3</v>
      </c>
      <c r="C68" s="1">
        <v>1</v>
      </c>
      <c r="D68" s="3">
        <v>1</v>
      </c>
      <c r="E68" s="3">
        <v>1</v>
      </c>
      <c r="F68" s="3">
        <v>26</v>
      </c>
      <c r="G68" s="4">
        <v>4.5</v>
      </c>
      <c r="H68" s="3">
        <v>9</v>
      </c>
      <c r="I68" s="3">
        <v>4010</v>
      </c>
      <c r="J68" s="3" t="str">
        <f t="shared" si="9"/>
        <v/>
      </c>
      <c r="K68" s="3">
        <f t="shared" si="10"/>
        <v>4010</v>
      </c>
      <c r="L68" s="3" cm="1">
        <f t="array" ref="L68">_xlfn.IFS(G68 &lt;= 1, 1, G68 &lt;= 2, 2, G68 &lt;= 3, 3, G68 &lt;= 4, 4, G68 &lt;= 5, 5, G68 &lt;= 6, 6, G68 &lt;= 7, 7, G68 &gt; 7, 8)</f>
        <v>5</v>
      </c>
      <c r="R68" s="12"/>
      <c r="S68" s="6"/>
      <c r="T68" s="6"/>
      <c r="U68" s="6"/>
      <c r="V68" s="14"/>
      <c r="Z68" s="6"/>
      <c r="AA68" s="70"/>
      <c r="AB68" s="70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"/>
      <c r="AO68" s="6"/>
      <c r="AP68" s="6"/>
      <c r="AQ68" s="6"/>
      <c r="AR68" s="6"/>
      <c r="AS68" s="6"/>
      <c r="AT68" s="6"/>
      <c r="AU68" s="6"/>
      <c r="AV68" s="6"/>
    </row>
    <row r="69" spans="1:48" ht="15" x14ac:dyDescent="0.25">
      <c r="A69" s="3">
        <v>132</v>
      </c>
      <c r="B69" s="3">
        <v>3</v>
      </c>
      <c r="C69" s="1">
        <v>2</v>
      </c>
      <c r="D69" s="3">
        <v>1</v>
      </c>
      <c r="E69" s="3">
        <v>1</v>
      </c>
      <c r="F69" s="3">
        <v>23</v>
      </c>
      <c r="G69" s="4">
        <v>3.8</v>
      </c>
      <c r="H69" s="3">
        <v>9</v>
      </c>
      <c r="I69" s="3">
        <v>4010</v>
      </c>
      <c r="J69" s="3" t="str">
        <f t="shared" si="9"/>
        <v/>
      </c>
      <c r="K69" s="3">
        <f t="shared" si="10"/>
        <v>4010</v>
      </c>
      <c r="L69" s="3" cm="1">
        <f t="array" ref="L69">_xlfn.IFS(G69 &lt;= 1, 1, G69 &lt;= 2, 2, G69 &lt;= 3, 3, G69 &lt;= 4, 4, G69 &lt;= 5, 5, G69 &lt;= 6, 6, G69 &lt;= 7, 7, G69 &gt; 7, 8)</f>
        <v>4</v>
      </c>
      <c r="R69" s="12"/>
      <c r="S69" s="6"/>
      <c r="T69" s="6"/>
      <c r="U69" s="6"/>
      <c r="V69" s="14"/>
      <c r="Z69" s="6"/>
      <c r="AA69" s="69"/>
      <c r="AB69" s="70"/>
      <c r="AC69" s="69"/>
      <c r="AD69" s="69"/>
      <c r="AE69" s="69"/>
      <c r="AF69" s="70"/>
      <c r="AG69" s="69"/>
      <c r="AH69" s="69"/>
      <c r="AI69" s="69"/>
      <c r="AJ69" s="69"/>
      <c r="AK69" s="69"/>
      <c r="AL69" s="69"/>
      <c r="AM69" s="69"/>
      <c r="AN69" s="6"/>
      <c r="AO69" s="6"/>
      <c r="AP69" s="6"/>
      <c r="AQ69" s="6"/>
      <c r="AR69" s="6"/>
      <c r="AS69" s="6"/>
      <c r="AT69" s="6"/>
      <c r="AU69" s="6"/>
      <c r="AV69" s="6"/>
    </row>
    <row r="70" spans="1:48" ht="17.25" x14ac:dyDescent="0.25">
      <c r="A70" s="3">
        <v>110</v>
      </c>
      <c r="B70" s="3">
        <v>3</v>
      </c>
      <c r="C70" s="1">
        <v>1</v>
      </c>
      <c r="D70" s="3">
        <v>1</v>
      </c>
      <c r="E70" s="3">
        <v>1</v>
      </c>
      <c r="F70" s="3">
        <v>44</v>
      </c>
      <c r="G70" s="4">
        <v>4.8</v>
      </c>
      <c r="H70" s="3">
        <v>10</v>
      </c>
      <c r="I70" s="3">
        <v>3900</v>
      </c>
      <c r="J70" s="3" t="str">
        <f t="shared" si="9"/>
        <v/>
      </c>
      <c r="K70" s="3">
        <f t="shared" si="10"/>
        <v>3900</v>
      </c>
      <c r="L70" s="3" cm="1">
        <f t="array" ref="L70">_xlfn.IFS(G70 &lt;= 1, 1, G70 &lt;= 2, 2, G70 &lt;= 3, 3, G70 &lt;= 4, 4, G70 &lt;= 5, 5, G70 &lt;= 6, 6, G70 &lt;= 7, 7, G70 &gt; 7, 8)</f>
        <v>5</v>
      </c>
      <c r="R70" s="13" t="s">
        <v>47</v>
      </c>
      <c r="S70" s="6">
        <f>SUM(S66:U67)</f>
        <v>21.56586895022555</v>
      </c>
      <c r="T70" s="6"/>
      <c r="U70" s="6"/>
      <c r="V70" s="14"/>
      <c r="Z70" s="6"/>
      <c r="AA70" s="69"/>
      <c r="AB70" s="72"/>
      <c r="AC70" s="68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"/>
      <c r="AO70" s="6"/>
      <c r="AP70" s="6"/>
      <c r="AQ70" s="6"/>
      <c r="AR70" s="6"/>
      <c r="AS70" s="6"/>
      <c r="AT70" s="6"/>
      <c r="AU70" s="6"/>
      <c r="AV70" s="6"/>
    </row>
    <row r="71" spans="1:48" ht="15" x14ac:dyDescent="0.25">
      <c r="A71" s="3">
        <v>53</v>
      </c>
      <c r="B71" s="3">
        <v>3</v>
      </c>
      <c r="C71" s="1">
        <v>2</v>
      </c>
      <c r="D71" s="3">
        <v>1</v>
      </c>
      <c r="E71" s="3">
        <v>1</v>
      </c>
      <c r="F71" s="3">
        <v>26</v>
      </c>
      <c r="G71" s="4">
        <v>4.7</v>
      </c>
      <c r="H71" s="3">
        <v>10</v>
      </c>
      <c r="I71" s="3">
        <v>3870</v>
      </c>
      <c r="J71" s="3" t="str">
        <f t="shared" si="9"/>
        <v/>
      </c>
      <c r="K71" s="3">
        <f t="shared" si="10"/>
        <v>3870</v>
      </c>
      <c r="L71" s="3" cm="1">
        <f t="array" ref="L71">_xlfn.IFS(G71 &lt;= 1, 1, G71 &lt;= 2, 2, G71 &lt;= 3, 3, G71 &lt;= 4, 4, G71 &lt;= 5, 5, G71 &lt;= 6, 6, G71 &lt;= 7, 7, G71 &gt; 7, 8)</f>
        <v>5</v>
      </c>
      <c r="R71" s="13" t="s">
        <v>43</v>
      </c>
      <c r="S71" s="6">
        <f>(3-1)*(2-1)</f>
        <v>2</v>
      </c>
      <c r="T71" s="6"/>
      <c r="U71" s="6"/>
      <c r="V71" s="14"/>
      <c r="Z71" s="6"/>
      <c r="AA71" s="69"/>
      <c r="AB71" s="72"/>
      <c r="AC71" s="68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"/>
      <c r="AO71" s="6"/>
      <c r="AP71" s="6"/>
      <c r="AQ71" s="6"/>
      <c r="AR71" s="6"/>
      <c r="AS71" s="6"/>
      <c r="AT71" s="6"/>
      <c r="AU71" s="6"/>
      <c r="AV71" s="6"/>
    </row>
    <row r="72" spans="1:48" ht="15" x14ac:dyDescent="0.25">
      <c r="A72" s="3">
        <v>60</v>
      </c>
      <c r="B72" s="3">
        <v>3</v>
      </c>
      <c r="C72" s="1">
        <v>1</v>
      </c>
      <c r="D72" s="3">
        <v>1</v>
      </c>
      <c r="E72" s="3">
        <v>1</v>
      </c>
      <c r="F72" s="3">
        <v>24</v>
      </c>
      <c r="G72" s="4">
        <v>4.8</v>
      </c>
      <c r="H72" s="3">
        <v>10</v>
      </c>
      <c r="I72" s="3">
        <v>3860</v>
      </c>
      <c r="J72" s="3" t="str">
        <f t="shared" si="9"/>
        <v/>
      </c>
      <c r="K72" s="3">
        <f t="shared" si="10"/>
        <v>3860</v>
      </c>
      <c r="L72" s="3" cm="1">
        <f t="array" ref="L72">_xlfn.IFS(G72 &lt;= 1, 1, G72 &lt;= 2, 2, G72 &lt;= 3, 3, G72 &lt;= 4, 4, G72 &lt;= 5, 5, G72 &lt;= 6, 6, G72 &lt;= 7, 7, G72 &gt; 7, 8)</f>
        <v>5</v>
      </c>
      <c r="R72" s="13" t="s">
        <v>44</v>
      </c>
      <c r="S72" s="6">
        <f>_xlfn.CHISQ.DIST.RT(S70,S71)</f>
        <v>2.0750619109862822E-5</v>
      </c>
      <c r="T72" s="6"/>
      <c r="U72" s="6"/>
      <c r="V72" s="14"/>
      <c r="Z72" s="6"/>
      <c r="AA72" s="69"/>
      <c r="AB72" s="72"/>
      <c r="AC72" s="68"/>
      <c r="AD72" s="68"/>
      <c r="AE72" s="68"/>
      <c r="AF72" s="69"/>
      <c r="AG72" s="68"/>
      <c r="AH72" s="68"/>
      <c r="AI72" s="69"/>
      <c r="AJ72" s="69"/>
      <c r="AK72" s="69"/>
      <c r="AL72" s="69"/>
      <c r="AM72" s="69"/>
      <c r="AN72" s="6"/>
      <c r="AO72" s="6"/>
      <c r="AP72" s="6"/>
      <c r="AQ72" s="6"/>
      <c r="AR72" s="6"/>
      <c r="AS72" s="6"/>
      <c r="AT72" s="6"/>
      <c r="AU72" s="6"/>
      <c r="AV72" s="6"/>
    </row>
    <row r="73" spans="1:48" ht="14.25" x14ac:dyDescent="0.2">
      <c r="A73" s="3">
        <v>18</v>
      </c>
      <c r="B73" s="3">
        <v>3</v>
      </c>
      <c r="C73" s="1">
        <v>2</v>
      </c>
      <c r="D73" s="3">
        <v>1</v>
      </c>
      <c r="E73" s="3">
        <v>0</v>
      </c>
      <c r="F73" s="3">
        <v>24</v>
      </c>
      <c r="G73" s="4">
        <v>4.0999999999999996</v>
      </c>
      <c r="H73" s="3">
        <v>10</v>
      </c>
      <c r="I73" s="3">
        <v>3840</v>
      </c>
      <c r="J73" s="3" t="str">
        <f t="shared" si="9"/>
        <v/>
      </c>
      <c r="K73" s="3">
        <f t="shared" si="10"/>
        <v>3840</v>
      </c>
      <c r="L73" s="3" cm="1">
        <f t="array" ref="L73">_xlfn.IFS(G73 &lt;= 1, 1, G73 &lt;= 2, 2, G73 &lt;= 3, 3, G73 &lt;= 4, 4, G73 &lt;= 5, 5, G73 &lt;= 6, 6, G73 &lt;= 7, 7, G73 &gt; 7, 8)</f>
        <v>5</v>
      </c>
      <c r="R73" s="12"/>
      <c r="S73" s="6">
        <f>_xlfn.CHISQ.TEST(S55:U56, S61:U62)</f>
        <v>2.0750619109862822E-5</v>
      </c>
      <c r="T73" s="6"/>
      <c r="U73" s="6"/>
      <c r="V73" s="14"/>
      <c r="Z73" s="6"/>
      <c r="AA73" s="69"/>
      <c r="AB73" s="72"/>
      <c r="AC73" s="68"/>
      <c r="AD73" s="68"/>
      <c r="AE73" s="68"/>
      <c r="AF73" s="69"/>
      <c r="AG73" s="68"/>
      <c r="AH73" s="68"/>
      <c r="AI73" s="69"/>
      <c r="AJ73" s="69"/>
      <c r="AK73" s="69"/>
      <c r="AL73" s="69"/>
      <c r="AM73" s="69"/>
      <c r="AN73" s="6"/>
      <c r="AO73" s="6"/>
      <c r="AP73" s="6"/>
      <c r="AQ73" s="6"/>
      <c r="AR73" s="6"/>
      <c r="AS73" s="6"/>
      <c r="AT73" s="6"/>
      <c r="AU73" s="6"/>
      <c r="AV73" s="6"/>
    </row>
    <row r="74" spans="1:48" ht="18.75" x14ac:dyDescent="0.35">
      <c r="A74" s="3">
        <v>133</v>
      </c>
      <c r="B74" s="3">
        <v>3</v>
      </c>
      <c r="C74" s="1">
        <v>2</v>
      </c>
      <c r="D74" s="3">
        <v>1</v>
      </c>
      <c r="E74" s="3">
        <v>1</v>
      </c>
      <c r="F74" s="3">
        <v>26</v>
      </c>
      <c r="G74" s="4">
        <v>5.0999999999999996</v>
      </c>
      <c r="H74" s="3">
        <v>10</v>
      </c>
      <c r="I74" s="3">
        <v>3830</v>
      </c>
      <c r="J74" s="3" t="str">
        <f t="shared" si="9"/>
        <v/>
      </c>
      <c r="K74" s="3">
        <f t="shared" si="10"/>
        <v>3830</v>
      </c>
      <c r="L74" s="3" cm="1">
        <f t="array" ref="L74">_xlfn.IFS(G74 &lt;= 1, 1, G74 &lt;= 2, 2, G74 &lt;= 3, 3, G74 &lt;= 4, 4, G74 &lt;= 5, 5, G74 &lt;= 6, 6, G74 &lt;= 7, 7, G74 &gt; 7, 8)</f>
        <v>6</v>
      </c>
      <c r="R74" s="12" t="s">
        <v>48</v>
      </c>
      <c r="S74" s="6"/>
      <c r="T74" s="6"/>
      <c r="U74" s="6"/>
      <c r="V74" s="14"/>
      <c r="Z74" s="6"/>
      <c r="AA74" s="69"/>
      <c r="AB74" s="72"/>
      <c r="AC74" s="69"/>
      <c r="AD74" s="68"/>
      <c r="AE74" s="68"/>
      <c r="AF74" s="69"/>
      <c r="AG74" s="68"/>
      <c r="AH74" s="68"/>
      <c r="AI74" s="69"/>
      <c r="AJ74" s="69"/>
      <c r="AK74" s="69"/>
      <c r="AL74" s="69"/>
      <c r="AM74" s="69"/>
      <c r="AN74" s="6"/>
      <c r="AO74" s="6"/>
      <c r="AP74" s="6"/>
      <c r="AQ74" s="6"/>
      <c r="AR74" s="6"/>
      <c r="AS74" s="6"/>
      <c r="AT74" s="6"/>
      <c r="AU74" s="6"/>
      <c r="AV74" s="6"/>
    </row>
    <row r="75" spans="1:48" ht="14.25" x14ac:dyDescent="0.2">
      <c r="A75" s="3">
        <v>95</v>
      </c>
      <c r="B75" s="3">
        <v>3</v>
      </c>
      <c r="C75" s="1">
        <v>2</v>
      </c>
      <c r="D75" s="3">
        <v>1</v>
      </c>
      <c r="E75" s="3">
        <v>1</v>
      </c>
      <c r="F75" s="3">
        <v>24</v>
      </c>
      <c r="G75" s="4">
        <v>4.2</v>
      </c>
      <c r="H75" s="3">
        <v>10</v>
      </c>
      <c r="I75" s="3">
        <v>3810</v>
      </c>
      <c r="J75" s="3" t="str">
        <f t="shared" si="9"/>
        <v/>
      </c>
      <c r="K75" s="3">
        <f t="shared" si="10"/>
        <v>3810</v>
      </c>
      <c r="L75" s="3" cm="1">
        <f t="array" ref="L75">_xlfn.IFS(G75 &lt;= 1, 1, G75 &lt;= 2, 2, G75 &lt;= 3, 3, G75 &lt;= 4, 4, G75 &lt;= 5, 5, G75 &lt;= 6, 6, G75 &lt;= 7, 7, G75 &gt; 7, 8)</f>
        <v>5</v>
      </c>
      <c r="R75" s="12" t="s">
        <v>45</v>
      </c>
      <c r="S75" s="6"/>
      <c r="T75" s="6"/>
      <c r="U75" s="6"/>
      <c r="V75" s="14"/>
      <c r="Z75" s="6"/>
      <c r="AA75" s="69"/>
      <c r="AB75" s="72"/>
      <c r="AC75" s="69"/>
      <c r="AD75" s="73"/>
      <c r="AE75" s="68"/>
      <c r="AF75" s="69"/>
      <c r="AG75" s="68"/>
      <c r="AH75" s="68"/>
      <c r="AI75" s="69"/>
      <c r="AJ75" s="69"/>
      <c r="AK75" s="69"/>
      <c r="AL75" s="69"/>
      <c r="AM75" s="69"/>
      <c r="AN75" s="6"/>
      <c r="AO75" s="6"/>
      <c r="AP75" s="6"/>
      <c r="AQ75" s="6"/>
      <c r="AR75" s="6"/>
      <c r="AS75" s="6"/>
      <c r="AT75" s="6"/>
      <c r="AU75" s="6"/>
      <c r="AV75" s="6"/>
    </row>
    <row r="76" spans="1:48" ht="15" x14ac:dyDescent="0.25">
      <c r="A76" s="3">
        <v>12</v>
      </c>
      <c r="B76" s="3">
        <v>3</v>
      </c>
      <c r="C76" s="1">
        <v>2</v>
      </c>
      <c r="D76" s="3">
        <v>1</v>
      </c>
      <c r="E76" s="3">
        <v>0</v>
      </c>
      <c r="F76" s="3">
        <v>24</v>
      </c>
      <c r="G76" s="4">
        <v>4.5999999999999996</v>
      </c>
      <c r="H76" s="3">
        <v>10</v>
      </c>
      <c r="I76" s="3">
        <v>3750</v>
      </c>
      <c r="J76" s="3" t="str">
        <f t="shared" si="9"/>
        <v/>
      </c>
      <c r="K76" s="3">
        <f t="shared" si="10"/>
        <v>3750</v>
      </c>
      <c r="L76" s="3" cm="1">
        <f t="array" ref="L76">_xlfn.IFS(G76 &lt;= 1, 1, G76 &lt;= 2, 2, G76 &lt;= 3, 3, G76 &lt;= 4, 4, G76 &lt;= 5, 5, G76 &lt;= 6, 6, G76 &lt;= 7, 7, G76 &gt; 7, 8)</f>
        <v>5</v>
      </c>
      <c r="R76" s="15" t="s">
        <v>46</v>
      </c>
      <c r="S76" s="16"/>
      <c r="T76" s="16"/>
      <c r="U76" s="16"/>
      <c r="V76" s="17"/>
      <c r="Z76" s="6"/>
      <c r="AA76" s="70"/>
      <c r="AB76" s="69"/>
      <c r="AC76" s="69"/>
      <c r="AD76" s="69"/>
      <c r="AE76" s="69"/>
      <c r="AF76" s="69"/>
      <c r="AG76" s="68"/>
      <c r="AH76" s="68"/>
      <c r="AI76" s="69"/>
      <c r="AJ76" s="69"/>
      <c r="AK76" s="69"/>
      <c r="AL76" s="69"/>
      <c r="AM76" s="69"/>
      <c r="AN76" s="6"/>
      <c r="AO76" s="6"/>
      <c r="AP76" s="6"/>
      <c r="AQ76" s="6"/>
      <c r="AR76" s="6"/>
      <c r="AS76" s="6"/>
      <c r="AT76" s="6"/>
      <c r="AU76" s="6"/>
      <c r="AV76" s="6"/>
    </row>
    <row r="77" spans="1:48" ht="14.25" x14ac:dyDescent="0.2">
      <c r="A77" s="3">
        <v>80</v>
      </c>
      <c r="B77" s="3">
        <v>2</v>
      </c>
      <c r="C77" s="1">
        <v>2</v>
      </c>
      <c r="D77" s="3">
        <v>1</v>
      </c>
      <c r="E77" s="3">
        <v>1</v>
      </c>
      <c r="F77" s="3">
        <v>34</v>
      </c>
      <c r="G77" s="4">
        <v>4.5999999999999996</v>
      </c>
      <c r="H77" s="3">
        <v>8</v>
      </c>
      <c r="I77" s="3">
        <v>3730</v>
      </c>
      <c r="J77" s="3" t="str">
        <f t="shared" si="9"/>
        <v/>
      </c>
      <c r="K77" s="3">
        <f t="shared" si="10"/>
        <v>3730</v>
      </c>
      <c r="L77" s="3" cm="1">
        <f t="array" ref="L77">_xlfn.IFS(G77 &lt;= 1, 1, G77 &lt;= 2, 2, G77 &lt;= 3, 3, G77 &lt;= 4, 4, G77 &lt;= 5, 5, G77 &lt;= 6, 6, G77 &lt;= 7, 7, G77 &gt; 7, 8)</f>
        <v>5</v>
      </c>
      <c r="Z77" s="6"/>
      <c r="AA77" s="69"/>
      <c r="AB77" s="73"/>
      <c r="AC77" s="69"/>
      <c r="AD77" s="69"/>
      <c r="AE77" s="69"/>
      <c r="AF77" s="68"/>
      <c r="AG77" s="68"/>
      <c r="AH77" s="68"/>
      <c r="AI77" s="69"/>
      <c r="AJ77" s="69"/>
      <c r="AK77" s="69"/>
      <c r="AL77" s="69"/>
      <c r="AM77" s="69"/>
      <c r="AN77" s="6"/>
      <c r="AO77" s="6"/>
      <c r="AP77" s="6"/>
      <c r="AQ77" s="6"/>
      <c r="AR77" s="6"/>
      <c r="AS77" s="6"/>
      <c r="AT77" s="6"/>
      <c r="AU77" s="6"/>
      <c r="AV77" s="6"/>
    </row>
    <row r="78" spans="1:48" ht="15" x14ac:dyDescent="0.25">
      <c r="A78" s="3">
        <v>67</v>
      </c>
      <c r="B78" s="3">
        <v>3</v>
      </c>
      <c r="C78" s="1">
        <v>1</v>
      </c>
      <c r="D78" s="3">
        <v>1</v>
      </c>
      <c r="E78" s="3">
        <v>1</v>
      </c>
      <c r="F78" s="3">
        <v>25</v>
      </c>
      <c r="G78" s="4">
        <v>4</v>
      </c>
      <c r="H78" s="3">
        <v>9</v>
      </c>
      <c r="I78" s="3">
        <v>3680</v>
      </c>
      <c r="J78" s="3" t="str">
        <f t="shared" si="9"/>
        <v/>
      </c>
      <c r="K78" s="3">
        <f t="shared" si="10"/>
        <v>3680</v>
      </c>
      <c r="L78" s="3" cm="1">
        <f t="array" ref="L78">_xlfn.IFS(G78 &lt;= 1, 1, G78 &lt;= 2, 2, G78 &lt;= 3, 3, G78 &lt;= 4, 4, G78 &lt;= 5, 5, G78 &lt;= 6, 6, G78 &lt;= 7, 7, G78 &gt; 7, 8)</f>
        <v>4</v>
      </c>
      <c r="Z78" s="6"/>
      <c r="AA78" s="70"/>
      <c r="AB78" s="73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"/>
      <c r="AO78" s="6"/>
      <c r="AP78" s="6"/>
      <c r="AQ78" s="6"/>
      <c r="AR78" s="6"/>
      <c r="AS78" s="6"/>
      <c r="AT78" s="6"/>
      <c r="AU78" s="6"/>
      <c r="AV78" s="6"/>
    </row>
    <row r="79" spans="1:48" ht="15" x14ac:dyDescent="0.25">
      <c r="A79" s="3">
        <v>81</v>
      </c>
      <c r="B79" s="3">
        <v>3</v>
      </c>
      <c r="C79" s="1">
        <v>2</v>
      </c>
      <c r="D79" s="3">
        <v>1</v>
      </c>
      <c r="E79" s="3">
        <v>0</v>
      </c>
      <c r="F79" s="3">
        <v>25</v>
      </c>
      <c r="G79" s="4">
        <v>5</v>
      </c>
      <c r="H79" s="3">
        <v>9</v>
      </c>
      <c r="I79" s="3">
        <v>3620</v>
      </c>
      <c r="J79" s="3" t="str">
        <f t="shared" si="9"/>
        <v/>
      </c>
      <c r="K79" s="3">
        <f t="shared" si="10"/>
        <v>3620</v>
      </c>
      <c r="L79" s="3" cm="1">
        <f t="array" ref="L79">_xlfn.IFS(G79 &lt;= 1, 1, G79 &lt;= 2, 2, G79 &lt;= 3, 3, G79 &lt;= 4, 4, G79 &lt;= 5, 5, G79 &lt;= 6, 6, G79 &lt;= 7, 7, G79 &gt; 7, 8)</f>
        <v>5</v>
      </c>
      <c r="Z79" s="6"/>
      <c r="AA79" s="69"/>
      <c r="AB79" s="70"/>
      <c r="AC79" s="73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"/>
      <c r="AO79" s="6"/>
      <c r="AP79" s="6"/>
      <c r="AQ79" s="6"/>
      <c r="AR79" s="6"/>
      <c r="AS79" s="6"/>
      <c r="AT79" s="6"/>
      <c r="AU79" s="6"/>
      <c r="AV79" s="6"/>
    </row>
    <row r="80" spans="1:48" ht="14.25" x14ac:dyDescent="0.2">
      <c r="A80" s="3">
        <v>43</v>
      </c>
      <c r="B80" s="3">
        <v>3</v>
      </c>
      <c r="C80" s="1">
        <v>2</v>
      </c>
      <c r="D80" s="3">
        <v>1</v>
      </c>
      <c r="E80" s="3">
        <v>1</v>
      </c>
      <c r="F80" s="3">
        <v>35</v>
      </c>
      <c r="G80" s="4">
        <v>4</v>
      </c>
      <c r="H80" s="3">
        <v>10</v>
      </c>
      <c r="I80" s="3">
        <v>3600</v>
      </c>
      <c r="J80" s="3" t="str">
        <f t="shared" si="9"/>
        <v/>
      </c>
      <c r="K80" s="3">
        <f t="shared" si="10"/>
        <v>3600</v>
      </c>
      <c r="L80" s="3" cm="1">
        <f t="array" ref="L80">_xlfn.IFS(G80 &lt;= 1, 1, G80 &lt;= 2, 2, G80 &lt;= 3, 3, G80 &lt;= 4, 4, G80 &lt;= 5, 5, G80 &lt;= 6, 6, G80 &lt;= 7, 7, G80 &gt; 7, 8)</f>
        <v>4</v>
      </c>
      <c r="Z80" s="6"/>
      <c r="AA80" s="69"/>
      <c r="AB80" s="69"/>
      <c r="AC80" s="73"/>
      <c r="AD80" s="73"/>
      <c r="AE80" s="73"/>
      <c r="AF80" s="69"/>
      <c r="AG80" s="69"/>
      <c r="AH80" s="69"/>
      <c r="AI80" s="69"/>
      <c r="AJ80" s="69"/>
      <c r="AK80" s="69"/>
      <c r="AL80" s="69"/>
      <c r="AM80" s="69"/>
      <c r="AN80" s="6"/>
      <c r="AO80" s="6"/>
      <c r="AP80" s="6"/>
      <c r="AQ80" s="6"/>
      <c r="AR80" s="6"/>
      <c r="AS80" s="6"/>
      <c r="AT80" s="6"/>
      <c r="AU80" s="6"/>
      <c r="AV80" s="6"/>
    </row>
    <row r="81" spans="1:48" ht="14.25" x14ac:dyDescent="0.2">
      <c r="A81" s="3">
        <v>3</v>
      </c>
      <c r="B81" s="3">
        <v>2</v>
      </c>
      <c r="C81" s="1">
        <v>2</v>
      </c>
      <c r="D81" s="3">
        <v>1</v>
      </c>
      <c r="E81" s="3">
        <v>0</v>
      </c>
      <c r="F81" s="3">
        <v>23</v>
      </c>
      <c r="G81" s="4">
        <v>3.6</v>
      </c>
      <c r="H81" s="3">
        <v>7</v>
      </c>
      <c r="I81" s="3">
        <v>3570</v>
      </c>
      <c r="J81" s="3" t="str">
        <f t="shared" si="9"/>
        <v/>
      </c>
      <c r="K81" s="3">
        <f t="shared" si="10"/>
        <v>3570</v>
      </c>
      <c r="L81" s="3" cm="1">
        <f t="array" ref="L81">_xlfn.IFS(G81 &lt;= 1, 1, G81 &lt;= 2, 2, G81 &lt;= 3, 3, G81 &lt;= 4, 4, G81 &lt;= 5, 5, G81 &lt;= 6, 6, G81 &lt;= 7, 7, G81 &gt; 7, 8)</f>
        <v>4</v>
      </c>
      <c r="Z81" s="6"/>
      <c r="AA81" s="69"/>
      <c r="AB81" s="69"/>
      <c r="AC81" s="73"/>
      <c r="AD81" s="73"/>
      <c r="AE81" s="73"/>
      <c r="AF81" s="69"/>
      <c r="AG81" s="69"/>
      <c r="AH81" s="69"/>
      <c r="AI81" s="69"/>
      <c r="AJ81" s="69"/>
      <c r="AK81" s="69"/>
      <c r="AL81" s="69"/>
      <c r="AM81" s="69"/>
      <c r="AN81" s="6"/>
      <c r="AO81" s="6"/>
      <c r="AP81" s="6"/>
      <c r="AQ81" s="6"/>
      <c r="AR81" s="6"/>
      <c r="AS81" s="6"/>
      <c r="AT81" s="6"/>
      <c r="AU81" s="6"/>
      <c r="AV81" s="6"/>
    </row>
    <row r="82" spans="1:48" ht="14.25" x14ac:dyDescent="0.2">
      <c r="A82" s="3">
        <v>100</v>
      </c>
      <c r="B82" s="3">
        <v>2</v>
      </c>
      <c r="C82" s="1">
        <v>2</v>
      </c>
      <c r="D82" s="3">
        <v>1</v>
      </c>
      <c r="E82" s="3">
        <v>1</v>
      </c>
      <c r="F82" s="3">
        <v>23</v>
      </c>
      <c r="G82" s="4">
        <v>3</v>
      </c>
      <c r="H82" s="3">
        <v>7</v>
      </c>
      <c r="I82" s="3">
        <v>3570</v>
      </c>
      <c r="J82" s="3" t="str">
        <f t="shared" si="9"/>
        <v/>
      </c>
      <c r="K82" s="3">
        <f t="shared" si="10"/>
        <v>3570</v>
      </c>
      <c r="L82" s="3" cm="1">
        <f t="array" ref="L82">_xlfn.IFS(G82 &lt;= 1, 1, G82 &lt;= 2, 2, G82 &lt;= 3, 3, G82 &lt;= 4, 4, G82 &lt;= 5, 5, G82 &lt;= 6, 6, G82 &lt;= 7, 7, G82 &gt; 7, 8)</f>
        <v>3</v>
      </c>
      <c r="Z82" s="6"/>
      <c r="AA82" s="69"/>
      <c r="AB82" s="69"/>
      <c r="AC82" s="73"/>
      <c r="AD82" s="73"/>
      <c r="AE82" s="73"/>
      <c r="AF82" s="69"/>
      <c r="AG82" s="69"/>
      <c r="AH82" s="69"/>
      <c r="AI82" s="69"/>
      <c r="AJ82" s="69"/>
      <c r="AK82" s="69"/>
      <c r="AL82" s="69"/>
      <c r="AM82" s="69"/>
      <c r="AN82" s="6"/>
      <c r="AO82" s="6"/>
      <c r="AP82" s="6"/>
      <c r="AQ82" s="6"/>
      <c r="AR82" s="6"/>
      <c r="AS82" s="6"/>
      <c r="AT82" s="6"/>
      <c r="AU82" s="6"/>
      <c r="AV82" s="6"/>
    </row>
    <row r="83" spans="1:48" ht="14.25" x14ac:dyDescent="0.2">
      <c r="A83" s="3">
        <v>85</v>
      </c>
      <c r="B83" s="3">
        <v>3</v>
      </c>
      <c r="C83" s="1">
        <v>2</v>
      </c>
      <c r="D83" s="3">
        <v>1</v>
      </c>
      <c r="E83" s="3">
        <v>0</v>
      </c>
      <c r="F83" s="3">
        <v>36</v>
      </c>
      <c r="G83" s="4">
        <v>3.4</v>
      </c>
      <c r="H83" s="3">
        <v>9</v>
      </c>
      <c r="I83" s="3">
        <v>3530</v>
      </c>
      <c r="J83" s="3" t="str">
        <f t="shared" si="9"/>
        <v/>
      </c>
      <c r="K83" s="3">
        <f t="shared" si="10"/>
        <v>3530</v>
      </c>
      <c r="L83" s="3" cm="1">
        <f t="array" ref="L83">_xlfn.IFS(G83 &lt;= 1, 1, G83 &lt;= 2, 2, G83 &lt;= 3, 3, G83 &lt;= 4, 4, G83 &lt;= 5, 5, G83 &lt;= 6, 6, G83 &lt;= 7, 7, G83 &gt; 7, 8)</f>
        <v>4</v>
      </c>
      <c r="Z83" s="6"/>
      <c r="AA83" s="69"/>
      <c r="AB83" s="69"/>
      <c r="AC83" s="73"/>
      <c r="AD83" s="73"/>
      <c r="AE83" s="73"/>
      <c r="AF83" s="69"/>
      <c r="AG83" s="69"/>
      <c r="AH83" s="69"/>
      <c r="AI83" s="69"/>
      <c r="AJ83" s="69"/>
      <c r="AK83" s="69"/>
      <c r="AL83" s="69"/>
      <c r="AM83" s="69"/>
      <c r="AN83" s="6"/>
      <c r="AO83" s="6"/>
      <c r="AP83" s="6"/>
      <c r="AQ83" s="6"/>
      <c r="AR83" s="6"/>
      <c r="AS83" s="6"/>
      <c r="AT83" s="6"/>
      <c r="AU83" s="6"/>
      <c r="AV83" s="6"/>
    </row>
    <row r="84" spans="1:48" ht="14.25" x14ac:dyDescent="0.2">
      <c r="A84" s="3">
        <v>123</v>
      </c>
      <c r="B84" s="3">
        <v>3</v>
      </c>
      <c r="C84" s="1">
        <v>1</v>
      </c>
      <c r="D84" s="3">
        <v>1</v>
      </c>
      <c r="E84" s="3">
        <v>1</v>
      </c>
      <c r="F84" s="3">
        <v>24</v>
      </c>
      <c r="G84" s="4">
        <v>4.5</v>
      </c>
      <c r="H84" s="3">
        <v>9</v>
      </c>
      <c r="I84" s="3">
        <v>3510</v>
      </c>
      <c r="J84" s="3" t="str">
        <f t="shared" si="9"/>
        <v/>
      </c>
      <c r="K84" s="3">
        <f t="shared" si="10"/>
        <v>3510</v>
      </c>
      <c r="L84" s="3" cm="1">
        <f t="array" ref="L84">_xlfn.IFS(G84 &lt;= 1, 1, G84 &lt;= 2, 2, G84 &lt;= 3, 3, G84 &lt;= 4, 4, G84 &lt;= 5, 5, G84 &lt;= 6, 6, G84 &lt;= 7, 7, G84 &gt; 7, 8)</f>
        <v>5</v>
      </c>
      <c r="Z84" s="6"/>
      <c r="AA84" s="69"/>
      <c r="AB84" s="69"/>
      <c r="AC84" s="73"/>
      <c r="AD84" s="73"/>
      <c r="AE84" s="73"/>
      <c r="AF84" s="69"/>
      <c r="AG84" s="69"/>
      <c r="AH84" s="69"/>
      <c r="AI84" s="69"/>
      <c r="AJ84" s="69"/>
      <c r="AK84" s="69"/>
      <c r="AL84" s="69"/>
      <c r="AM84" s="69"/>
      <c r="AN84" s="6"/>
      <c r="AO84" s="6"/>
      <c r="AP84" s="6"/>
      <c r="AQ84" s="6"/>
      <c r="AR84" s="6"/>
      <c r="AS84" s="6"/>
      <c r="AT84" s="6"/>
      <c r="AU84" s="6"/>
      <c r="AV84" s="6"/>
    </row>
    <row r="85" spans="1:48" ht="14.25" x14ac:dyDescent="0.2">
      <c r="A85" s="3">
        <v>94</v>
      </c>
      <c r="B85" s="3">
        <v>3</v>
      </c>
      <c r="C85" s="1">
        <v>1</v>
      </c>
      <c r="D85" s="3">
        <v>1</v>
      </c>
      <c r="E85" s="3">
        <v>0</v>
      </c>
      <c r="F85" s="3">
        <v>40</v>
      </c>
      <c r="G85" s="4">
        <v>3.8</v>
      </c>
      <c r="H85" s="3">
        <v>9</v>
      </c>
      <c r="I85" s="3">
        <v>3500</v>
      </c>
      <c r="J85" s="3" t="str">
        <f t="shared" si="9"/>
        <v/>
      </c>
      <c r="K85" s="3">
        <f t="shared" si="10"/>
        <v>3500</v>
      </c>
      <c r="L85" s="3" cm="1">
        <f t="array" ref="L85">_xlfn.IFS(G85 &lt;= 1, 1, G85 &lt;= 2, 2, G85 &lt;= 3, 3, G85 &lt;= 4, 4, G85 &lt;= 5, 5, G85 &lt;= 6, 6, G85 &lt;= 7, 7, G85 &gt; 7, 8)</f>
        <v>4</v>
      </c>
      <c r="Z85" s="6"/>
      <c r="AA85" s="69"/>
      <c r="AB85" s="69"/>
      <c r="AC85" s="73"/>
      <c r="AD85" s="73"/>
      <c r="AE85" s="73"/>
      <c r="AF85" s="69"/>
      <c r="AG85" s="69"/>
      <c r="AH85" s="69"/>
      <c r="AI85" s="69"/>
      <c r="AJ85" s="69"/>
      <c r="AK85" s="69"/>
      <c r="AL85" s="69"/>
      <c r="AM85" s="69"/>
      <c r="AN85" s="6"/>
      <c r="AO85" s="6"/>
      <c r="AP85" s="6"/>
      <c r="AQ85" s="6"/>
      <c r="AR85" s="6"/>
      <c r="AS85" s="6"/>
      <c r="AT85" s="6"/>
      <c r="AU85" s="6"/>
      <c r="AV85" s="6"/>
    </row>
    <row r="86" spans="1:48" ht="15" x14ac:dyDescent="0.25">
      <c r="A86" s="3">
        <v>111</v>
      </c>
      <c r="B86" s="3">
        <v>3</v>
      </c>
      <c r="C86" s="1">
        <v>2</v>
      </c>
      <c r="D86" s="3">
        <v>1</v>
      </c>
      <c r="E86" s="3">
        <v>0</v>
      </c>
      <c r="F86" s="3">
        <v>38</v>
      </c>
      <c r="G86" s="4">
        <v>4</v>
      </c>
      <c r="H86" s="3">
        <v>10</v>
      </c>
      <c r="I86" s="3">
        <v>3500</v>
      </c>
      <c r="J86" s="3" t="str">
        <f t="shared" si="9"/>
        <v/>
      </c>
      <c r="K86" s="3">
        <f t="shared" si="10"/>
        <v>3500</v>
      </c>
      <c r="L86" s="3" cm="1">
        <f t="array" ref="L86">_xlfn.IFS(G86 &lt;= 1, 1, G86 &lt;= 2, 2, G86 &lt;= 3, 3, G86 &lt;= 4, 4, G86 &lt;= 5, 5, G86 &lt;= 6, 6, G86 &lt;= 7, 7, G86 &gt; 7, 8)</f>
        <v>4</v>
      </c>
      <c r="Z86" s="6"/>
      <c r="AA86" s="69"/>
      <c r="AB86" s="69"/>
      <c r="AC86" s="73"/>
      <c r="AD86" s="69"/>
      <c r="AE86" s="69"/>
      <c r="AF86" s="69"/>
      <c r="AG86" s="69"/>
      <c r="AH86" s="69"/>
      <c r="AI86" s="69"/>
      <c r="AJ86" s="70"/>
      <c r="AK86" s="69"/>
      <c r="AL86" s="69"/>
      <c r="AM86" s="69"/>
      <c r="AN86" s="6"/>
      <c r="AO86" s="6"/>
      <c r="AP86" s="6"/>
      <c r="AQ86" s="6"/>
      <c r="AR86" s="6"/>
      <c r="AS86" s="6"/>
      <c r="AT86" s="6"/>
      <c r="AU86" s="6"/>
      <c r="AV86" s="6"/>
    </row>
    <row r="87" spans="1:48" ht="15" x14ac:dyDescent="0.25">
      <c r="A87" s="3">
        <v>106</v>
      </c>
      <c r="B87" s="3">
        <v>2</v>
      </c>
      <c r="C87" s="1">
        <v>1</v>
      </c>
      <c r="D87" s="3">
        <v>1</v>
      </c>
      <c r="E87" s="3">
        <v>0</v>
      </c>
      <c r="F87" s="3">
        <v>34</v>
      </c>
      <c r="G87" s="4">
        <v>4.3</v>
      </c>
      <c r="H87" s="3">
        <v>8</v>
      </c>
      <c r="I87" s="3">
        <v>3480</v>
      </c>
      <c r="J87" s="3" t="str">
        <f t="shared" si="9"/>
        <v/>
      </c>
      <c r="K87" s="3">
        <f t="shared" si="10"/>
        <v>3480</v>
      </c>
      <c r="L87" s="3" cm="1">
        <f t="array" ref="L87">_xlfn.IFS(G87 &lt;= 1, 1, G87 &lt;= 2, 2, G87 &lt;= 3, 3, G87 &lt;= 4, 4, G87 &lt;= 5, 5, G87 &lt;= 6, 6, G87 &lt;= 7, 7, G87 &gt; 7, 8)</f>
        <v>5</v>
      </c>
      <c r="Z87" s="6"/>
      <c r="AA87" s="70"/>
      <c r="AB87" s="73"/>
      <c r="AC87" s="69"/>
      <c r="AD87" s="69"/>
      <c r="AE87" s="69"/>
      <c r="AF87" s="69"/>
      <c r="AG87" s="69"/>
      <c r="AH87" s="69"/>
      <c r="AI87" s="69"/>
      <c r="AJ87" s="70"/>
      <c r="AK87" s="69"/>
      <c r="AL87" s="69"/>
      <c r="AM87" s="69"/>
      <c r="AN87" s="6"/>
      <c r="AO87" s="6"/>
      <c r="AP87" s="6"/>
      <c r="AQ87" s="6"/>
      <c r="AR87" s="6"/>
      <c r="AS87" s="6"/>
      <c r="AT87" s="6"/>
      <c r="AU87" s="6"/>
      <c r="AV87" s="6"/>
    </row>
    <row r="88" spans="1:48" ht="15" x14ac:dyDescent="0.25">
      <c r="A88" s="3">
        <v>56</v>
      </c>
      <c r="B88" s="3">
        <v>2</v>
      </c>
      <c r="C88" s="1">
        <v>1</v>
      </c>
      <c r="D88" s="3">
        <v>1</v>
      </c>
      <c r="E88" s="3">
        <v>0</v>
      </c>
      <c r="F88" s="3">
        <v>24</v>
      </c>
      <c r="G88" s="4">
        <v>3.9</v>
      </c>
      <c r="H88" s="3">
        <v>7</v>
      </c>
      <c r="I88" s="3">
        <v>3460</v>
      </c>
      <c r="J88" s="3" t="str">
        <f t="shared" si="9"/>
        <v/>
      </c>
      <c r="K88" s="3">
        <f t="shared" si="10"/>
        <v>3460</v>
      </c>
      <c r="L88" s="3" cm="1">
        <f t="array" ref="L88">_xlfn.IFS(G88 &lt;= 1, 1, G88 &lt;= 2, 2, G88 &lt;= 3, 3, G88 &lt;= 4, 4, G88 &lt;= 5, 5, G88 &lt;= 6, 6, G88 &lt;= 7, 7, G88 &gt; 7, 8)</f>
        <v>4</v>
      </c>
      <c r="Z88" s="6"/>
      <c r="AA88" s="69"/>
      <c r="AB88" s="70"/>
      <c r="AC88" s="73"/>
      <c r="AD88" s="69"/>
      <c r="AE88" s="69"/>
      <c r="AF88" s="69"/>
      <c r="AG88" s="69"/>
      <c r="AH88" s="69"/>
      <c r="AI88" s="69"/>
      <c r="AJ88" s="70"/>
      <c r="AK88" s="69"/>
      <c r="AL88" s="69"/>
      <c r="AM88" s="69"/>
      <c r="AN88" s="6"/>
      <c r="AO88" s="6"/>
      <c r="AP88" s="6"/>
      <c r="AQ88" s="6"/>
      <c r="AR88" s="6"/>
      <c r="AS88" s="6"/>
      <c r="AT88" s="6"/>
      <c r="AU88" s="6"/>
      <c r="AV88" s="6"/>
    </row>
    <row r="89" spans="1:48" ht="14.25" x14ac:dyDescent="0.2">
      <c r="A89" s="3">
        <v>135</v>
      </c>
      <c r="B89" s="3">
        <v>3</v>
      </c>
      <c r="C89" s="1">
        <v>2</v>
      </c>
      <c r="D89" s="3">
        <v>1</v>
      </c>
      <c r="E89" s="3">
        <v>0</v>
      </c>
      <c r="F89" s="3">
        <v>22</v>
      </c>
      <c r="G89" s="4">
        <v>3.6</v>
      </c>
      <c r="H89" s="3">
        <v>8</v>
      </c>
      <c r="I89" s="3">
        <v>3430</v>
      </c>
      <c r="J89" s="3" t="str">
        <f t="shared" si="9"/>
        <v/>
      </c>
      <c r="K89" s="3">
        <f t="shared" si="10"/>
        <v>3430</v>
      </c>
      <c r="L89" s="3" cm="1">
        <f t="array" ref="L89">_xlfn.IFS(G89 &lt;= 1, 1, G89 &lt;= 2, 2, G89 &lt;= 3, 3, G89 &lt;= 4, 4, G89 &lt;= 5, 5, G89 &lt;= 6, 6, G89 &lt;= 7, 7, G89 &gt; 7, 8)</f>
        <v>4</v>
      </c>
      <c r="Z89" s="6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"/>
      <c r="AO89" s="6"/>
      <c r="AP89" s="6"/>
      <c r="AQ89" s="6"/>
      <c r="AR89" s="6"/>
      <c r="AS89" s="6"/>
      <c r="AT89" s="6"/>
      <c r="AU89" s="6"/>
      <c r="AV89" s="6"/>
    </row>
    <row r="90" spans="1:48" ht="14.25" x14ac:dyDescent="0.2">
      <c r="A90" s="3">
        <v>138</v>
      </c>
      <c r="B90" s="3">
        <v>3</v>
      </c>
      <c r="C90" s="1">
        <v>1</v>
      </c>
      <c r="D90" s="3">
        <v>1</v>
      </c>
      <c r="E90" s="3">
        <v>1</v>
      </c>
      <c r="F90" s="3">
        <v>25</v>
      </c>
      <c r="G90" s="4">
        <v>5.0999999999999996</v>
      </c>
      <c r="H90" s="3">
        <v>10</v>
      </c>
      <c r="I90" s="3">
        <v>3400</v>
      </c>
      <c r="J90" s="3" t="str">
        <f t="shared" si="9"/>
        <v/>
      </c>
      <c r="K90" s="3">
        <f t="shared" si="10"/>
        <v>3400</v>
      </c>
      <c r="L90" s="3" cm="1">
        <f t="array" ref="L90">_xlfn.IFS(G90 &lt;= 1, 1, G90 &lt;= 2, 2, G90 &lt;= 3, 3, G90 &lt;= 4, 4, G90 &lt;= 5, 5, G90 &lt;= 6, 6, G90 &lt;= 7, 7, G90 &gt; 7, 8)</f>
        <v>6</v>
      </c>
      <c r="Z90" s="6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"/>
      <c r="AO90" s="6"/>
      <c r="AP90" s="6"/>
      <c r="AQ90" s="6"/>
      <c r="AR90" s="6"/>
      <c r="AS90" s="6"/>
      <c r="AT90" s="6"/>
      <c r="AU90" s="6"/>
      <c r="AV90" s="6"/>
    </row>
    <row r="91" spans="1:48" ht="14.25" x14ac:dyDescent="0.2">
      <c r="A91" s="3">
        <v>26</v>
      </c>
      <c r="B91" s="3">
        <v>2</v>
      </c>
      <c r="C91" s="1">
        <v>2</v>
      </c>
      <c r="D91" s="3">
        <v>1</v>
      </c>
      <c r="E91" s="3">
        <v>1</v>
      </c>
      <c r="F91" s="3">
        <v>23</v>
      </c>
      <c r="G91" s="4">
        <v>3.4</v>
      </c>
      <c r="H91" s="3">
        <v>7</v>
      </c>
      <c r="I91" s="3">
        <v>3390</v>
      </c>
      <c r="J91" s="3" t="str">
        <f t="shared" si="9"/>
        <v/>
      </c>
      <c r="K91" s="3">
        <f t="shared" si="10"/>
        <v>3390</v>
      </c>
      <c r="L91" s="3" cm="1">
        <f t="array" ref="L91">_xlfn.IFS(G91 &lt;= 1, 1, G91 &lt;= 2, 2, G91 &lt;= 3, 3, G91 &lt;= 4, 4, G91 &lt;= 5, 5, G91 &lt;= 6, 6, G91 &lt;= 7, 7, G91 &gt; 7, 8)</f>
        <v>4</v>
      </c>
      <c r="Z91" s="6"/>
      <c r="AA91" s="69"/>
      <c r="AB91" s="69"/>
      <c r="AC91" s="69"/>
      <c r="AD91" s="69"/>
      <c r="AE91" s="69"/>
      <c r="AF91" s="69"/>
      <c r="AG91" s="69"/>
      <c r="AH91" s="69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 spans="1:48" ht="14.25" x14ac:dyDescent="0.2">
      <c r="A92" s="3">
        <v>118</v>
      </c>
      <c r="B92" s="3">
        <v>3</v>
      </c>
      <c r="C92" s="1">
        <v>2</v>
      </c>
      <c r="D92" s="3">
        <v>1</v>
      </c>
      <c r="E92" s="3">
        <v>1</v>
      </c>
      <c r="F92" s="3">
        <v>23</v>
      </c>
      <c r="G92" s="4">
        <v>4.9000000000000004</v>
      </c>
      <c r="H92" s="3">
        <v>9</v>
      </c>
      <c r="I92" s="3">
        <v>3350</v>
      </c>
      <c r="J92" s="3" t="str">
        <f t="shared" si="9"/>
        <v/>
      </c>
      <c r="K92" s="3">
        <f t="shared" si="10"/>
        <v>3350</v>
      </c>
      <c r="L92" s="3" cm="1">
        <f t="array" ref="L92">_xlfn.IFS(G92 &lt;= 1, 1, G92 &lt;= 2, 2, G92 &lt;= 3, 3, G92 &lt;= 4, 4, G92 &lt;= 5, 5, G92 &lt;= 6, 6, G92 &lt;= 7, 7, G92 &gt; 7, 8)</f>
        <v>5</v>
      </c>
      <c r="Z92" s="6"/>
      <c r="AA92" s="69"/>
      <c r="AB92" s="69"/>
      <c r="AC92" s="69"/>
      <c r="AD92" s="69"/>
      <c r="AE92" s="69"/>
      <c r="AF92" s="69"/>
      <c r="AG92" s="69"/>
      <c r="AH92" s="69"/>
      <c r="AP92" s="6"/>
      <c r="AQ92" s="66"/>
      <c r="AR92" s="6"/>
      <c r="AS92" s="6"/>
      <c r="AT92" s="6"/>
      <c r="AU92" s="6"/>
      <c r="AV92" s="6"/>
    </row>
    <row r="93" spans="1:48" ht="14.25" x14ac:dyDescent="0.2">
      <c r="A93" s="3">
        <v>73</v>
      </c>
      <c r="B93" s="3">
        <v>3</v>
      </c>
      <c r="C93" s="1">
        <v>1</v>
      </c>
      <c r="D93" s="3">
        <v>1</v>
      </c>
      <c r="E93" s="3">
        <v>1</v>
      </c>
      <c r="F93" s="3">
        <v>22</v>
      </c>
      <c r="G93" s="4">
        <v>2.7</v>
      </c>
      <c r="H93" s="3">
        <v>10</v>
      </c>
      <c r="I93" s="3">
        <v>3340</v>
      </c>
      <c r="J93" s="3" t="str">
        <f t="shared" si="9"/>
        <v/>
      </c>
      <c r="K93" s="3">
        <f t="shared" si="10"/>
        <v>3340</v>
      </c>
      <c r="L93" s="3" cm="1">
        <f t="array" ref="L93">_xlfn.IFS(G93 &lt;= 1, 1, G93 &lt;= 2, 2, G93 &lt;= 3, 3, G93 &lt;= 4, 4, G93 &lt;= 5, 5, G93 &lt;= 6, 6, G93 &lt;= 7, 7, G93 &gt; 7, 8)</f>
        <v>3</v>
      </c>
      <c r="Z93" s="6"/>
      <c r="AA93" s="69"/>
      <c r="AB93" s="69"/>
      <c r="AC93" s="69"/>
      <c r="AD93" s="69"/>
      <c r="AE93" s="69"/>
      <c r="AF93" s="69"/>
      <c r="AG93" s="69"/>
      <c r="AH93" s="69"/>
      <c r="AP93" s="66"/>
      <c r="AQ93" s="66"/>
      <c r="AR93" s="6"/>
      <c r="AS93" s="6"/>
      <c r="AT93" s="6"/>
      <c r="AU93" s="6"/>
      <c r="AV93" s="6"/>
    </row>
    <row r="94" spans="1:48" ht="14.25" x14ac:dyDescent="0.2">
      <c r="A94" s="3">
        <v>44</v>
      </c>
      <c r="B94" s="3">
        <v>2</v>
      </c>
      <c r="C94" s="1">
        <v>1</v>
      </c>
      <c r="D94" s="3">
        <v>1</v>
      </c>
      <c r="E94" s="3">
        <v>1</v>
      </c>
      <c r="F94" s="3">
        <v>28</v>
      </c>
      <c r="G94" s="4">
        <v>4</v>
      </c>
      <c r="H94" s="3">
        <v>7</v>
      </c>
      <c r="I94" s="3">
        <v>3320</v>
      </c>
      <c r="J94" s="3" t="str">
        <f t="shared" si="9"/>
        <v/>
      </c>
      <c r="K94" s="3">
        <f t="shared" si="10"/>
        <v>3320</v>
      </c>
      <c r="L94" s="3" cm="1">
        <f t="array" ref="L94">_xlfn.IFS(G94 &lt;= 1, 1, G94 &lt;= 2, 2, G94 &lt;= 3, 3, G94 &lt;= 4, 4, G94 &lt;= 5, 5, G94 &lt;= 6, 6, G94 &lt;= 7, 7, G94 &gt; 7, 8)</f>
        <v>4</v>
      </c>
      <c r="Z94" s="6"/>
      <c r="AA94" s="69"/>
      <c r="AB94" s="69"/>
      <c r="AC94" s="69"/>
      <c r="AD94" s="69"/>
      <c r="AE94" s="69"/>
      <c r="AF94" s="69"/>
      <c r="AG94" s="69"/>
      <c r="AH94" s="69"/>
      <c r="AP94" s="6"/>
      <c r="AQ94" s="66"/>
      <c r="AR94" s="6"/>
      <c r="AS94" s="6"/>
      <c r="AT94" s="6"/>
      <c r="AU94" s="6"/>
      <c r="AV94" s="6"/>
    </row>
    <row r="95" spans="1:48" ht="14.25" x14ac:dyDescent="0.2">
      <c r="A95" s="3">
        <v>105</v>
      </c>
      <c r="B95" s="3">
        <v>3</v>
      </c>
      <c r="C95" s="1">
        <v>1</v>
      </c>
      <c r="D95" s="3">
        <v>1</v>
      </c>
      <c r="E95" s="3">
        <v>1</v>
      </c>
      <c r="F95" s="3">
        <v>31</v>
      </c>
      <c r="G95" s="4">
        <v>4</v>
      </c>
      <c r="H95" s="3">
        <v>8</v>
      </c>
      <c r="I95" s="3">
        <v>3280</v>
      </c>
      <c r="J95" s="3" t="str">
        <f t="shared" si="9"/>
        <v/>
      </c>
      <c r="K95" s="3">
        <f t="shared" si="10"/>
        <v>3280</v>
      </c>
      <c r="L95" s="3" cm="1">
        <f t="array" ref="L95">_xlfn.IFS(G95 &lt;= 1, 1, G95 &lt;= 2, 2, G95 &lt;= 3, 3, G95 &lt;= 4, 4, G95 &lt;= 5, 5, G95 &lt;= 6, 6, G95 &lt;= 7, 7, G95 &gt; 7, 8)</f>
        <v>4</v>
      </c>
      <c r="Z95" s="6"/>
      <c r="AA95" s="69"/>
      <c r="AB95" s="73"/>
      <c r="AC95" s="69"/>
      <c r="AD95" s="69"/>
      <c r="AE95" s="69"/>
      <c r="AF95" s="69"/>
      <c r="AG95" s="69"/>
      <c r="AH95" s="69"/>
      <c r="AP95" s="6"/>
      <c r="AQ95" s="66"/>
      <c r="AR95" s="6"/>
      <c r="AS95" s="6"/>
      <c r="AT95" s="6"/>
      <c r="AU95" s="6"/>
      <c r="AV95" s="6"/>
    </row>
    <row r="96" spans="1:48" ht="15" x14ac:dyDescent="0.25">
      <c r="A96" s="3">
        <v>117</v>
      </c>
      <c r="B96" s="3">
        <v>2</v>
      </c>
      <c r="C96" s="1">
        <v>1</v>
      </c>
      <c r="D96" s="3">
        <v>1</v>
      </c>
      <c r="E96" s="3">
        <v>0</v>
      </c>
      <c r="F96" s="3">
        <v>23</v>
      </c>
      <c r="G96" s="4">
        <v>3</v>
      </c>
      <c r="H96" s="3">
        <v>7</v>
      </c>
      <c r="I96" s="3">
        <v>3250</v>
      </c>
      <c r="J96" s="3" t="str">
        <f t="shared" si="9"/>
        <v/>
      </c>
      <c r="K96" s="3">
        <f t="shared" si="10"/>
        <v>3250</v>
      </c>
      <c r="L96" s="3" cm="1">
        <f t="array" ref="L96">_xlfn.IFS(G96 &lt;= 1, 1, G96 &lt;= 2, 2, G96 &lt;= 3, 3, G96 &lt;= 4, 4, G96 &lt;= 5, 5, G96 &lt;= 6, 6, G96 &lt;= 7, 7, G96 &gt; 7, 8)</f>
        <v>3</v>
      </c>
      <c r="Z96" s="6"/>
      <c r="AA96" s="70"/>
      <c r="AB96" s="73"/>
      <c r="AC96" s="69"/>
      <c r="AD96" s="69"/>
      <c r="AE96" s="69"/>
      <c r="AF96" s="69"/>
      <c r="AG96" s="69"/>
      <c r="AH96" s="69"/>
      <c r="AP96" s="6"/>
      <c r="AQ96" s="66"/>
      <c r="AR96" s="6"/>
      <c r="AS96" s="6"/>
      <c r="AT96" s="6"/>
      <c r="AU96" s="6"/>
      <c r="AV96" s="6"/>
    </row>
    <row r="97" spans="1:89" ht="15" x14ac:dyDescent="0.25">
      <c r="A97" s="3">
        <v>134</v>
      </c>
      <c r="B97" s="3">
        <v>3</v>
      </c>
      <c r="C97" s="1">
        <v>1</v>
      </c>
      <c r="D97" s="3">
        <v>1</v>
      </c>
      <c r="E97" s="3">
        <v>1</v>
      </c>
      <c r="F97" s="3">
        <v>24</v>
      </c>
      <c r="G97" s="4">
        <v>4.5</v>
      </c>
      <c r="H97" s="3">
        <v>8</v>
      </c>
      <c r="I97" s="3">
        <v>3250</v>
      </c>
      <c r="J97" s="3" t="str">
        <f t="shared" si="9"/>
        <v/>
      </c>
      <c r="K97" s="3">
        <f t="shared" si="10"/>
        <v>3250</v>
      </c>
      <c r="L97" s="3" cm="1">
        <f t="array" ref="L97">_xlfn.IFS(G97 &lt;= 1, 1, G97 &lt;= 2, 2, G97 &lt;= 3, 3, G97 &lt;= 4, 4, G97 &lt;= 5, 5, G97 &lt;= 6, 6, G97 &lt;= 7, 7, G97 &gt; 7, 8)</f>
        <v>5</v>
      </c>
      <c r="Z97" s="6"/>
      <c r="AA97" s="70"/>
      <c r="AB97" s="73"/>
      <c r="AC97" s="69"/>
      <c r="AD97" s="69"/>
      <c r="AE97" s="69"/>
      <c r="AF97" s="69"/>
      <c r="AG97" s="69"/>
      <c r="AH97" s="69"/>
      <c r="AP97" s="66"/>
      <c r="AQ97" s="66"/>
      <c r="AR97" s="6"/>
      <c r="AS97" s="6"/>
      <c r="AT97" s="6"/>
      <c r="AU97" s="6"/>
      <c r="AV97" s="6"/>
    </row>
    <row r="98" spans="1:89" ht="15" x14ac:dyDescent="0.25">
      <c r="A98" s="3">
        <v>137</v>
      </c>
      <c r="B98" s="3">
        <v>2</v>
      </c>
      <c r="C98" s="1">
        <v>2</v>
      </c>
      <c r="D98" s="3">
        <v>1</v>
      </c>
      <c r="E98" s="3">
        <v>0</v>
      </c>
      <c r="F98" s="3">
        <v>23</v>
      </c>
      <c r="G98" s="4">
        <v>3.3</v>
      </c>
      <c r="H98" s="3">
        <v>7</v>
      </c>
      <c r="I98" s="3">
        <v>3240</v>
      </c>
      <c r="J98" s="3" t="str">
        <f t="shared" ref="J98:J129" si="12">IF($D98=2, $I98, "")</f>
        <v/>
      </c>
      <c r="K98" s="3">
        <f t="shared" ref="K98:K129" si="13">IF($D98=1, $I98, "")</f>
        <v>3240</v>
      </c>
      <c r="L98" s="3" cm="1">
        <f t="array" ref="L98">_xlfn.IFS(G98 &lt;= 1, 1, G98 &lt;= 2, 2, G98 &lt;= 3, 3, G98 &lt;= 4, 4, G98 &lt;= 5, 5, G98 &lt;= 6, 6, G98 &lt;= 7, 7, G98 &gt; 7, 8)</f>
        <v>4</v>
      </c>
      <c r="Z98" s="6"/>
      <c r="AA98" s="70"/>
      <c r="AB98" s="73"/>
      <c r="AC98" s="69"/>
      <c r="AD98" s="69"/>
      <c r="AE98" s="69"/>
      <c r="AF98" s="69"/>
      <c r="AG98" s="69"/>
      <c r="AH98" s="69"/>
      <c r="AP98" s="66"/>
      <c r="AQ98" s="66"/>
      <c r="AR98" s="6"/>
      <c r="AS98" s="6"/>
      <c r="AT98" s="6"/>
      <c r="AU98" s="6"/>
      <c r="AV98" s="6"/>
    </row>
    <row r="99" spans="1:89" ht="14.25" x14ac:dyDescent="0.2">
      <c r="A99" s="3">
        <v>55</v>
      </c>
      <c r="B99" s="3">
        <v>2</v>
      </c>
      <c r="C99" s="1">
        <v>1</v>
      </c>
      <c r="D99" s="3">
        <v>1</v>
      </c>
      <c r="E99" s="3">
        <v>1</v>
      </c>
      <c r="F99" s="3">
        <v>29</v>
      </c>
      <c r="G99" s="4">
        <v>3.4</v>
      </c>
      <c r="H99" s="3">
        <v>6</v>
      </c>
      <c r="I99" s="3">
        <v>3220</v>
      </c>
      <c r="J99" s="3" t="str">
        <f t="shared" si="12"/>
        <v/>
      </c>
      <c r="K99" s="3">
        <f t="shared" si="13"/>
        <v>3220</v>
      </c>
      <c r="L99" s="3" cm="1">
        <f t="array" ref="L99">_xlfn.IFS(G99 &lt;= 1, 1, G99 &lt;= 2, 2, G99 &lt;= 3, 3, G99 &lt;= 4, 4, G99 &lt;= 5, 5, G99 &lt;= 6, 6, G99 &lt;= 7, 7, G99 &gt; 7, 8)</f>
        <v>4</v>
      </c>
      <c r="Z99" s="6"/>
      <c r="AA99" s="69"/>
      <c r="AB99" s="73"/>
      <c r="AC99" s="69"/>
      <c r="AD99" s="69"/>
      <c r="AE99" s="69"/>
      <c r="AF99" s="69"/>
      <c r="AG99" s="69"/>
      <c r="AH99" s="69"/>
      <c r="AP99" s="66"/>
      <c r="AQ99" s="66"/>
      <c r="AR99" s="6"/>
      <c r="AS99" s="6"/>
      <c r="AT99" s="6"/>
      <c r="AU99" s="6"/>
      <c r="AV99" s="6"/>
    </row>
    <row r="100" spans="1:89" ht="14.25" x14ac:dyDescent="0.2">
      <c r="A100" s="3">
        <v>120</v>
      </c>
      <c r="B100" s="3">
        <v>3</v>
      </c>
      <c r="C100" s="1">
        <v>2</v>
      </c>
      <c r="D100" s="3">
        <v>1</v>
      </c>
      <c r="E100" s="3">
        <v>0</v>
      </c>
      <c r="F100" s="3">
        <v>23</v>
      </c>
      <c r="G100" s="4">
        <v>3.1</v>
      </c>
      <c r="H100" s="3">
        <v>9</v>
      </c>
      <c r="I100" s="3">
        <v>3210</v>
      </c>
      <c r="J100" s="3" t="str">
        <f t="shared" si="12"/>
        <v/>
      </c>
      <c r="K100" s="3">
        <f t="shared" si="13"/>
        <v>3210</v>
      </c>
      <c r="L100" s="3" cm="1">
        <f t="array" ref="L100">_xlfn.IFS(G100 &lt;= 1, 1, G100 &lt;= 2, 2, G100 &lt;= 3, 3, G100 &lt;= 4, 4, G100 &lt;= 5, 5, G100 &lt;= 6, 6, G100 &lt;= 7, 7, G100 &gt; 7, 8)</f>
        <v>4</v>
      </c>
      <c r="Z100" s="6"/>
      <c r="AA100" s="69"/>
      <c r="AB100" s="73"/>
      <c r="AC100" s="69"/>
      <c r="AD100" s="69"/>
      <c r="AE100" s="69"/>
      <c r="AF100" s="69"/>
      <c r="AG100" s="69"/>
      <c r="AH100" s="69"/>
      <c r="AP100" s="66"/>
      <c r="AQ100" s="66"/>
      <c r="AR100" s="6"/>
      <c r="AS100" s="6"/>
      <c r="AT100" s="6"/>
      <c r="AU100" s="6"/>
      <c r="AV100" s="6"/>
    </row>
    <row r="101" spans="1:89" ht="14.25" x14ac:dyDescent="0.2">
      <c r="A101" s="3">
        <v>46</v>
      </c>
      <c r="B101" s="3">
        <v>3</v>
      </c>
      <c r="C101" s="1">
        <v>2</v>
      </c>
      <c r="D101" s="3">
        <v>1</v>
      </c>
      <c r="E101" s="3">
        <v>1</v>
      </c>
      <c r="F101" s="3">
        <v>23</v>
      </c>
      <c r="G101" s="4">
        <v>3.4</v>
      </c>
      <c r="H101" s="3">
        <v>9</v>
      </c>
      <c r="I101" s="3">
        <v>3120</v>
      </c>
      <c r="J101" s="3" t="str">
        <f t="shared" si="12"/>
        <v/>
      </c>
      <c r="K101" s="3">
        <f t="shared" si="13"/>
        <v>3120</v>
      </c>
      <c r="L101" s="3" cm="1">
        <f t="array" ref="L101">_xlfn.IFS(G101 &lt;= 1, 1, G101 &lt;= 2, 2, G101 &lt;= 3, 3, G101 &lt;= 4, 4, G101 &lt;= 5, 5, G101 &lt;= 6, 6, G101 &lt;= 7, 7, G101 &gt; 7, 8)</f>
        <v>4</v>
      </c>
      <c r="Z101" s="6"/>
      <c r="AA101" s="69"/>
      <c r="AB101" s="69"/>
      <c r="AC101" s="69"/>
      <c r="AD101"/>
      <c r="AE101" s="69"/>
      <c r="AF101" s="69"/>
      <c r="AG101" s="69"/>
      <c r="AH101" s="69"/>
      <c r="AP101" s="66"/>
      <c r="AQ101" s="66"/>
      <c r="AR101" s="6"/>
      <c r="AS101" s="6"/>
      <c r="AT101" s="6"/>
      <c r="AU101" s="6"/>
      <c r="AV101" s="6"/>
    </row>
    <row r="102" spans="1:89" ht="14.25" x14ac:dyDescent="0.2">
      <c r="A102" s="3">
        <v>47</v>
      </c>
      <c r="B102" s="3">
        <v>2</v>
      </c>
      <c r="C102" s="1">
        <v>2</v>
      </c>
      <c r="D102" s="3">
        <v>1</v>
      </c>
      <c r="E102" s="3">
        <v>0</v>
      </c>
      <c r="F102" s="3">
        <v>32</v>
      </c>
      <c r="G102" s="4">
        <v>2.5</v>
      </c>
      <c r="H102" s="3">
        <v>6</v>
      </c>
      <c r="I102" s="3">
        <v>3120</v>
      </c>
      <c r="J102" s="3" t="str">
        <f t="shared" si="12"/>
        <v/>
      </c>
      <c r="K102" s="3">
        <f t="shared" si="13"/>
        <v>3120</v>
      </c>
      <c r="L102" s="3" cm="1">
        <f t="array" ref="L102">_xlfn.IFS(G102 &lt;= 1, 1, G102 &lt;= 2, 2, G102 &lt;= 3, 3, G102 &lt;= 4, 4, G102 &lt;= 5, 5, G102 &lt;= 6, 6, G102 &lt;= 7, 7, G102 &gt; 7, 8)</f>
        <v>3</v>
      </c>
      <c r="Z102" s="6"/>
      <c r="AA102" s="69"/>
      <c r="AB102" s="69"/>
      <c r="AC102" s="69"/>
      <c r="AD102" s="69"/>
      <c r="AE102" s="69"/>
      <c r="AF102" s="69"/>
      <c r="AG102" s="69"/>
      <c r="AH102" s="69"/>
      <c r="AP102" s="66"/>
      <c r="AQ102" s="66"/>
      <c r="AR102" s="6"/>
      <c r="AS102" s="6"/>
      <c r="AT102" s="6"/>
      <c r="AU102" s="6"/>
      <c r="AV102" s="6"/>
    </row>
    <row r="103" spans="1:89" ht="15" x14ac:dyDescent="0.25">
      <c r="A103" s="3">
        <v>58</v>
      </c>
      <c r="B103" s="3">
        <v>2</v>
      </c>
      <c r="C103" s="1">
        <v>1</v>
      </c>
      <c r="D103" s="3">
        <v>1</v>
      </c>
      <c r="E103" s="3">
        <v>0</v>
      </c>
      <c r="F103" s="3">
        <v>26</v>
      </c>
      <c r="G103" s="4">
        <v>3.3</v>
      </c>
      <c r="H103" s="3">
        <v>7</v>
      </c>
      <c r="I103" s="3">
        <v>3120</v>
      </c>
      <c r="J103" s="3" t="str">
        <f t="shared" si="12"/>
        <v/>
      </c>
      <c r="K103" s="3">
        <f t="shared" si="13"/>
        <v>3120</v>
      </c>
      <c r="L103" s="3" cm="1">
        <f t="array" ref="L103">_xlfn.IFS(G103 &lt;= 1, 1, G103 &lt;= 2, 2, G103 &lt;= 3, 3, G103 &lt;= 4, 4, G103 &lt;= 5, 5, G103 &lt;= 6, 6, G103 &lt;= 7, 7, G103 &gt; 7, 8)</f>
        <v>4</v>
      </c>
      <c r="Z103" s="6"/>
      <c r="AA103" s="70"/>
      <c r="AB103" s="69"/>
      <c r="AC103" s="69"/>
      <c r="AD103" s="69"/>
      <c r="AE103" s="69"/>
      <c r="AF103" s="69"/>
      <c r="AG103" s="69"/>
      <c r="AH103" s="69"/>
      <c r="AP103" s="6"/>
      <c r="AQ103" s="6"/>
      <c r="AR103" s="6"/>
      <c r="AS103" s="6"/>
      <c r="AT103" s="6"/>
      <c r="AU103" s="6"/>
      <c r="AV103" s="6"/>
    </row>
    <row r="104" spans="1:89" ht="14.25" x14ac:dyDescent="0.2">
      <c r="A104" s="3">
        <v>136</v>
      </c>
      <c r="B104" s="3">
        <v>3</v>
      </c>
      <c r="C104" s="1">
        <v>1</v>
      </c>
      <c r="D104" s="3">
        <v>1</v>
      </c>
      <c r="E104" s="3">
        <v>0</v>
      </c>
      <c r="F104" s="3">
        <v>24</v>
      </c>
      <c r="G104" s="4">
        <v>4.3</v>
      </c>
      <c r="H104" s="3">
        <v>9</v>
      </c>
      <c r="I104" s="3">
        <v>3120</v>
      </c>
      <c r="J104" s="3" t="str">
        <f t="shared" si="12"/>
        <v/>
      </c>
      <c r="K104" s="3">
        <f t="shared" si="13"/>
        <v>3120</v>
      </c>
      <c r="L104" s="3" cm="1">
        <f t="array" ref="L104">_xlfn.IFS(G104 &lt;= 1, 1, G104 &lt;= 2, 2, G104 &lt;= 3, 3, G104 &lt;= 4, 4, G104 &lt;= 5, 5, G104 &lt;= 6, 6, G104 &lt;= 7, 7, G104 &gt; 7, 8)</f>
        <v>5</v>
      </c>
      <c r="Z104" s="6"/>
      <c r="AA104" s="6"/>
      <c r="AB104" s="67"/>
      <c r="AC104" s="6"/>
      <c r="AD104" s="6"/>
      <c r="AE104" s="6"/>
      <c r="AF104" s="6"/>
      <c r="AG104" s="6"/>
      <c r="AH104" s="6"/>
      <c r="AP104" s="6"/>
      <c r="AQ104" s="6"/>
      <c r="AR104" s="66"/>
      <c r="AS104" s="66"/>
      <c r="AT104" s="66"/>
      <c r="AU104" s="66"/>
      <c r="AV104" s="66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</row>
    <row r="105" spans="1:89" ht="14.25" x14ac:dyDescent="0.2">
      <c r="A105" s="3">
        <v>30</v>
      </c>
      <c r="B105" s="3">
        <v>3</v>
      </c>
      <c r="C105" s="1">
        <v>2</v>
      </c>
      <c r="D105" s="3">
        <v>1</v>
      </c>
      <c r="E105" s="3">
        <v>0</v>
      </c>
      <c r="F105" s="3">
        <v>27</v>
      </c>
      <c r="G105" s="4">
        <v>4.3</v>
      </c>
      <c r="H105" s="3">
        <v>8</v>
      </c>
      <c r="I105" s="3">
        <v>3060</v>
      </c>
      <c r="J105" s="3" t="str">
        <f t="shared" si="12"/>
        <v/>
      </c>
      <c r="K105" s="3">
        <f t="shared" si="13"/>
        <v>3060</v>
      </c>
      <c r="L105" s="3" cm="1">
        <f t="array" ref="L105">_xlfn.IFS(G105 &lt;= 1, 1, G105 &lt;= 2, 2, G105 &lt;= 3, 3, G105 &lt;= 4, 4, G105 &lt;= 5, 5, G105 &lt;= 6, 6, G105 &lt;= 7, 7, G105 &gt; 7, 8)</f>
        <v>5</v>
      </c>
      <c r="Z105" s="6"/>
      <c r="AA105" s="6"/>
      <c r="AB105" s="6"/>
      <c r="AC105" s="6"/>
      <c r="AD105" s="6"/>
      <c r="AE105" s="6"/>
      <c r="AF105" s="6"/>
      <c r="AG105" s="6"/>
      <c r="AH105" s="6"/>
      <c r="AP105" s="6"/>
      <c r="AQ105" s="6"/>
      <c r="AR105" s="66"/>
      <c r="AS105" s="66"/>
      <c r="AT105" s="66"/>
      <c r="AU105" s="66"/>
      <c r="AV105" s="66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</row>
    <row r="106" spans="1:89" ht="14.25" x14ac:dyDescent="0.2">
      <c r="A106" s="3">
        <v>104</v>
      </c>
      <c r="B106" s="3">
        <v>2</v>
      </c>
      <c r="C106" s="1">
        <v>1</v>
      </c>
      <c r="D106" s="3">
        <v>1</v>
      </c>
      <c r="E106" s="3">
        <v>0</v>
      </c>
      <c r="F106" s="3">
        <v>21</v>
      </c>
      <c r="G106" s="4">
        <v>2.9</v>
      </c>
      <c r="H106" s="3">
        <v>7</v>
      </c>
      <c r="I106" s="3">
        <v>3040</v>
      </c>
      <c r="J106" s="3" t="str">
        <f t="shared" si="12"/>
        <v/>
      </c>
      <c r="K106" s="3">
        <f t="shared" si="13"/>
        <v>3040</v>
      </c>
      <c r="L106" s="3" cm="1">
        <f t="array" ref="L106">_xlfn.IFS(G106 &lt;= 1, 1, G106 &lt;= 2, 2, G106 &lt;= 3, 3, G106 &lt;= 4, 4, G106 &lt;= 5, 5, G106 &lt;= 6, 6, G106 &lt;= 7, 7, G106 &gt; 7, 8)</f>
        <v>3</v>
      </c>
      <c r="Z106" s="6"/>
      <c r="AA106" s="6"/>
      <c r="AB106" s="6"/>
      <c r="AC106" s="6"/>
      <c r="AD106" s="6"/>
      <c r="AE106" s="6"/>
      <c r="AF106" s="6"/>
      <c r="AG106" s="6"/>
      <c r="AH106" s="6"/>
      <c r="AP106" s="6"/>
      <c r="AQ106" s="6"/>
      <c r="AR106" s="66"/>
      <c r="AS106" s="66"/>
      <c r="AT106" s="66"/>
      <c r="AU106" s="66"/>
      <c r="AV106" s="6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</row>
    <row r="107" spans="1:89" ht="14.25" x14ac:dyDescent="0.2">
      <c r="A107" s="3">
        <v>34</v>
      </c>
      <c r="B107" s="3">
        <v>2</v>
      </c>
      <c r="C107" s="1">
        <v>1</v>
      </c>
      <c r="D107" s="3">
        <v>1</v>
      </c>
      <c r="E107" s="3">
        <v>1</v>
      </c>
      <c r="F107" s="3">
        <v>23</v>
      </c>
      <c r="G107" s="4">
        <v>4.0999999999999996</v>
      </c>
      <c r="H107" s="3">
        <v>6</v>
      </c>
      <c r="I107" s="3">
        <v>3030</v>
      </c>
      <c r="J107" s="3" t="str">
        <f t="shared" si="12"/>
        <v/>
      </c>
      <c r="K107" s="3">
        <f t="shared" si="13"/>
        <v>3030</v>
      </c>
      <c r="L107" s="3" cm="1">
        <f t="array" ref="L107">_xlfn.IFS(G107 &lt;= 1, 1, G107 &lt;= 2, 2, G107 &lt;= 3, 3, G107 &lt;= 4, 4, G107 &lt;= 5, 5, G107 &lt;= 6, 6, G107 &lt;= 7, 7, G107 &gt; 7, 8)</f>
        <v>5</v>
      </c>
      <c r="Z107" s="6"/>
      <c r="AA107" s="6"/>
      <c r="AB107" s="6"/>
      <c r="AC107" s="6"/>
      <c r="AD107" s="6"/>
      <c r="AE107" s="6"/>
      <c r="AF107" s="6"/>
      <c r="AG107" s="6"/>
      <c r="AH107" s="6"/>
      <c r="AP107" s="6"/>
      <c r="AQ107" s="6"/>
      <c r="AR107" s="66"/>
      <c r="AS107" s="66"/>
      <c r="AT107" s="66"/>
      <c r="AU107" s="66"/>
      <c r="AV107" s="66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</row>
    <row r="108" spans="1:89" ht="14.25" x14ac:dyDescent="0.2">
      <c r="A108" s="3">
        <v>74</v>
      </c>
      <c r="B108" s="3">
        <v>3</v>
      </c>
      <c r="C108" s="1">
        <v>2</v>
      </c>
      <c r="D108" s="3">
        <v>1</v>
      </c>
      <c r="E108" s="3">
        <v>0</v>
      </c>
      <c r="F108" s="3">
        <v>24</v>
      </c>
      <c r="G108" s="4">
        <v>4.5999999999999996</v>
      </c>
      <c r="H108" s="3">
        <v>9</v>
      </c>
      <c r="I108" s="3">
        <v>3030</v>
      </c>
      <c r="J108" s="3" t="str">
        <f t="shared" si="12"/>
        <v/>
      </c>
      <c r="K108" s="3">
        <f t="shared" si="13"/>
        <v>3030</v>
      </c>
      <c r="L108" s="3" cm="1">
        <f t="array" ref="L108">_xlfn.IFS(G108 &lt;= 1, 1, G108 &lt;= 2, 2, G108 &lt;= 3, 3, G108 &lt;= 4, 4, G108 &lt;= 5, 5, G108 &lt;= 6, 6, G108 &lt;= 7, 7, G108 &gt; 7, 8)</f>
        <v>5</v>
      </c>
      <c r="R108"/>
      <c r="U108"/>
      <c r="V108"/>
      <c r="W108"/>
      <c r="X108"/>
      <c r="Y108"/>
      <c r="Z108" s="6"/>
      <c r="AA108" s="66"/>
      <c r="AB108" s="66"/>
      <c r="AC108" s="66"/>
      <c r="AD108" s="6"/>
      <c r="AE108" s="6"/>
      <c r="AF108" s="6"/>
      <c r="AG108" s="6"/>
      <c r="AP108" s="6"/>
      <c r="AQ108" s="6"/>
      <c r="AR108" s="66"/>
      <c r="AS108" s="66"/>
      <c r="AT108" s="66"/>
      <c r="AU108" s="66"/>
      <c r="AV108" s="66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</row>
    <row r="109" spans="1:89" ht="15" x14ac:dyDescent="0.25">
      <c r="A109" s="3">
        <v>88</v>
      </c>
      <c r="B109" s="3">
        <v>2</v>
      </c>
      <c r="C109" s="1">
        <v>1</v>
      </c>
      <c r="D109" s="3">
        <v>1</v>
      </c>
      <c r="E109" s="3">
        <v>0</v>
      </c>
      <c r="F109" s="3">
        <v>38</v>
      </c>
      <c r="G109" s="4">
        <v>2.5</v>
      </c>
      <c r="H109" s="3">
        <v>7</v>
      </c>
      <c r="I109" s="3">
        <v>3030</v>
      </c>
      <c r="J109" s="3" t="str">
        <f t="shared" si="12"/>
        <v/>
      </c>
      <c r="K109" s="3">
        <f t="shared" si="13"/>
        <v>3030</v>
      </c>
      <c r="L109" s="3" cm="1">
        <f t="array" ref="L109">_xlfn.IFS(G109 &lt;= 1, 1, G109 &lt;= 2, 2, G109 &lt;= 3, 3, G109 &lt;= 4, 4, G109 &lt;= 5, 5, G109 &lt;= 6, 6, G109 &lt;= 7, 7, G109 &gt; 7, 8)</f>
        <v>3</v>
      </c>
      <c r="N109"/>
      <c r="O109"/>
      <c r="P109"/>
      <c r="Q109"/>
      <c r="R109"/>
      <c r="U109"/>
      <c r="V109" s="10"/>
      <c r="Z109" s="6"/>
      <c r="AA109" s="66"/>
      <c r="AB109" s="66"/>
      <c r="AC109" s="66"/>
      <c r="AD109" s="6"/>
      <c r="AE109" s="6"/>
      <c r="AF109" s="6"/>
      <c r="AG109" s="6"/>
      <c r="AP109" s="6"/>
      <c r="AQ109" s="6"/>
      <c r="AR109" s="66"/>
      <c r="AS109" s="66"/>
      <c r="AT109" s="66"/>
      <c r="AU109" s="66"/>
      <c r="AV109" s="66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</row>
    <row r="110" spans="1:89" ht="14.25" x14ac:dyDescent="0.2">
      <c r="A110" s="3">
        <v>9</v>
      </c>
      <c r="B110" s="3">
        <v>2</v>
      </c>
      <c r="C110" s="1">
        <v>1</v>
      </c>
      <c r="D110" s="3">
        <v>1</v>
      </c>
      <c r="E110" s="3">
        <v>0</v>
      </c>
      <c r="F110" s="3">
        <v>31</v>
      </c>
      <c r="G110" s="4">
        <v>3</v>
      </c>
      <c r="H110" s="3">
        <v>5</v>
      </c>
      <c r="I110" s="3">
        <v>3020</v>
      </c>
      <c r="J110" s="3" t="str">
        <f t="shared" si="12"/>
        <v/>
      </c>
      <c r="K110" s="3">
        <f t="shared" si="13"/>
        <v>3020</v>
      </c>
      <c r="L110" s="3" cm="1">
        <f t="array" ref="L110">_xlfn.IFS(G110 &lt;= 1, 1, G110 &lt;= 2, 2, G110 &lt;= 3, 3, G110 &lt;= 4, 4, G110 &lt;= 5, 5, G110 &lt;= 6, 6, G110 &lt;= 7, 7, G110 &gt; 7, 8)</f>
        <v>3</v>
      </c>
      <c r="N110"/>
      <c r="O110"/>
      <c r="P110"/>
      <c r="Q110"/>
      <c r="R110"/>
      <c r="U110"/>
      <c r="V110"/>
      <c r="W110" s="61"/>
      <c r="Z110" s="6"/>
      <c r="AA110" s="66"/>
      <c r="AB110" s="66"/>
      <c r="AC110" s="66"/>
      <c r="AD110" s="6"/>
      <c r="AE110" s="6"/>
      <c r="AF110" s="6"/>
      <c r="AG110" s="6"/>
      <c r="AP110" s="6"/>
      <c r="AQ110" s="6"/>
      <c r="AR110" s="66"/>
      <c r="AS110" s="66"/>
      <c r="AT110" s="66"/>
      <c r="AU110" s="66"/>
      <c r="AV110" s="66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</row>
    <row r="111" spans="1:89" ht="14.25" x14ac:dyDescent="0.2">
      <c r="A111" s="3">
        <v>37</v>
      </c>
      <c r="B111" s="3">
        <v>3</v>
      </c>
      <c r="C111" s="1">
        <v>2</v>
      </c>
      <c r="D111" s="3">
        <v>1</v>
      </c>
      <c r="E111" s="3">
        <v>0</v>
      </c>
      <c r="F111" s="3">
        <v>36</v>
      </c>
      <c r="G111" s="4">
        <v>4.5999999999999996</v>
      </c>
      <c r="H111" s="3">
        <v>10</v>
      </c>
      <c r="I111" s="3">
        <v>3020</v>
      </c>
      <c r="J111" s="3" t="str">
        <f t="shared" si="12"/>
        <v/>
      </c>
      <c r="K111" s="3">
        <f t="shared" si="13"/>
        <v>3020</v>
      </c>
      <c r="L111" s="3" cm="1">
        <f t="array" ref="L111">_xlfn.IFS(G111 &lt;= 1, 1, G111 &lt;= 2, 2, G111 &lt;= 3, 3, G111 &lt;= 4, 4, G111 &lt;= 5, 5, G111 &lt;= 6, 6, G111 &lt;= 7, 7, G111 &gt; 7, 8)</f>
        <v>5</v>
      </c>
      <c r="N111"/>
      <c r="O111"/>
      <c r="P111"/>
      <c r="Q111"/>
      <c r="R111"/>
      <c r="U111"/>
      <c r="W111" s="60"/>
      <c r="X111"/>
      <c r="Z111" s="6"/>
      <c r="AA111" s="6"/>
      <c r="AB111" s="6"/>
      <c r="AC111" s="67"/>
      <c r="AD111" s="6"/>
      <c r="AE111" s="6"/>
      <c r="AF111" s="6"/>
      <c r="AG111" s="6"/>
      <c r="AP111" s="6"/>
      <c r="AQ111" s="6"/>
      <c r="AR111" s="66"/>
      <c r="AS111" s="66"/>
      <c r="AT111" s="66"/>
      <c r="AU111" s="66"/>
      <c r="AV111" s="66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</row>
    <row r="112" spans="1:89" ht="14.25" x14ac:dyDescent="0.2">
      <c r="A112" s="3">
        <v>32</v>
      </c>
      <c r="B112" s="3">
        <v>2</v>
      </c>
      <c r="C112" s="1">
        <v>1</v>
      </c>
      <c r="D112" s="3">
        <v>1</v>
      </c>
      <c r="E112" s="3">
        <v>1</v>
      </c>
      <c r="F112" s="3">
        <v>28</v>
      </c>
      <c r="G112" s="4">
        <v>2.2999999999999998</v>
      </c>
      <c r="H112" s="3">
        <v>6</v>
      </c>
      <c r="I112" s="3">
        <v>2950</v>
      </c>
      <c r="J112" s="3" t="str">
        <f t="shared" si="12"/>
        <v/>
      </c>
      <c r="K112" s="3">
        <f t="shared" si="13"/>
        <v>2950</v>
      </c>
      <c r="L112" s="3" cm="1">
        <f t="array" ref="L112">_xlfn.IFS(G112 &lt;= 1, 1, G112 &lt;= 2, 2, G112 &lt;= 3, 3, G112 &lt;= 4, 4, G112 &lt;= 5, 5, G112 &lt;= 6, 6, G112 &lt;= 7, 7, G112 &gt; 7, 8)</f>
        <v>3</v>
      </c>
      <c r="N112"/>
      <c r="O112"/>
      <c r="P112"/>
      <c r="Q112"/>
      <c r="R112"/>
      <c r="U112"/>
      <c r="V112"/>
      <c r="W112" s="60"/>
      <c r="X112"/>
      <c r="Z112" s="6"/>
      <c r="AA112" s="6"/>
      <c r="AB112" s="6"/>
      <c r="AC112" s="67"/>
      <c r="AD112" s="6"/>
      <c r="AE112" s="6"/>
      <c r="AF112" s="6"/>
      <c r="AG112" s="6"/>
      <c r="AP112" s="6"/>
      <c r="AQ112" s="6"/>
      <c r="AR112" s="66"/>
      <c r="AS112" s="66"/>
      <c r="AT112" s="66"/>
      <c r="AU112" s="66"/>
      <c r="AV112" s="66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</row>
    <row r="113" spans="1:61" ht="14.25" x14ac:dyDescent="0.2">
      <c r="A113" s="3">
        <v>57</v>
      </c>
      <c r="B113" s="3">
        <v>2</v>
      </c>
      <c r="C113" s="1">
        <v>2</v>
      </c>
      <c r="D113" s="3">
        <v>1</v>
      </c>
      <c r="E113" s="3">
        <v>0</v>
      </c>
      <c r="F113" s="3">
        <v>40</v>
      </c>
      <c r="G113" s="4">
        <v>2.5</v>
      </c>
      <c r="H113" s="3">
        <v>6</v>
      </c>
      <c r="I113" s="3">
        <v>2920</v>
      </c>
      <c r="J113" s="3" t="str">
        <f t="shared" si="12"/>
        <v/>
      </c>
      <c r="K113" s="3">
        <f t="shared" si="13"/>
        <v>2920</v>
      </c>
      <c r="L113" s="3" cm="1">
        <f t="array" ref="L113">_xlfn.IFS(G113 &lt;= 1, 1, G113 &lt;= 2, 2, G113 &lt;= 3, 3, G113 &lt;= 4, 4, G113 &lt;= 5, 5, G113 &lt;= 6, 6, G113 &lt;= 7, 7, G113 &gt; 7, 8)</f>
        <v>3</v>
      </c>
      <c r="N113"/>
      <c r="O113"/>
      <c r="P113"/>
      <c r="Q113"/>
      <c r="R113"/>
      <c r="U113"/>
      <c r="V113"/>
      <c r="W113" s="60"/>
      <c r="X113"/>
      <c r="Z113" s="6"/>
      <c r="AA113" s="6"/>
      <c r="AB113" s="6"/>
      <c r="AC113" s="67"/>
      <c r="AD113" s="6"/>
      <c r="AE113" s="6"/>
      <c r="AF113" s="6"/>
      <c r="AG113" s="6"/>
      <c r="AP113" s="6"/>
      <c r="AQ113" s="6"/>
      <c r="AR113" s="66"/>
      <c r="AS113" s="66"/>
      <c r="AT113" s="66"/>
      <c r="AU113" s="66"/>
      <c r="AV113" s="66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</row>
    <row r="114" spans="1:61" ht="14.25" x14ac:dyDescent="0.2">
      <c r="A114" s="3">
        <v>121</v>
      </c>
      <c r="B114" s="3">
        <v>3</v>
      </c>
      <c r="C114" s="1">
        <v>2</v>
      </c>
      <c r="D114" s="3">
        <v>1</v>
      </c>
      <c r="E114" s="3">
        <v>1</v>
      </c>
      <c r="F114" s="3">
        <v>24</v>
      </c>
      <c r="G114" s="4">
        <v>3.5</v>
      </c>
      <c r="H114" s="3">
        <v>9</v>
      </c>
      <c r="I114" s="3">
        <v>2900</v>
      </c>
      <c r="J114" s="3" t="str">
        <f t="shared" si="12"/>
        <v/>
      </c>
      <c r="K114" s="3">
        <f t="shared" si="13"/>
        <v>2900</v>
      </c>
      <c r="L114" s="3" cm="1">
        <f t="array" ref="L114">_xlfn.IFS(G114 &lt;= 1, 1, G114 &lt;= 2, 2, G114 &lt;= 3, 3, G114 &lt;= 4, 4, G114 &lt;= 5, 5, G114 &lt;= 6, 6, G114 &lt;= 7, 7, G114 &gt; 7, 8)</f>
        <v>4</v>
      </c>
      <c r="N114"/>
      <c r="O114"/>
      <c r="P114"/>
      <c r="Q114"/>
      <c r="R114"/>
      <c r="U114"/>
      <c r="V114"/>
      <c r="W114" s="60"/>
      <c r="X114"/>
      <c r="Z114" s="6"/>
      <c r="AA114" s="6"/>
      <c r="AB114" s="6"/>
      <c r="AC114" s="67"/>
      <c r="AD114" s="6"/>
      <c r="AE114" s="6"/>
      <c r="AF114" s="6"/>
      <c r="AG114" s="6"/>
      <c r="AP114" s="6"/>
      <c r="AQ114" s="6"/>
      <c r="AR114" s="66"/>
      <c r="AS114" s="66"/>
      <c r="AT114" s="66"/>
      <c r="AU114" s="66"/>
      <c r="AV114" s="66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</row>
    <row r="115" spans="1:61" ht="14.25" x14ac:dyDescent="0.2">
      <c r="A115" s="3">
        <v>98</v>
      </c>
      <c r="B115" s="3">
        <v>2</v>
      </c>
      <c r="C115" s="1">
        <v>2</v>
      </c>
      <c r="D115" s="3">
        <v>1</v>
      </c>
      <c r="E115" s="3">
        <v>1</v>
      </c>
      <c r="F115" s="3">
        <v>23</v>
      </c>
      <c r="G115" s="4">
        <v>3.7</v>
      </c>
      <c r="H115" s="3">
        <v>7</v>
      </c>
      <c r="I115" s="3">
        <v>2890</v>
      </c>
      <c r="J115" s="3" t="str">
        <f t="shared" si="12"/>
        <v/>
      </c>
      <c r="K115" s="3">
        <f t="shared" si="13"/>
        <v>2890</v>
      </c>
      <c r="L115" s="3" cm="1">
        <f t="array" ref="L115">_xlfn.IFS(G115 &lt;= 1, 1, G115 &lt;= 2, 2, G115 &lt;= 3, 3, G115 &lt;= 4, 4, G115 &lt;= 5, 5, G115 &lt;= 6, 6, G115 &lt;= 7, 7, G115 &gt; 7, 8)</f>
        <v>4</v>
      </c>
      <c r="N115"/>
      <c r="O115"/>
      <c r="P115"/>
      <c r="Q115"/>
      <c r="R115"/>
      <c r="U115"/>
      <c r="V115"/>
      <c r="W115" s="60"/>
      <c r="X115"/>
      <c r="Z115" s="6"/>
      <c r="AA115" s="6"/>
      <c r="AB115" s="66"/>
      <c r="AC115" s="67"/>
      <c r="AD115" s="6"/>
      <c r="AE115" s="6"/>
      <c r="AF115" s="6"/>
      <c r="AG115" s="6"/>
      <c r="AP115" s="6"/>
      <c r="AQ115" s="6"/>
      <c r="AR115" s="6"/>
      <c r="AS115" s="6"/>
      <c r="AT115" s="6"/>
      <c r="AU115" s="6"/>
      <c r="AV115" s="6"/>
    </row>
    <row r="116" spans="1:61" ht="14.25" x14ac:dyDescent="0.2">
      <c r="A116" s="3">
        <v>2</v>
      </c>
      <c r="B116" s="3">
        <v>1</v>
      </c>
      <c r="C116" s="1">
        <v>2</v>
      </c>
      <c r="D116" s="3">
        <v>1</v>
      </c>
      <c r="E116" s="3">
        <v>0</v>
      </c>
      <c r="F116" s="3">
        <v>25</v>
      </c>
      <c r="G116" s="4">
        <v>2.4</v>
      </c>
      <c r="H116" s="3">
        <v>3</v>
      </c>
      <c r="I116" s="3">
        <v>2860</v>
      </c>
      <c r="J116" s="3" t="str">
        <f t="shared" si="12"/>
        <v/>
      </c>
      <c r="K116" s="3">
        <f t="shared" si="13"/>
        <v>2860</v>
      </c>
      <c r="L116" s="3" cm="1">
        <f t="array" ref="L116">_xlfn.IFS(G116 &lt;= 1, 1, G116 &lt;= 2, 2, G116 &lt;= 3, 3, G116 &lt;= 4, 4, G116 &lt;= 5, 5, G116 &lt;= 6, 6, G116 &lt;= 7, 7, G116 &gt; 7, 8)</f>
        <v>3</v>
      </c>
      <c r="N116"/>
      <c r="O116"/>
      <c r="P116"/>
      <c r="Q116"/>
      <c r="R116"/>
      <c r="U116"/>
      <c r="V116"/>
      <c r="W116" s="60"/>
      <c r="X116"/>
      <c r="Z116" s="6"/>
      <c r="AA116" s="6"/>
      <c r="AB116" s="66"/>
      <c r="AC116" s="67"/>
      <c r="AD116" s="6"/>
      <c r="AE116" s="6"/>
      <c r="AF116" s="6"/>
      <c r="AG116" s="6"/>
      <c r="AP116" s="6"/>
      <c r="AQ116" s="6"/>
      <c r="AR116" s="6"/>
      <c r="AS116" s="6"/>
      <c r="AT116" s="6"/>
      <c r="AU116" s="6"/>
      <c r="AV116" s="6"/>
    </row>
    <row r="117" spans="1:61" ht="14.25" x14ac:dyDescent="0.2">
      <c r="A117" s="3">
        <v>71</v>
      </c>
      <c r="B117" s="3">
        <v>1</v>
      </c>
      <c r="C117" s="1">
        <v>2</v>
      </c>
      <c r="D117" s="3">
        <v>1</v>
      </c>
      <c r="E117" s="3">
        <v>1</v>
      </c>
      <c r="F117" s="3">
        <v>21</v>
      </c>
      <c r="G117" s="4">
        <v>2.5</v>
      </c>
      <c r="H117" s="3">
        <v>4</v>
      </c>
      <c r="I117" s="3">
        <v>2840</v>
      </c>
      <c r="J117" s="3" t="str">
        <f t="shared" si="12"/>
        <v/>
      </c>
      <c r="K117" s="3">
        <f t="shared" si="13"/>
        <v>2840</v>
      </c>
      <c r="L117" s="3" cm="1">
        <f t="array" ref="L117">_xlfn.IFS(G117 &lt;= 1, 1, G117 &lt;= 2, 2, G117 &lt;= 3, 3, G117 &lt;= 4, 4, G117 &lt;= 5, 5, G117 &lt;= 6, 6, G117 &lt;= 7, 7, G117 &gt; 7, 8)</f>
        <v>3</v>
      </c>
      <c r="N117"/>
      <c r="O117"/>
      <c r="P117"/>
      <c r="Q117"/>
      <c r="R117"/>
      <c r="U117"/>
      <c r="V117"/>
      <c r="W117" s="60"/>
      <c r="X117"/>
      <c r="Z117" s="6"/>
      <c r="AA117" s="6"/>
      <c r="AB117" s="66"/>
      <c r="AC117" s="67"/>
      <c r="AD117" s="6"/>
      <c r="AE117" s="6"/>
      <c r="AF117" s="6"/>
      <c r="AG117" s="6"/>
      <c r="AP117" s="6"/>
      <c r="AQ117" s="6"/>
      <c r="AR117" s="6"/>
      <c r="AS117" s="6"/>
      <c r="AT117" s="6"/>
      <c r="AU117" s="6"/>
      <c r="AV117" s="6"/>
    </row>
    <row r="118" spans="1:61" ht="14.25" x14ac:dyDescent="0.2">
      <c r="A118" s="3">
        <v>27</v>
      </c>
      <c r="B118" s="3">
        <v>1</v>
      </c>
      <c r="C118" s="1">
        <v>2</v>
      </c>
      <c r="D118" s="3">
        <v>1</v>
      </c>
      <c r="E118" s="3">
        <v>1</v>
      </c>
      <c r="F118" s="3">
        <v>36</v>
      </c>
      <c r="G118" s="4">
        <v>3.2</v>
      </c>
      <c r="H118" s="3">
        <v>4</v>
      </c>
      <c r="I118" s="3">
        <v>2800</v>
      </c>
      <c r="J118" s="3" t="str">
        <f t="shared" si="12"/>
        <v/>
      </c>
      <c r="K118" s="3">
        <f t="shared" si="13"/>
        <v>2800</v>
      </c>
      <c r="L118" s="3" cm="1">
        <f t="array" ref="L118">_xlfn.IFS(G118 &lt;= 1, 1, G118 &lt;= 2, 2, G118 &lt;= 3, 3, G118 &lt;= 4, 4, G118 &lt;= 5, 5, G118 &lt;= 6, 6, G118 &lt;= 7, 7, G118 &gt; 7, 8)</f>
        <v>4</v>
      </c>
      <c r="N118"/>
      <c r="O118"/>
      <c r="P118"/>
      <c r="Q118"/>
      <c r="R118"/>
      <c r="U118"/>
      <c r="V118"/>
      <c r="W118" s="60"/>
      <c r="X118"/>
      <c r="Z118" s="6"/>
      <c r="AA118" s="6"/>
      <c r="AB118" s="66"/>
      <c r="AC118" s="67"/>
      <c r="AD118" s="6"/>
      <c r="AE118" s="6"/>
      <c r="AF118" s="6"/>
      <c r="AG118" s="6"/>
      <c r="AP118" s="6"/>
      <c r="AQ118" s="6"/>
      <c r="AR118" s="6"/>
      <c r="AS118" s="6"/>
      <c r="AT118" s="6"/>
      <c r="AU118" s="6"/>
      <c r="AV118" s="6"/>
    </row>
    <row r="119" spans="1:61" ht="14.25" x14ac:dyDescent="0.2">
      <c r="A119" s="3">
        <v>33</v>
      </c>
      <c r="B119" s="3">
        <v>2</v>
      </c>
      <c r="C119" s="1">
        <v>1</v>
      </c>
      <c r="D119" s="3">
        <v>1</v>
      </c>
      <c r="E119" s="3">
        <v>1</v>
      </c>
      <c r="F119" s="3">
        <v>23</v>
      </c>
      <c r="G119" s="4">
        <v>4.2</v>
      </c>
      <c r="H119" s="3">
        <v>7</v>
      </c>
      <c r="I119" s="3">
        <v>2800</v>
      </c>
      <c r="J119" s="3" t="str">
        <f t="shared" si="12"/>
        <v/>
      </c>
      <c r="K119" s="3">
        <f t="shared" si="13"/>
        <v>2800</v>
      </c>
      <c r="L119" s="3" cm="1">
        <f t="array" ref="L119">_xlfn.IFS(G119 &lt;= 1, 1, G119 &lt;= 2, 2, G119 &lt;= 3, 3, G119 &lt;= 4, 4, G119 &lt;= 5, 5, G119 &lt;= 6, 6, G119 &lt;= 7, 7, G119 &gt; 7, 8)</f>
        <v>5</v>
      </c>
      <c r="N119"/>
      <c r="O119"/>
      <c r="P119"/>
      <c r="Q119"/>
      <c r="R119"/>
      <c r="U119"/>
      <c r="V119"/>
      <c r="W119" s="60"/>
      <c r="X119"/>
      <c r="Z119" s="66"/>
      <c r="AA119" s="6"/>
      <c r="AB119" s="66"/>
      <c r="AC119" s="67"/>
      <c r="AD119" s="6"/>
      <c r="AE119" s="6"/>
      <c r="AF119" s="6"/>
      <c r="AG119" s="6"/>
      <c r="AP119" s="6"/>
      <c r="AQ119" s="6"/>
      <c r="AR119" s="6"/>
      <c r="AS119" s="6"/>
      <c r="AT119" s="6"/>
      <c r="AU119" s="6"/>
      <c r="AV119" s="6"/>
    </row>
    <row r="120" spans="1:61" ht="14.25" x14ac:dyDescent="0.2">
      <c r="A120" s="3">
        <v>5</v>
      </c>
      <c r="B120" s="3">
        <v>2</v>
      </c>
      <c r="C120" s="1">
        <v>2</v>
      </c>
      <c r="D120" s="3">
        <v>1</v>
      </c>
      <c r="E120" s="3">
        <v>1</v>
      </c>
      <c r="F120" s="3">
        <v>22</v>
      </c>
      <c r="G120" s="4">
        <v>3.4</v>
      </c>
      <c r="H120" s="3">
        <v>6</v>
      </c>
      <c r="I120" s="3">
        <v>2790</v>
      </c>
      <c r="J120" s="3" t="str">
        <f t="shared" si="12"/>
        <v/>
      </c>
      <c r="K120" s="3">
        <f t="shared" si="13"/>
        <v>2790</v>
      </c>
      <c r="L120" s="3" cm="1">
        <f t="array" ref="L120">_xlfn.IFS(G120 &lt;= 1, 1, G120 &lt;= 2, 2, G120 &lt;= 3, 3, G120 &lt;= 4, 4, G120 &lt;= 5, 5, G120 &lt;= 6, 6, G120 &lt;= 7, 7, G120 &gt; 7, 8)</f>
        <v>4</v>
      </c>
      <c r="N120"/>
      <c r="O120"/>
      <c r="P120"/>
      <c r="Q120"/>
      <c r="R120"/>
      <c r="W120" s="60"/>
      <c r="X120"/>
      <c r="Z120" s="6"/>
      <c r="AA120" s="6"/>
      <c r="AB120" s="66"/>
      <c r="AC120" s="67"/>
      <c r="AD120" s="6"/>
      <c r="AE120" s="6"/>
      <c r="AF120" s="6"/>
      <c r="AG120" s="6"/>
      <c r="AP120" s="6"/>
      <c r="AQ120" s="6"/>
      <c r="AR120" s="6"/>
      <c r="AS120" s="6"/>
      <c r="AT120" s="6"/>
      <c r="AU120" s="6"/>
      <c r="AV120" s="6"/>
    </row>
    <row r="121" spans="1:61" ht="14.25" x14ac:dyDescent="0.2">
      <c r="A121" s="3">
        <v>124</v>
      </c>
      <c r="B121" s="3">
        <v>2</v>
      </c>
      <c r="C121" s="1">
        <v>2</v>
      </c>
      <c r="D121" s="3">
        <v>1</v>
      </c>
      <c r="E121" s="3">
        <v>1</v>
      </c>
      <c r="F121" s="3">
        <v>23</v>
      </c>
      <c r="G121" s="4">
        <v>3.1</v>
      </c>
      <c r="H121" s="3">
        <v>6</v>
      </c>
      <c r="I121" s="3">
        <v>2780</v>
      </c>
      <c r="J121" s="3" t="str">
        <f t="shared" si="12"/>
        <v/>
      </c>
      <c r="K121" s="3">
        <f t="shared" si="13"/>
        <v>2780</v>
      </c>
      <c r="L121" s="3" cm="1">
        <f t="array" ref="L121">_xlfn.IFS(G121 &lt;= 1, 1, G121 &lt;= 2, 2, G121 &lt;= 3, 3, G121 &lt;= 4, 4, G121 &lt;= 5, 5, G121 &lt;= 6, 6, G121 &lt;= 7, 7, G121 &gt; 7, 8)</f>
        <v>4</v>
      </c>
      <c r="N121"/>
      <c r="O121"/>
      <c r="P121"/>
      <c r="Q121"/>
      <c r="R121"/>
      <c r="W121" s="60"/>
      <c r="X121"/>
      <c r="Z121" s="6"/>
      <c r="AA121" s="6"/>
      <c r="AB121" s="66"/>
      <c r="AC121" s="67"/>
      <c r="AD121" s="6"/>
      <c r="AE121" s="6"/>
      <c r="AF121" s="6"/>
      <c r="AG121" s="6"/>
      <c r="AP121" s="6"/>
      <c r="AQ121" s="6"/>
      <c r="AR121" s="6"/>
      <c r="AS121" s="6"/>
      <c r="AT121" s="6"/>
      <c r="AU121" s="6"/>
      <c r="AV121" s="6"/>
    </row>
    <row r="122" spans="1:61" ht="14.25" x14ac:dyDescent="0.2">
      <c r="A122" s="3">
        <v>25</v>
      </c>
      <c r="B122" s="3">
        <v>1</v>
      </c>
      <c r="C122" s="1">
        <v>2</v>
      </c>
      <c r="D122" s="3">
        <v>1</v>
      </c>
      <c r="E122" s="3">
        <v>1</v>
      </c>
      <c r="F122" s="3">
        <v>21</v>
      </c>
      <c r="G122" s="4">
        <v>1.5</v>
      </c>
      <c r="H122" s="3">
        <v>3</v>
      </c>
      <c r="I122" s="3">
        <v>2770</v>
      </c>
      <c r="J122" s="3" t="str">
        <f t="shared" si="12"/>
        <v/>
      </c>
      <c r="K122" s="3">
        <f t="shared" si="13"/>
        <v>2770</v>
      </c>
      <c r="L122" s="3" cm="1">
        <f t="array" ref="L122">_xlfn.IFS(G122 &lt;= 1, 1, G122 &lt;= 2, 2, G122 &lt;= 3, 3, G122 &lt;= 4, 4, G122 &lt;= 5, 5, G122 &lt;= 6, 6, G122 &lt;= 7, 7, G122 &gt; 7, 8)</f>
        <v>2</v>
      </c>
      <c r="N122"/>
      <c r="O122"/>
      <c r="P122"/>
      <c r="Q122"/>
      <c r="R122"/>
      <c r="W122" s="60"/>
      <c r="X122"/>
      <c r="Z122" s="66"/>
      <c r="AA122" s="6"/>
      <c r="AB122" s="66"/>
      <c r="AC122" s="67"/>
      <c r="AD122" s="6"/>
      <c r="AE122" s="6"/>
      <c r="AF122" s="6"/>
      <c r="AG122" s="6"/>
      <c r="AP122" s="6"/>
      <c r="AQ122" s="6"/>
      <c r="AR122" s="6"/>
      <c r="AS122" s="6"/>
      <c r="AT122" s="6"/>
      <c r="AU122" s="6"/>
      <c r="AV122" s="6"/>
    </row>
    <row r="123" spans="1:61" ht="14.25" x14ac:dyDescent="0.2">
      <c r="A123" s="3">
        <v>28</v>
      </c>
      <c r="B123" s="3">
        <v>1</v>
      </c>
      <c r="C123" s="1">
        <v>2</v>
      </c>
      <c r="D123" s="3">
        <v>1</v>
      </c>
      <c r="E123" s="3">
        <v>0</v>
      </c>
      <c r="F123" s="3">
        <v>26</v>
      </c>
      <c r="G123" s="4">
        <v>2.9</v>
      </c>
      <c r="H123" s="3">
        <v>4</v>
      </c>
      <c r="I123" s="3">
        <v>2760</v>
      </c>
      <c r="J123" s="3" t="str">
        <f t="shared" si="12"/>
        <v/>
      </c>
      <c r="K123" s="3">
        <f t="shared" si="13"/>
        <v>2760</v>
      </c>
      <c r="L123" s="3" cm="1">
        <f t="array" ref="L123">_xlfn.IFS(G123 &lt;= 1, 1, G123 &lt;= 2, 2, G123 &lt;= 3, 3, G123 &lt;= 4, 4, G123 &lt;= 5, 5, G123 &lt;= 6, 6, G123 &lt;= 7, 7, G123 &gt; 7, 8)</f>
        <v>3</v>
      </c>
      <c r="N123"/>
      <c r="O123"/>
      <c r="P123"/>
      <c r="Q123"/>
      <c r="R123"/>
      <c r="W123" s="60"/>
      <c r="X123"/>
      <c r="Z123" s="66"/>
      <c r="AA123" s="6"/>
      <c r="AB123" s="66"/>
      <c r="AC123" s="67"/>
      <c r="AD123" s="6"/>
      <c r="AE123" s="6"/>
      <c r="AF123" s="6"/>
      <c r="AG123" s="6"/>
      <c r="AP123" s="6"/>
      <c r="AQ123" s="6"/>
      <c r="AR123" s="6"/>
      <c r="AS123" s="6"/>
      <c r="AT123" s="6"/>
      <c r="AU123" s="6"/>
      <c r="AV123" s="6"/>
    </row>
    <row r="124" spans="1:61" ht="14.25" x14ac:dyDescent="0.2">
      <c r="A124" s="3">
        <v>113</v>
      </c>
      <c r="B124" s="3">
        <v>2</v>
      </c>
      <c r="C124" s="1">
        <v>1</v>
      </c>
      <c r="D124" s="3">
        <v>1</v>
      </c>
      <c r="E124" s="3">
        <v>1</v>
      </c>
      <c r="F124" s="3">
        <v>22</v>
      </c>
      <c r="G124" s="4">
        <v>2.5</v>
      </c>
      <c r="H124" s="3">
        <v>6</v>
      </c>
      <c r="I124" s="3">
        <v>2760</v>
      </c>
      <c r="J124" s="3" t="str">
        <f t="shared" si="12"/>
        <v/>
      </c>
      <c r="K124" s="3">
        <f t="shared" si="13"/>
        <v>2760</v>
      </c>
      <c r="L124" s="3" cm="1">
        <f t="array" ref="L124">_xlfn.IFS(G124 &lt;= 1, 1, G124 &lt;= 2, 2, G124 &lt;= 3, 3, G124 &lt;= 4, 4, G124 &lt;= 5, 5, G124 &lt;= 6, 6, G124 &lt;= 7, 7, G124 &gt; 7, 8)</f>
        <v>3</v>
      </c>
      <c r="N124"/>
      <c r="O124"/>
      <c r="P124"/>
      <c r="Q124"/>
      <c r="R124"/>
      <c r="W124" s="60"/>
      <c r="X124"/>
      <c r="Z124" s="6"/>
      <c r="AA124" s="6"/>
      <c r="AB124" s="66"/>
      <c r="AC124" s="67"/>
      <c r="AD124" s="6"/>
      <c r="AE124" s="6"/>
      <c r="AF124" s="6"/>
      <c r="AG124" s="6"/>
      <c r="AP124" s="6"/>
      <c r="AQ124" s="6"/>
      <c r="AR124" s="6"/>
      <c r="AS124" s="6"/>
      <c r="AT124" s="6"/>
      <c r="AU124" s="6"/>
      <c r="AV124" s="6"/>
    </row>
    <row r="125" spans="1:61" ht="14.25" x14ac:dyDescent="0.2">
      <c r="A125" s="3">
        <v>24</v>
      </c>
      <c r="B125" s="3">
        <v>2</v>
      </c>
      <c r="C125" s="1">
        <v>2</v>
      </c>
      <c r="D125" s="3">
        <v>1</v>
      </c>
      <c r="E125" s="3">
        <v>1</v>
      </c>
      <c r="F125" s="3">
        <v>22</v>
      </c>
      <c r="G125" s="4">
        <v>2.5</v>
      </c>
      <c r="H125" s="3">
        <v>6</v>
      </c>
      <c r="I125" s="3">
        <v>2750</v>
      </c>
      <c r="J125" s="3" t="str">
        <f t="shared" si="12"/>
        <v/>
      </c>
      <c r="K125" s="3">
        <f t="shared" si="13"/>
        <v>2750</v>
      </c>
      <c r="L125" s="3" cm="1">
        <f t="array" ref="L125">_xlfn.IFS(G125 &lt;= 1, 1, G125 &lt;= 2, 2, G125 &lt;= 3, 3, G125 &lt;= 4, 4, G125 &lt;= 5, 5, G125 &lt;= 6, 6, G125 &lt;= 7, 7, G125 &gt; 7, 8)</f>
        <v>3</v>
      </c>
      <c r="N125"/>
      <c r="O125"/>
      <c r="P125"/>
      <c r="Q125"/>
      <c r="R125"/>
      <c r="W125" s="60"/>
      <c r="X125"/>
      <c r="Z125" s="66"/>
      <c r="AA125" s="6"/>
      <c r="AB125" s="66"/>
      <c r="AC125" s="67"/>
      <c r="AD125" s="6"/>
      <c r="AE125" s="6"/>
      <c r="AF125" s="6"/>
      <c r="AG125" s="6"/>
      <c r="AP125" s="6"/>
      <c r="AQ125" s="6"/>
      <c r="AR125" s="6"/>
      <c r="AS125" s="6"/>
      <c r="AT125" s="6"/>
      <c r="AU125" s="6"/>
      <c r="AV125" s="6"/>
    </row>
    <row r="126" spans="1:61" ht="14.25" x14ac:dyDescent="0.2">
      <c r="A126" s="3">
        <v>20</v>
      </c>
      <c r="B126" s="3">
        <v>1</v>
      </c>
      <c r="C126" s="1">
        <v>2</v>
      </c>
      <c r="D126" s="3">
        <v>1</v>
      </c>
      <c r="E126" s="3">
        <v>0</v>
      </c>
      <c r="F126" s="3">
        <v>35</v>
      </c>
      <c r="G126" s="4">
        <v>1.4</v>
      </c>
      <c r="H126" s="3">
        <v>4</v>
      </c>
      <c r="I126" s="3">
        <v>2730</v>
      </c>
      <c r="J126" s="3" t="str">
        <f t="shared" si="12"/>
        <v/>
      </c>
      <c r="K126" s="3">
        <f t="shared" si="13"/>
        <v>2730</v>
      </c>
      <c r="L126" s="3" cm="1">
        <f t="array" ref="L126">_xlfn.IFS(G126 &lt;= 1, 1, G126 &lt;= 2, 2, G126 &lt;= 3, 3, G126 &lt;= 4, 4, G126 &lt;= 5, 5, G126 &lt;= 6, 6, G126 &lt;= 7, 7, G126 &gt; 7, 8)</f>
        <v>2</v>
      </c>
      <c r="N126"/>
      <c r="O126"/>
      <c r="P126"/>
      <c r="Q126"/>
      <c r="R126"/>
      <c r="W126" s="60"/>
      <c r="X126"/>
      <c r="Y126"/>
      <c r="Z126" s="66"/>
      <c r="AA126" s="6"/>
      <c r="AB126" s="66"/>
      <c r="AC126" s="67"/>
      <c r="AD126" s="6"/>
      <c r="AE126" s="6"/>
      <c r="AF126" s="6"/>
      <c r="AG126" s="6"/>
      <c r="AP126" s="6"/>
      <c r="AQ126" s="6"/>
      <c r="AR126" s="6"/>
      <c r="AS126" s="6"/>
      <c r="AT126" s="6"/>
      <c r="AU126" s="6"/>
      <c r="AV126" s="6"/>
    </row>
    <row r="127" spans="1:61" ht="14.25" x14ac:dyDescent="0.2">
      <c r="A127" s="3">
        <v>23</v>
      </c>
      <c r="B127" s="3">
        <v>1</v>
      </c>
      <c r="C127" s="1">
        <v>2</v>
      </c>
      <c r="D127" s="3">
        <v>1</v>
      </c>
      <c r="E127" s="3">
        <v>0</v>
      </c>
      <c r="F127" s="3">
        <v>21</v>
      </c>
      <c r="G127" s="4">
        <v>1.5</v>
      </c>
      <c r="H127" s="3">
        <v>3</v>
      </c>
      <c r="I127" s="3">
        <v>2700</v>
      </c>
      <c r="J127" s="3" t="str">
        <f t="shared" si="12"/>
        <v/>
      </c>
      <c r="K127" s="3">
        <f t="shared" si="13"/>
        <v>2700</v>
      </c>
      <c r="L127" s="3" cm="1">
        <f t="array" ref="L127">_xlfn.IFS(G127 &lt;= 1, 1, G127 &lt;= 2, 2, G127 &lt;= 3, 3, G127 &lt;= 4, 4, G127 &lt;= 5, 5, G127 &lt;= 6, 6, G127 &lt;= 7, 7, G127 &gt; 7, 8)</f>
        <v>2</v>
      </c>
      <c r="N127"/>
      <c r="O127"/>
      <c r="P127"/>
      <c r="Q127"/>
      <c r="R127"/>
      <c r="U127"/>
      <c r="V127"/>
      <c r="W127" s="60"/>
      <c r="X127"/>
      <c r="Y127"/>
      <c r="Z127" s="66"/>
      <c r="AA127" s="6"/>
      <c r="AB127" s="66"/>
      <c r="AC127" s="67"/>
      <c r="AD127" s="6"/>
      <c r="AE127" s="6"/>
      <c r="AF127" s="6"/>
      <c r="AG127" s="6"/>
      <c r="AP127" s="6"/>
      <c r="AQ127" s="6"/>
      <c r="AR127" s="6"/>
      <c r="AS127" s="6"/>
      <c r="AT127" s="6"/>
      <c r="AU127" s="6"/>
      <c r="AV127" s="6"/>
    </row>
    <row r="128" spans="1:61" ht="14.25" x14ac:dyDescent="0.2">
      <c r="A128" s="3">
        <v>11</v>
      </c>
      <c r="B128" s="3">
        <v>2</v>
      </c>
      <c r="C128" s="1">
        <v>2</v>
      </c>
      <c r="D128" s="3">
        <v>1</v>
      </c>
      <c r="E128" s="3">
        <v>1</v>
      </c>
      <c r="F128" s="3">
        <v>32</v>
      </c>
      <c r="G128" s="4">
        <v>3.8</v>
      </c>
      <c r="H128" s="3">
        <v>7</v>
      </c>
      <c r="I128" s="3">
        <v>2690</v>
      </c>
      <c r="J128" s="3" t="str">
        <f t="shared" si="12"/>
        <v/>
      </c>
      <c r="K128" s="3">
        <f t="shared" si="13"/>
        <v>2690</v>
      </c>
      <c r="L128" s="3" cm="1">
        <f t="array" ref="L128">_xlfn.IFS(G128 &lt;= 1, 1, G128 &lt;= 2, 2, G128 &lt;= 3, 3, G128 &lt;= 4, 4, G128 &lt;= 5, 5, G128 &lt;= 6, 6, G128 &lt;= 7, 7, G128 &gt; 7, 8)</f>
        <v>4</v>
      </c>
      <c r="N128"/>
      <c r="O128"/>
      <c r="P128"/>
      <c r="Q128"/>
      <c r="R128"/>
      <c r="U128"/>
      <c r="V128"/>
      <c r="W128" s="60"/>
      <c r="X128"/>
      <c r="Z128" s="66"/>
      <c r="AA128" s="6"/>
      <c r="AB128" s="66"/>
      <c r="AC128" s="67"/>
      <c r="AD128" s="6"/>
      <c r="AE128" s="6"/>
      <c r="AF128" s="6"/>
      <c r="AG128" s="6"/>
      <c r="AP128" s="6"/>
      <c r="AQ128" s="6"/>
      <c r="AR128" s="6"/>
      <c r="AS128" s="6"/>
      <c r="AT128" s="6"/>
      <c r="AU128" s="6"/>
      <c r="AV128" s="6"/>
    </row>
    <row r="129" spans="1:48" ht="14.25" x14ac:dyDescent="0.2">
      <c r="A129" s="3">
        <v>41</v>
      </c>
      <c r="B129" s="3">
        <v>2</v>
      </c>
      <c r="C129" s="1">
        <v>2</v>
      </c>
      <c r="D129" s="3">
        <v>1</v>
      </c>
      <c r="E129" s="3">
        <v>0</v>
      </c>
      <c r="F129" s="3">
        <v>22</v>
      </c>
      <c r="G129" s="4">
        <v>2.2999999999999998</v>
      </c>
      <c r="H129" s="3">
        <v>6</v>
      </c>
      <c r="I129" s="3">
        <v>2690</v>
      </c>
      <c r="J129" s="3" t="str">
        <f t="shared" si="12"/>
        <v/>
      </c>
      <c r="K129" s="3">
        <f t="shared" si="13"/>
        <v>2690</v>
      </c>
      <c r="L129" s="3" cm="1">
        <f t="array" ref="L129">_xlfn.IFS(G129 &lt;= 1, 1, G129 &lt;= 2, 2, G129 &lt;= 3, 3, G129 &lt;= 4, 4, G129 &lt;= 5, 5, G129 &lt;= 6, 6, G129 &lt;= 7, 7, G129 &gt; 7, 8)</f>
        <v>3</v>
      </c>
      <c r="N129"/>
      <c r="O129"/>
      <c r="P129"/>
      <c r="Q129"/>
      <c r="R129"/>
      <c r="U129"/>
      <c r="V129"/>
      <c r="W129" s="60"/>
      <c r="X129"/>
      <c r="Y129"/>
      <c r="Z129" s="6"/>
      <c r="AA129" s="6"/>
      <c r="AB129" s="66"/>
      <c r="AC129" s="67"/>
      <c r="AD129" s="6"/>
      <c r="AE129" s="6"/>
      <c r="AF129" s="6"/>
      <c r="AG129" s="6"/>
      <c r="AP129" s="6"/>
      <c r="AQ129" s="6"/>
      <c r="AR129" s="6"/>
      <c r="AS129" s="6"/>
      <c r="AT129" s="6"/>
      <c r="AU129" s="6"/>
      <c r="AV129" s="6"/>
    </row>
    <row r="130" spans="1:48" ht="14.25" x14ac:dyDescent="0.2">
      <c r="A130" s="3">
        <v>45</v>
      </c>
      <c r="B130" s="3">
        <v>1</v>
      </c>
      <c r="C130" s="1">
        <v>2</v>
      </c>
      <c r="D130" s="3">
        <v>1</v>
      </c>
      <c r="E130" s="3">
        <v>1</v>
      </c>
      <c r="F130" s="3">
        <v>40</v>
      </c>
      <c r="G130" s="4">
        <v>2.9</v>
      </c>
      <c r="H130" s="3">
        <v>4</v>
      </c>
      <c r="I130" s="3">
        <v>2670</v>
      </c>
      <c r="J130" s="3" t="str">
        <f t="shared" ref="J130:J141" si="14">IF($D130=2, $I130, "")</f>
        <v/>
      </c>
      <c r="K130" s="3">
        <f t="shared" ref="K130:K141" si="15">IF($D130=1, $I130, "")</f>
        <v>2670</v>
      </c>
      <c r="L130" s="3" cm="1">
        <f t="array" ref="L130">_xlfn.IFS(G130 &lt;= 1, 1, G130 &lt;= 2, 2, G130 &lt;= 3, 3, G130 &lt;= 4, 4, G130 &lt;= 5, 5, G130 &lt;= 6, 6, G130 &lt;= 7, 7, G130 &gt; 7, 8)</f>
        <v>3</v>
      </c>
      <c r="N130"/>
      <c r="O130"/>
      <c r="P130"/>
      <c r="Q130"/>
      <c r="R130"/>
      <c r="U130"/>
      <c r="V130"/>
      <c r="W130" s="60"/>
      <c r="X130"/>
      <c r="Z130" s="6"/>
      <c r="AA130" s="6"/>
      <c r="AB130" s="6"/>
      <c r="AC130" s="6"/>
      <c r="AD130" s="6"/>
      <c r="AE130" s="6"/>
      <c r="AF130" s="6"/>
      <c r="AG130" s="6"/>
      <c r="AP130" s="6"/>
      <c r="AQ130" s="6"/>
      <c r="AR130" s="6"/>
      <c r="AS130" s="6"/>
      <c r="AT130" s="6"/>
      <c r="AU130" s="6"/>
      <c r="AV130" s="6"/>
    </row>
    <row r="131" spans="1:48" ht="14.25" x14ac:dyDescent="0.2">
      <c r="A131" s="3">
        <v>38</v>
      </c>
      <c r="B131" s="3">
        <v>1</v>
      </c>
      <c r="C131" s="1">
        <v>1</v>
      </c>
      <c r="D131" s="3">
        <v>1</v>
      </c>
      <c r="E131" s="3">
        <v>1</v>
      </c>
      <c r="F131" s="3">
        <v>22</v>
      </c>
      <c r="G131" s="4">
        <v>2.8</v>
      </c>
      <c r="H131" s="3">
        <v>4</v>
      </c>
      <c r="I131" s="3">
        <v>2660</v>
      </c>
      <c r="J131" s="3" t="str">
        <f t="shared" si="14"/>
        <v/>
      </c>
      <c r="K131" s="3">
        <f t="shared" si="15"/>
        <v>2660</v>
      </c>
      <c r="L131" s="3" cm="1">
        <f t="array" ref="L131">_xlfn.IFS(G131 &lt;= 1, 1, G131 &lt;= 2, 2, G131 &lt;= 3, 3, G131 &lt;= 4, 4, G131 &lt;= 5, 5, G131 &lt;= 6, 6, G131 &lt;= 7, 7, G131 &gt; 7, 8)</f>
        <v>3</v>
      </c>
      <c r="N131"/>
      <c r="O131"/>
      <c r="P131"/>
      <c r="Q131"/>
      <c r="R131"/>
      <c r="U131"/>
      <c r="V131"/>
      <c r="W131" s="60"/>
      <c r="X131"/>
      <c r="Y131"/>
      <c r="Z131" s="6"/>
      <c r="AA131" s="6"/>
      <c r="AB131" s="6"/>
      <c r="AC131" s="6"/>
      <c r="AD131" s="6"/>
      <c r="AE131" s="6"/>
      <c r="AF131" s="6"/>
      <c r="AG131" s="6"/>
      <c r="AP131" s="6"/>
      <c r="AQ131" s="6"/>
      <c r="AR131" s="6"/>
      <c r="AS131" s="6"/>
      <c r="AT131" s="6"/>
      <c r="AU131" s="6"/>
      <c r="AV131" s="6"/>
    </row>
    <row r="132" spans="1:48" ht="14.25" x14ac:dyDescent="0.2">
      <c r="A132" s="3">
        <v>29</v>
      </c>
      <c r="B132" s="3">
        <v>1</v>
      </c>
      <c r="C132" s="1">
        <v>2</v>
      </c>
      <c r="D132" s="3">
        <v>1</v>
      </c>
      <c r="E132" s="3">
        <v>1</v>
      </c>
      <c r="F132" s="3">
        <v>21</v>
      </c>
      <c r="G132" s="4">
        <v>1.2</v>
      </c>
      <c r="H132" s="3">
        <v>3</v>
      </c>
      <c r="I132" s="3">
        <v>2650</v>
      </c>
      <c r="J132" s="3" t="str">
        <f t="shared" si="14"/>
        <v/>
      </c>
      <c r="K132" s="3">
        <f t="shared" si="15"/>
        <v>2650</v>
      </c>
      <c r="L132" s="3" cm="1">
        <f t="array" ref="L132">_xlfn.IFS(G132 &lt;= 1, 1, G132 &lt;= 2, 2, G132 &lt;= 3, 3, G132 &lt;= 4, 4, G132 &lt;= 5, 5, G132 &lt;= 6, 6, G132 &lt;= 7, 7, G132 &gt; 7, 8)</f>
        <v>2</v>
      </c>
      <c r="N132"/>
      <c r="O132"/>
      <c r="P132"/>
      <c r="Q132"/>
      <c r="R132"/>
      <c r="U132"/>
      <c r="V132"/>
      <c r="W132" s="60"/>
      <c r="X132"/>
      <c r="Z132" s="6"/>
      <c r="AA132" s="6"/>
      <c r="AB132" s="6"/>
      <c r="AC132" s="6"/>
      <c r="AD132" s="6"/>
      <c r="AE132" s="6"/>
      <c r="AF132" s="6"/>
      <c r="AG132" s="6"/>
      <c r="AP132" s="6"/>
      <c r="AQ132" s="6"/>
      <c r="AR132" s="6"/>
      <c r="AS132" s="6"/>
      <c r="AT132" s="6"/>
      <c r="AU132" s="6"/>
      <c r="AV132" s="6"/>
    </row>
    <row r="133" spans="1:48" ht="14.25" x14ac:dyDescent="0.2">
      <c r="A133" s="3">
        <v>51</v>
      </c>
      <c r="B133" s="3">
        <v>1</v>
      </c>
      <c r="C133" s="1">
        <v>1</v>
      </c>
      <c r="D133" s="3">
        <v>1</v>
      </c>
      <c r="E133" s="3">
        <v>1</v>
      </c>
      <c r="F133" s="3">
        <v>21</v>
      </c>
      <c r="G133" s="4">
        <v>1.8</v>
      </c>
      <c r="H133" s="3">
        <v>3</v>
      </c>
      <c r="I133" s="3">
        <v>2650</v>
      </c>
      <c r="J133" s="3" t="str">
        <f t="shared" si="14"/>
        <v/>
      </c>
      <c r="K133" s="3">
        <f t="shared" si="15"/>
        <v>2650</v>
      </c>
      <c r="L133" s="3" cm="1">
        <f t="array" ref="L133">_xlfn.IFS(G133 &lt;= 1, 1, G133 &lt;= 2, 2, G133 &lt;= 3, 3, G133 &lt;= 4, 4, G133 &lt;= 5, 5, G133 &lt;= 6, 6, G133 &lt;= 7, 7, G133 &gt; 7, 8)</f>
        <v>2</v>
      </c>
      <c r="N133"/>
      <c r="O133"/>
      <c r="P133"/>
      <c r="Q133"/>
      <c r="R133"/>
      <c r="U133"/>
      <c r="V133"/>
      <c r="W133" s="60"/>
      <c r="X133"/>
      <c r="Y133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 spans="1:48" ht="14.25" x14ac:dyDescent="0.2">
      <c r="A134" s="3">
        <v>13</v>
      </c>
      <c r="B134" s="3">
        <v>1</v>
      </c>
      <c r="C134" s="1">
        <v>1</v>
      </c>
      <c r="D134" s="3">
        <v>1</v>
      </c>
      <c r="E134" s="3">
        <v>1</v>
      </c>
      <c r="F134" s="3">
        <v>20</v>
      </c>
      <c r="G134" s="4">
        <v>1.8</v>
      </c>
      <c r="H134" s="3">
        <v>3</v>
      </c>
      <c r="I134" s="3">
        <v>2630</v>
      </c>
      <c r="J134" s="3" t="str">
        <f t="shared" si="14"/>
        <v/>
      </c>
      <c r="K134" s="3">
        <f t="shared" si="15"/>
        <v>2630</v>
      </c>
      <c r="L134" s="3" cm="1">
        <f t="array" ref="L134">_xlfn.IFS(G134 &lt;= 1, 1, G134 &lt;= 2, 2, G134 &lt;= 3, 3, G134 &lt;= 4, 4, G134 &lt;= 5, 5, G134 &lt;= 6, 6, G134 &lt;= 7, 7, G134 &gt; 7, 8)</f>
        <v>2</v>
      </c>
      <c r="N134"/>
      <c r="O134"/>
      <c r="P134"/>
      <c r="Q134"/>
      <c r="R134"/>
      <c r="U134"/>
      <c r="V134"/>
      <c r="W134" s="60"/>
      <c r="Y134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  <row r="135" spans="1:48" ht="14.25" x14ac:dyDescent="0.2">
      <c r="A135" s="3">
        <v>107</v>
      </c>
      <c r="B135" s="3">
        <v>1</v>
      </c>
      <c r="C135" s="1">
        <v>2</v>
      </c>
      <c r="D135" s="3">
        <v>1</v>
      </c>
      <c r="E135" s="3">
        <v>1</v>
      </c>
      <c r="F135" s="3">
        <v>28</v>
      </c>
      <c r="G135" s="4">
        <v>2.2999999999999998</v>
      </c>
      <c r="H135" s="3">
        <v>4</v>
      </c>
      <c r="I135" s="3">
        <v>2630</v>
      </c>
      <c r="J135" s="3" t="str">
        <f t="shared" si="14"/>
        <v/>
      </c>
      <c r="K135" s="3">
        <f t="shared" si="15"/>
        <v>2630</v>
      </c>
      <c r="L135" s="3" cm="1">
        <f t="array" ref="L135">_xlfn.IFS(G135 &lt;= 1, 1, G135 &lt;= 2, 2, G135 &lt;= 3, 3, G135 &lt;= 4, 4, G135 &lt;= 5, 5, G135 &lt;= 6, 6, G135 &lt;= 7, 7, G135 &gt; 7, 8)</f>
        <v>3</v>
      </c>
      <c r="N135"/>
      <c r="O135"/>
      <c r="P135"/>
      <c r="Q135"/>
      <c r="R135"/>
      <c r="U135"/>
      <c r="V135"/>
      <c r="W135" s="60"/>
      <c r="Y135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</row>
    <row r="136" spans="1:48" x14ac:dyDescent="0.2">
      <c r="A136" s="3">
        <v>130</v>
      </c>
      <c r="B136" s="3">
        <v>1</v>
      </c>
      <c r="C136" s="1">
        <v>1</v>
      </c>
      <c r="D136" s="3">
        <v>1</v>
      </c>
      <c r="E136" s="3">
        <v>0</v>
      </c>
      <c r="F136" s="3">
        <v>34</v>
      </c>
      <c r="G136" s="4">
        <v>1.8</v>
      </c>
      <c r="H136" s="3">
        <v>4</v>
      </c>
      <c r="I136" s="3">
        <v>2600</v>
      </c>
      <c r="J136" s="3" t="str">
        <f t="shared" si="14"/>
        <v/>
      </c>
      <c r="K136" s="3">
        <f t="shared" si="15"/>
        <v>2600</v>
      </c>
      <c r="L136" s="3" cm="1">
        <f t="array" ref="L136">_xlfn.IFS(G136 &lt;= 1, 1, G136 &lt;= 2, 2, G136 &lt;= 3, 3, G136 &lt;= 4, 4, G136 &lt;= 5, 5, G136 &lt;= 6, 6, G136 &lt;= 7, 7, G136 &gt; 7, 8)</f>
        <v>2</v>
      </c>
      <c r="N136"/>
      <c r="O136"/>
      <c r="P136"/>
      <c r="Q136"/>
      <c r="R136"/>
      <c r="U136"/>
      <c r="V136"/>
      <c r="W136" s="60"/>
      <c r="X136"/>
      <c r="Y136"/>
    </row>
    <row r="137" spans="1:48" x14ac:dyDescent="0.2">
      <c r="A137" s="3">
        <v>7</v>
      </c>
      <c r="B137" s="3">
        <v>1</v>
      </c>
      <c r="C137" s="1">
        <v>1</v>
      </c>
      <c r="D137" s="3">
        <v>1</v>
      </c>
      <c r="E137" s="3">
        <v>1</v>
      </c>
      <c r="F137" s="3">
        <v>31</v>
      </c>
      <c r="G137" s="4">
        <v>2.2999999999999998</v>
      </c>
      <c r="H137" s="3">
        <v>3</v>
      </c>
      <c r="I137" s="3">
        <v>2590</v>
      </c>
      <c r="J137" s="3" t="str">
        <f t="shared" si="14"/>
        <v/>
      </c>
      <c r="K137" s="3">
        <f t="shared" si="15"/>
        <v>2590</v>
      </c>
      <c r="L137" s="3" cm="1">
        <f t="array" ref="L137">_xlfn.IFS(G137 &lt;= 1, 1, G137 &lt;= 2, 2, G137 &lt;= 3, 3, G137 &lt;= 4, 4, G137 &lt;= 5, 5, G137 &lt;= 6, 6, G137 &lt;= 7, 7, G137 &gt; 7, 8)</f>
        <v>3</v>
      </c>
      <c r="N137"/>
      <c r="O137"/>
      <c r="P137"/>
      <c r="Q137"/>
      <c r="R137"/>
      <c r="U137"/>
      <c r="V137"/>
      <c r="W137" s="60"/>
      <c r="X137"/>
      <c r="Y137"/>
    </row>
    <row r="138" spans="1:48" x14ac:dyDescent="0.2">
      <c r="A138" s="3">
        <v>93</v>
      </c>
      <c r="B138" s="3">
        <v>1</v>
      </c>
      <c r="C138" s="1">
        <v>1</v>
      </c>
      <c r="D138" s="3">
        <v>1</v>
      </c>
      <c r="E138" s="3">
        <v>0</v>
      </c>
      <c r="F138" s="3">
        <v>21</v>
      </c>
      <c r="G138" s="4">
        <v>2.1</v>
      </c>
      <c r="H138" s="3">
        <v>5</v>
      </c>
      <c r="I138" s="3">
        <v>2470</v>
      </c>
      <c r="J138" s="3" t="str">
        <f t="shared" si="14"/>
        <v/>
      </c>
      <c r="K138" s="3">
        <f t="shared" si="15"/>
        <v>2470</v>
      </c>
      <c r="L138" s="3" cm="1">
        <f t="array" ref="L138">_xlfn.IFS(G138 &lt;= 1, 1, G138 &lt;= 2, 2, G138 &lt;= 3, 3, G138 &lt;= 4, 4, G138 &lt;= 5, 5, G138 &lt;= 6, 6, G138 &lt;= 7, 7, G138 &gt; 7, 8)</f>
        <v>3</v>
      </c>
      <c r="N138"/>
      <c r="O138"/>
      <c r="P138"/>
      <c r="Q138"/>
      <c r="R138"/>
      <c r="U138"/>
      <c r="V138"/>
      <c r="W138" s="60"/>
      <c r="X138"/>
      <c r="Y138"/>
    </row>
    <row r="139" spans="1:48" x14ac:dyDescent="0.2">
      <c r="A139" s="3">
        <v>42</v>
      </c>
      <c r="B139" s="3">
        <v>1</v>
      </c>
      <c r="C139" s="1">
        <v>1</v>
      </c>
      <c r="D139" s="3">
        <v>1</v>
      </c>
      <c r="E139" s="3">
        <v>0</v>
      </c>
      <c r="F139" s="3">
        <v>26</v>
      </c>
      <c r="G139" s="4">
        <v>2.2000000000000002</v>
      </c>
      <c r="H139" s="3">
        <v>4</v>
      </c>
      <c r="I139" s="3">
        <v>2450</v>
      </c>
      <c r="J139" s="3" t="str">
        <f t="shared" si="14"/>
        <v/>
      </c>
      <c r="K139" s="3">
        <f t="shared" si="15"/>
        <v>2450</v>
      </c>
      <c r="L139" s="3" cm="1">
        <f t="array" ref="L139">_xlfn.IFS(G139 &lt;= 1, 1, G139 &lt;= 2, 2, G139 &lt;= 3, 3, G139 &lt;= 4, 4, G139 &lt;= 5, 5, G139 &lt;= 6, 6, G139 &lt;= 7, 7, G139 &gt; 7, 8)</f>
        <v>3</v>
      </c>
      <c r="N139"/>
      <c r="O139"/>
      <c r="P139"/>
      <c r="Q139"/>
      <c r="R139"/>
      <c r="U139"/>
      <c r="V139"/>
      <c r="W139" s="60"/>
      <c r="Y139"/>
    </row>
    <row r="140" spans="1:48" x14ac:dyDescent="0.2">
      <c r="A140" s="3">
        <v>8</v>
      </c>
      <c r="B140" s="3">
        <v>1</v>
      </c>
      <c r="C140" s="1">
        <v>2</v>
      </c>
      <c r="D140" s="3">
        <v>1</v>
      </c>
      <c r="E140" s="3">
        <v>1</v>
      </c>
      <c r="F140" s="3">
        <v>21</v>
      </c>
      <c r="G140" s="4">
        <v>0.4</v>
      </c>
      <c r="H140" s="3">
        <v>2</v>
      </c>
      <c r="I140" s="3">
        <v>2380</v>
      </c>
      <c r="J140" s="3" t="str">
        <f t="shared" si="14"/>
        <v/>
      </c>
      <c r="K140" s="3">
        <f t="shared" si="15"/>
        <v>2380</v>
      </c>
      <c r="L140" s="3" cm="1">
        <f t="array" ref="L140">_xlfn.IFS(G140 &lt;= 1, 1, G140 &lt;= 2, 2, G140 &lt;= 3, 3, G140 &lt;= 4, 4, G140 &lt;= 5, 5, G140 &lt;= 6, 6, G140 &lt;= 7, 7, G140 &gt; 7, 8)</f>
        <v>1</v>
      </c>
      <c r="N140"/>
      <c r="O140"/>
      <c r="P140"/>
      <c r="Q140"/>
      <c r="R140"/>
      <c r="U140"/>
      <c r="V140"/>
      <c r="W140" s="60"/>
      <c r="Y140"/>
    </row>
    <row r="141" spans="1:48" x14ac:dyDescent="0.2">
      <c r="A141" s="3">
        <v>52</v>
      </c>
      <c r="B141" s="3">
        <v>1</v>
      </c>
      <c r="C141" s="1">
        <v>2</v>
      </c>
      <c r="D141" s="3">
        <v>1</v>
      </c>
      <c r="E141" s="3">
        <v>0</v>
      </c>
      <c r="F141" s="3">
        <v>19</v>
      </c>
      <c r="G141" s="4">
        <v>0.6</v>
      </c>
      <c r="H141" s="3">
        <v>2</v>
      </c>
      <c r="I141" s="3">
        <v>2380</v>
      </c>
      <c r="J141" s="3" t="str">
        <f t="shared" si="14"/>
        <v/>
      </c>
      <c r="K141" s="3">
        <f t="shared" si="15"/>
        <v>2380</v>
      </c>
      <c r="L141" s="3" cm="1">
        <f t="array" ref="L141">_xlfn.IFS(G141 &lt;= 1, 1, G141 &lt;= 2, 2, G141 &lt;= 3, 3, G141 &lt;= 4, 4, G141 &lt;= 5, 5, G141 &lt;= 6, 6, G141 &lt;= 7, 7, G141 &gt; 7, 8)</f>
        <v>1</v>
      </c>
      <c r="N141"/>
      <c r="O141"/>
      <c r="P141"/>
      <c r="Q141"/>
      <c r="R141"/>
      <c r="U141"/>
      <c r="V141"/>
      <c r="W141" s="60"/>
      <c r="Y141"/>
    </row>
    <row r="142" spans="1:48" ht="14.25" x14ac:dyDescent="0.2">
      <c r="N142"/>
      <c r="O142"/>
      <c r="P142"/>
      <c r="Q142"/>
      <c r="R142"/>
      <c r="U142"/>
      <c r="V142"/>
      <c r="W142" s="60"/>
      <c r="Y142"/>
      <c r="Z142"/>
      <c r="AA142" s="6"/>
      <c r="AB142"/>
      <c r="AC142" s="60"/>
      <c r="AD142" s="6"/>
      <c r="AE142" s="6"/>
      <c r="AF142" s="6"/>
      <c r="AI142" s="60"/>
      <c r="AJ142" s="6"/>
      <c r="AK142" s="6"/>
      <c r="AL142" s="6"/>
    </row>
    <row r="143" spans="1:48" ht="14.25" x14ac:dyDescent="0.2">
      <c r="N143"/>
      <c r="O143"/>
      <c r="P143"/>
      <c r="Q143"/>
      <c r="R143"/>
      <c r="U143"/>
      <c r="V143"/>
      <c r="W143" s="60"/>
      <c r="Y143"/>
      <c r="AA143" s="6"/>
      <c r="AB143"/>
      <c r="AC143" s="60"/>
      <c r="AD143" s="6"/>
      <c r="AE143" s="6"/>
      <c r="AF143" s="6"/>
      <c r="AI143" s="60"/>
      <c r="AJ143" s="6"/>
      <c r="AK143" s="6"/>
      <c r="AL143" s="6"/>
    </row>
    <row r="144" spans="1:48" ht="14.25" x14ac:dyDescent="0.2">
      <c r="N144"/>
      <c r="O144"/>
      <c r="P144"/>
      <c r="Q144"/>
      <c r="R144"/>
      <c r="U144"/>
      <c r="V144"/>
      <c r="W144" s="60"/>
      <c r="Y144"/>
      <c r="Z144"/>
      <c r="AA144" s="6"/>
      <c r="AB144"/>
      <c r="AC144" s="60"/>
      <c r="AD144" s="6"/>
      <c r="AE144" s="6"/>
      <c r="AF144" s="6"/>
      <c r="AI144" s="60"/>
      <c r="AJ144" s="6"/>
      <c r="AK144" s="6"/>
      <c r="AL144" s="6"/>
    </row>
    <row r="145" spans="11:38" ht="14.25" x14ac:dyDescent="0.2">
      <c r="N145"/>
      <c r="O145"/>
      <c r="P145"/>
      <c r="Q145"/>
      <c r="R145"/>
      <c r="U145"/>
      <c r="V145"/>
      <c r="W145" s="60"/>
      <c r="Y145"/>
      <c r="Z145"/>
      <c r="AA145" s="6"/>
      <c r="AB145"/>
      <c r="AC145" s="60"/>
      <c r="AD145" s="6"/>
      <c r="AE145" s="6"/>
      <c r="AF145" s="6"/>
      <c r="AI145" s="60"/>
      <c r="AJ145" s="6"/>
      <c r="AK145" s="6"/>
      <c r="AL145" s="6"/>
    </row>
    <row r="146" spans="11:38" ht="14.25" x14ac:dyDescent="0.2">
      <c r="N146"/>
      <c r="O146"/>
      <c r="P146"/>
      <c r="Q146"/>
      <c r="R146"/>
      <c r="U146"/>
      <c r="V146"/>
      <c r="W146" s="60"/>
      <c r="Y146"/>
      <c r="Z146"/>
      <c r="AA146" s="6"/>
      <c r="AB146"/>
      <c r="AC146" s="60"/>
      <c r="AD146" s="6"/>
      <c r="AE146" s="6"/>
      <c r="AF146" s="6"/>
      <c r="AI146" s="60"/>
      <c r="AJ146" s="6"/>
      <c r="AK146" s="6"/>
      <c r="AL146" s="6"/>
    </row>
    <row r="147" spans="11:38" ht="14.25" x14ac:dyDescent="0.2">
      <c r="N147"/>
      <c r="O147"/>
      <c r="P147"/>
      <c r="Q147"/>
      <c r="R147"/>
      <c r="U147"/>
      <c r="V147"/>
      <c r="W147" s="60"/>
      <c r="Y147"/>
      <c r="Z147"/>
      <c r="AA147" s="6"/>
      <c r="AB147"/>
      <c r="AC147" s="60"/>
      <c r="AD147" s="6"/>
      <c r="AE147" s="6"/>
      <c r="AF147" s="6"/>
      <c r="AI147" s="60"/>
      <c r="AJ147" s="6"/>
      <c r="AK147" s="6"/>
      <c r="AL147" s="6"/>
    </row>
    <row r="148" spans="11:38" ht="14.25" x14ac:dyDescent="0.2">
      <c r="K148" s="4"/>
      <c r="N148"/>
      <c r="O148"/>
      <c r="P148"/>
      <c r="Q148"/>
      <c r="R148"/>
      <c r="U148"/>
      <c r="V148"/>
      <c r="W148" s="60"/>
      <c r="Z148"/>
      <c r="AA148" s="6"/>
      <c r="AB148"/>
      <c r="AC148" s="60"/>
      <c r="AD148" s="6"/>
      <c r="AE148" s="6"/>
      <c r="AF148" s="6"/>
      <c r="AI148" s="60"/>
      <c r="AJ148" s="6"/>
      <c r="AK148" s="6"/>
      <c r="AL148" s="6"/>
    </row>
    <row r="149" spans="11:38" ht="14.25" x14ac:dyDescent="0.2">
      <c r="N149"/>
      <c r="O149"/>
      <c r="P149"/>
      <c r="Q149"/>
      <c r="R149"/>
      <c r="U149"/>
      <c r="V149"/>
      <c r="W149" s="60"/>
      <c r="Y149"/>
      <c r="Z149"/>
      <c r="AA149" s="6"/>
      <c r="AB149"/>
      <c r="AC149" s="60"/>
      <c r="AD149" s="6"/>
      <c r="AE149" s="6"/>
      <c r="AF149" s="6"/>
      <c r="AI149" s="60"/>
      <c r="AJ149" s="6"/>
      <c r="AK149" s="6"/>
      <c r="AL149" s="6"/>
    </row>
    <row r="150" spans="11:38" ht="14.25" x14ac:dyDescent="0.2">
      <c r="N150"/>
      <c r="O150"/>
      <c r="P150"/>
      <c r="Q150"/>
      <c r="R150"/>
      <c r="U150"/>
      <c r="V150"/>
      <c r="W150" s="60"/>
      <c r="Z150"/>
      <c r="AA150" s="6"/>
      <c r="AB150"/>
      <c r="AC150" s="60"/>
      <c r="AD150" s="6"/>
      <c r="AE150" s="6"/>
      <c r="AF150" s="6"/>
      <c r="AI150" s="60"/>
      <c r="AJ150" s="6"/>
      <c r="AK150" s="6"/>
      <c r="AL150" s="6"/>
    </row>
    <row r="151" spans="11:38" ht="14.25" x14ac:dyDescent="0.2">
      <c r="N151"/>
      <c r="O151"/>
      <c r="P151"/>
      <c r="Q151"/>
      <c r="R151"/>
      <c r="U151"/>
      <c r="V151"/>
      <c r="W151" s="60"/>
      <c r="Z151"/>
      <c r="AA151" s="6"/>
      <c r="AB151"/>
      <c r="AC151" s="60"/>
      <c r="AD151" s="6"/>
      <c r="AE151" s="6"/>
      <c r="AF151" s="6"/>
      <c r="AI151" s="60"/>
      <c r="AJ151" s="6"/>
      <c r="AK151" s="6"/>
      <c r="AL151" s="6"/>
    </row>
    <row r="152" spans="11:38" ht="14.25" x14ac:dyDescent="0.2">
      <c r="N152"/>
      <c r="O152"/>
      <c r="P152"/>
      <c r="Q152"/>
      <c r="R152"/>
      <c r="U152"/>
      <c r="V152"/>
      <c r="W152" s="60"/>
      <c r="Z152"/>
      <c r="AA152" s="6"/>
      <c r="AB152"/>
      <c r="AC152" s="60"/>
      <c r="AD152" s="6"/>
      <c r="AE152" s="6"/>
      <c r="AF152" s="6"/>
      <c r="AI152" s="60"/>
      <c r="AJ152" s="6"/>
      <c r="AK152" s="6"/>
      <c r="AL152" s="6"/>
    </row>
    <row r="153" spans="11:38" ht="14.25" x14ac:dyDescent="0.2">
      <c r="N153"/>
      <c r="O153"/>
      <c r="P153"/>
      <c r="Q153"/>
      <c r="R153"/>
      <c r="U153"/>
      <c r="V153"/>
      <c r="W153" s="60"/>
      <c r="Z153"/>
      <c r="AA153" s="6"/>
      <c r="AC153" s="60"/>
      <c r="AD153" s="6"/>
      <c r="AE153" s="6"/>
      <c r="AF153" s="6"/>
      <c r="AI153" s="60"/>
      <c r="AJ153" s="6"/>
      <c r="AK153" s="6"/>
      <c r="AL153" s="6"/>
    </row>
    <row r="154" spans="11:38" ht="14.25" x14ac:dyDescent="0.2">
      <c r="N154"/>
      <c r="O154"/>
      <c r="P154"/>
      <c r="Q154"/>
      <c r="R154"/>
      <c r="U154"/>
      <c r="V154"/>
      <c r="W154" s="60"/>
      <c r="Z154"/>
      <c r="AA154" s="6"/>
      <c r="AC154" s="60"/>
      <c r="AD154" s="6"/>
      <c r="AE154" s="6"/>
      <c r="AF154" s="6"/>
      <c r="AI154" s="60"/>
      <c r="AJ154" s="6"/>
      <c r="AK154" s="6"/>
      <c r="AL154" s="6"/>
    </row>
    <row r="155" spans="11:38" ht="14.25" x14ac:dyDescent="0.2">
      <c r="N155"/>
      <c r="O155"/>
      <c r="P155"/>
      <c r="Q155"/>
      <c r="R155"/>
      <c r="U155"/>
      <c r="V155"/>
      <c r="W155" s="60"/>
      <c r="Z155"/>
      <c r="AA155" s="6"/>
      <c r="AB155"/>
      <c r="AC155" s="60"/>
      <c r="AD155" s="6"/>
      <c r="AE155" s="6"/>
      <c r="AF155" s="6"/>
      <c r="AI155" s="60"/>
      <c r="AJ155" s="6"/>
      <c r="AK155" s="6"/>
      <c r="AL155" s="6"/>
    </row>
    <row r="156" spans="11:38" ht="14.25" x14ac:dyDescent="0.2">
      <c r="N156"/>
      <c r="O156"/>
      <c r="P156"/>
      <c r="Q156"/>
      <c r="R156"/>
      <c r="U156"/>
      <c r="V156"/>
      <c r="W156" s="60"/>
      <c r="Z156"/>
      <c r="AA156" s="6"/>
      <c r="AB156"/>
      <c r="AC156" s="60"/>
      <c r="AD156" s="6"/>
      <c r="AE156" s="6"/>
      <c r="AF156" s="6"/>
      <c r="AI156" s="60"/>
      <c r="AJ156" s="6"/>
      <c r="AK156" s="6"/>
      <c r="AL156" s="6"/>
    </row>
    <row r="157" spans="11:38" x14ac:dyDescent="0.2">
      <c r="N157"/>
      <c r="O157"/>
      <c r="P157"/>
      <c r="Q157"/>
      <c r="R157"/>
      <c r="U157"/>
      <c r="V157"/>
      <c r="W157" s="61"/>
      <c r="AB157"/>
      <c r="AC157"/>
      <c r="AD157"/>
      <c r="AE157"/>
    </row>
    <row r="158" spans="11:38" x14ac:dyDescent="0.2">
      <c r="N158"/>
      <c r="O158"/>
      <c r="P158"/>
      <c r="R158"/>
      <c r="U158"/>
      <c r="V158"/>
      <c r="AA158"/>
      <c r="AB158"/>
      <c r="AC158"/>
      <c r="AD158"/>
      <c r="AE158"/>
    </row>
    <row r="159" spans="11:38" x14ac:dyDescent="0.2">
      <c r="N159"/>
      <c r="O159"/>
      <c r="P159"/>
      <c r="R159"/>
      <c r="S159"/>
      <c r="T159"/>
      <c r="Y159"/>
      <c r="Z159"/>
      <c r="AA159"/>
      <c r="AB159"/>
      <c r="AC159"/>
    </row>
    <row r="160" spans="11:38" x14ac:dyDescent="0.2">
      <c r="N160"/>
      <c r="O160"/>
      <c r="P160"/>
      <c r="R160"/>
      <c r="S160"/>
      <c r="T160"/>
      <c r="V160" s="61"/>
      <c r="Y160"/>
      <c r="Z160"/>
      <c r="AA160"/>
      <c r="AB160"/>
      <c r="AC160"/>
    </row>
    <row r="161" spans="14:29" x14ac:dyDescent="0.2">
      <c r="N161"/>
      <c r="O161"/>
      <c r="P161"/>
      <c r="R161"/>
      <c r="S161"/>
      <c r="T161"/>
      <c r="Y161"/>
      <c r="Z161"/>
      <c r="AA161"/>
      <c r="AB161"/>
      <c r="AC161"/>
    </row>
    <row r="162" spans="14:29" x14ac:dyDescent="0.2">
      <c r="N162"/>
      <c r="O162"/>
      <c r="P162"/>
      <c r="R162"/>
      <c r="S162"/>
      <c r="T162"/>
    </row>
    <row r="163" spans="14:29" x14ac:dyDescent="0.2">
      <c r="N163"/>
      <c r="O163"/>
      <c r="P163"/>
      <c r="R163"/>
      <c r="S163"/>
      <c r="T163"/>
    </row>
    <row r="164" spans="14:29" x14ac:dyDescent="0.2">
      <c r="N164"/>
      <c r="O164"/>
      <c r="P164"/>
      <c r="R164"/>
      <c r="S164"/>
      <c r="T164"/>
    </row>
    <row r="165" spans="14:29" x14ac:dyDescent="0.2">
      <c r="N165"/>
      <c r="O165"/>
      <c r="P165"/>
      <c r="R165"/>
      <c r="S165"/>
      <c r="T165"/>
    </row>
    <row r="166" spans="14:29" x14ac:dyDescent="0.2">
      <c r="N166"/>
      <c r="O166"/>
      <c r="P166"/>
      <c r="R166"/>
      <c r="S166"/>
      <c r="T166"/>
    </row>
    <row r="167" spans="14:29" x14ac:dyDescent="0.2">
      <c r="N167"/>
      <c r="O167"/>
      <c r="P167"/>
      <c r="R167"/>
      <c r="S167"/>
      <c r="T167"/>
    </row>
    <row r="168" spans="14:29" x14ac:dyDescent="0.2">
      <c r="N168"/>
      <c r="O168"/>
      <c r="P168"/>
      <c r="R168"/>
      <c r="S168"/>
      <c r="T168"/>
    </row>
    <row r="169" spans="14:29" x14ac:dyDescent="0.2">
      <c r="N169"/>
      <c r="O169"/>
      <c r="P169"/>
      <c r="R169"/>
      <c r="S169"/>
      <c r="T169"/>
    </row>
    <row r="170" spans="14:29" x14ac:dyDescent="0.2">
      <c r="N170"/>
      <c r="O170"/>
      <c r="P170"/>
      <c r="R170"/>
      <c r="S170"/>
      <c r="T170"/>
    </row>
    <row r="171" spans="14:29" x14ac:dyDescent="0.2">
      <c r="N171"/>
      <c r="O171"/>
      <c r="P171"/>
      <c r="R171"/>
      <c r="S171"/>
      <c r="T171"/>
    </row>
    <row r="172" spans="14:29" x14ac:dyDescent="0.2">
      <c r="N172"/>
      <c r="O172"/>
      <c r="P172"/>
      <c r="R172"/>
      <c r="S172"/>
      <c r="T172"/>
    </row>
    <row r="173" spans="14:29" x14ac:dyDescent="0.2">
      <c r="N173"/>
      <c r="O173"/>
      <c r="P173"/>
      <c r="R173"/>
      <c r="S173"/>
      <c r="T173"/>
    </row>
    <row r="174" spans="14:29" x14ac:dyDescent="0.2">
      <c r="N174"/>
      <c r="O174"/>
      <c r="P174"/>
      <c r="R174"/>
      <c r="S174"/>
      <c r="T174"/>
    </row>
    <row r="175" spans="14:29" x14ac:dyDescent="0.2">
      <c r="N175"/>
      <c r="O175"/>
      <c r="P175"/>
      <c r="R175"/>
      <c r="S175"/>
      <c r="T175"/>
    </row>
    <row r="176" spans="14:29" x14ac:dyDescent="0.2">
      <c r="N176"/>
      <c r="O176"/>
      <c r="P176"/>
      <c r="R176"/>
      <c r="S176"/>
      <c r="T176"/>
    </row>
    <row r="177" spans="14:16" x14ac:dyDescent="0.2">
      <c r="N177"/>
      <c r="O177"/>
      <c r="P177"/>
    </row>
    <row r="178" spans="14:16" x14ac:dyDescent="0.2">
      <c r="N178"/>
      <c r="O178"/>
      <c r="P178"/>
    </row>
    <row r="179" spans="14:16" x14ac:dyDescent="0.2">
      <c r="N179"/>
      <c r="O179"/>
      <c r="P179"/>
    </row>
    <row r="180" spans="14:16" x14ac:dyDescent="0.2">
      <c r="N180"/>
      <c r="O180"/>
      <c r="P180"/>
    </row>
    <row r="181" spans="14:16" x14ac:dyDescent="0.2">
      <c r="N181"/>
      <c r="O181"/>
      <c r="P181"/>
    </row>
  </sheetData>
  <sortState xmlns:xlrd2="http://schemas.microsoft.com/office/spreadsheetml/2017/richdata2" ref="A2:K141">
    <sortCondition descending="1" ref="K2:K141"/>
  </sortState>
  <phoneticPr fontId="2" type="noConversion"/>
  <pageMargins left="0.75" right="0.75" top="1" bottom="1" header="0.5" footer="0.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ServPro</vt:lpstr>
    </vt:vector>
  </TitlesOfParts>
  <Company>The 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Gray</dc:creator>
  <cp:lastModifiedBy>Nyussupov, Beibarys</cp:lastModifiedBy>
  <dcterms:created xsi:type="dcterms:W3CDTF">2003-07-09T17:22:03Z</dcterms:created>
  <dcterms:modified xsi:type="dcterms:W3CDTF">2024-03-05T02:14:26Z</dcterms:modified>
</cp:coreProperties>
</file>