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archive\"/>
    </mc:Choice>
  </mc:AlternateContent>
  <bookViews>
    <workbookView xWindow="0" yWindow="0" windowWidth="20460" windowHeight="8760" activeTab="4"/>
  </bookViews>
  <sheets>
    <sheet name="credit" sheetId="1" r:id="rId1"/>
    <sheet name="credit (2)" sheetId="2" r:id="rId2"/>
    <sheet name="Default Analysis" sheetId="3" r:id="rId3"/>
    <sheet name="Pie Charts" sheetId="4" r:id="rId4"/>
    <sheet name="Dashboard" sheetId="6" r:id="rId5"/>
  </sheets>
  <definedNames>
    <definedName name="_xlnm._FilterDatabase" localSheetId="0" hidden="1">credit!$A$1:$S$1001</definedName>
    <definedName name="_xlnm._FilterDatabase" localSheetId="1" hidden="1">'credit (2)'!$A$1:$V$1001</definedName>
  </definedNames>
  <calcPr calcId="162913"/>
  <pivotCaches>
    <pivotCache cacheId="1" r:id="rId6"/>
  </pivotCaches>
</workbook>
</file>

<file path=xl/calcChain.xml><?xml version="1.0" encoding="utf-8"?>
<calcChain xmlns="http://schemas.openxmlformats.org/spreadsheetml/2006/main">
  <c r="G73" i="4" l="1"/>
  <c r="G72" i="4"/>
  <c r="F74" i="4"/>
  <c r="F64" i="4" l="1"/>
  <c r="F65" i="4"/>
  <c r="F66" i="4"/>
  <c r="E7" i="4"/>
  <c r="H66" i="4"/>
  <c r="H65" i="4"/>
  <c r="H64" i="4"/>
  <c r="G66" i="4"/>
  <c r="G65" i="4"/>
  <c r="G64" i="4"/>
  <c r="F73" i="4"/>
  <c r="F72" i="4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I36" i="4"/>
  <c r="H36" i="4"/>
  <c r="H33" i="4"/>
  <c r="I35" i="4"/>
  <c r="H35" i="4"/>
  <c r="H34" i="4"/>
  <c r="I34" i="4"/>
  <c r="I33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P19" i="4"/>
  <c r="H19" i="4"/>
  <c r="L4" i="4"/>
  <c r="E23" i="4"/>
  <c r="P18" i="4"/>
  <c r="H18" i="4"/>
  <c r="L3" i="4"/>
  <c r="T19" i="4"/>
  <c r="L19" i="4"/>
  <c r="P4" i="4"/>
  <c r="H4" i="4"/>
  <c r="T18" i="4"/>
  <c r="L18" i="4"/>
  <c r="P3" i="4"/>
  <c r="H3" i="4"/>
  <c r="H5" i="4" l="1"/>
  <c r="I4" i="4" s="1"/>
  <c r="P5" i="4"/>
  <c r="Q3" i="4" s="1"/>
  <c r="L20" i="4"/>
  <c r="M19" i="4" s="1"/>
  <c r="M18" i="4"/>
  <c r="T20" i="4"/>
  <c r="U18" i="4" s="1"/>
  <c r="Q4" i="4"/>
  <c r="U19" i="4"/>
  <c r="L5" i="4"/>
  <c r="M4" i="4" s="1"/>
  <c r="H20" i="4"/>
  <c r="I18" i="4"/>
  <c r="P20" i="4"/>
  <c r="Q18" i="4" s="1"/>
  <c r="I19" i="4"/>
  <c r="S10" i="1"/>
  <c r="S7" i="1"/>
  <c r="Q19" i="4" l="1"/>
  <c r="M3" i="4"/>
  <c r="I3" i="4"/>
  <c r="V10" i="2"/>
  <c r="V7" i="2"/>
</calcChain>
</file>

<file path=xl/sharedStrings.xml><?xml version="1.0" encoding="utf-8"?>
<sst xmlns="http://schemas.openxmlformats.org/spreadsheetml/2006/main" count="20202" uniqueCount="88">
  <si>
    <t>checking_balance</t>
  </si>
  <si>
    <t>months_loan_duration</t>
  </si>
  <si>
    <t>credit_history</t>
  </si>
  <si>
    <t>purpose</t>
  </si>
  <si>
    <t>amount</t>
  </si>
  <si>
    <t>savings_balance</t>
  </si>
  <si>
    <t>employment_duration</t>
  </si>
  <si>
    <t>percent_of_income</t>
  </si>
  <si>
    <t>years_at_residence</t>
  </si>
  <si>
    <t>age</t>
  </si>
  <si>
    <t>other_credit</t>
  </si>
  <si>
    <t>housing</t>
  </si>
  <si>
    <t>existing_loans_count</t>
  </si>
  <si>
    <t>job</t>
  </si>
  <si>
    <t>dependents</t>
  </si>
  <si>
    <t>phone</t>
  </si>
  <si>
    <t>default</t>
  </si>
  <si>
    <t>&lt; 0 DM</t>
  </si>
  <si>
    <t>critical</t>
  </si>
  <si>
    <t>furniture/appliances</t>
  </si>
  <si>
    <t>unknown</t>
  </si>
  <si>
    <t>&gt; 7 years</t>
  </si>
  <si>
    <t>none</t>
  </si>
  <si>
    <t>own</t>
  </si>
  <si>
    <t>skilled</t>
  </si>
  <si>
    <t>yes</t>
  </si>
  <si>
    <t>no</t>
  </si>
  <si>
    <t>1 - 200 DM</t>
  </si>
  <si>
    <t>good</t>
  </si>
  <si>
    <t>&lt; 100 DM</t>
  </si>
  <si>
    <t>1 - 4 years</t>
  </si>
  <si>
    <t>education</t>
  </si>
  <si>
    <t>4 - 7 years</t>
  </si>
  <si>
    <t>unskilled</t>
  </si>
  <si>
    <t>other</t>
  </si>
  <si>
    <t>poor</t>
  </si>
  <si>
    <t>car</t>
  </si>
  <si>
    <t>500 - 1000 DM</t>
  </si>
  <si>
    <t>rent</t>
  </si>
  <si>
    <t>management</t>
  </si>
  <si>
    <t>&gt; 1000 DM</t>
  </si>
  <si>
    <t>unemployed</t>
  </si>
  <si>
    <t>&lt; 1 year</t>
  </si>
  <si>
    <t>business</t>
  </si>
  <si>
    <t>100 - 500 DM</t>
  </si>
  <si>
    <t>perfect</t>
  </si>
  <si>
    <t>bank</t>
  </si>
  <si>
    <t>&gt; 200 DM</t>
  </si>
  <si>
    <t>very good</t>
  </si>
  <si>
    <t>store</t>
  </si>
  <si>
    <t>renovations</t>
  </si>
  <si>
    <t>car0</t>
  </si>
  <si>
    <t>loan_duration</t>
  </si>
  <si>
    <t>amount_range</t>
  </si>
  <si>
    <t>age_bracket</t>
  </si>
  <si>
    <t>Row Labels</t>
  </si>
  <si>
    <t>Grand Total</t>
  </si>
  <si>
    <t>Count of default</t>
  </si>
  <si>
    <t>Column Labels</t>
  </si>
  <si>
    <t>LOAN DEFAULT CATEGORY BY CHECKING BALANCE</t>
  </si>
  <si>
    <t>LOAN DEFAULT CATEGORY BY SAVINGS BALANCE</t>
  </si>
  <si>
    <t>1 - 2 years</t>
  </si>
  <si>
    <t>2 - 5 years</t>
  </si>
  <si>
    <t>LOAN DEFAULT CATEGORY BY LOAN DURATION</t>
  </si>
  <si>
    <t>10k - 20k</t>
  </si>
  <si>
    <t>1k - 5k</t>
  </si>
  <si>
    <t>5k - 10k</t>
  </si>
  <si>
    <t>LOAN DEFAULT CATEGORY BY AGE BRACKET</t>
  </si>
  <si>
    <t>LOAN DEFAULT CATEGORY BY AMOUNT RANGE</t>
  </si>
  <si>
    <t>250 - 1k</t>
  </si>
  <si>
    <t>LOAN DEFAULT CATEGORY BY PERCENT OF INCOME</t>
  </si>
  <si>
    <t>LOAN DEFAULT CATEGORY BY HOUSE OWNERSHIP</t>
  </si>
  <si>
    <t>Yes</t>
  </si>
  <si>
    <t>No</t>
  </si>
  <si>
    <t>Total</t>
  </si>
  <si>
    <t>CHECKING BALANCE &lt; 0 DM</t>
  </si>
  <si>
    <t>CHECKING BALANCE  1 - 200 DM</t>
  </si>
  <si>
    <t>CHECKING BALANCE &gt; 200 DM</t>
  </si>
  <si>
    <t>SAVINGS BALANCE &lt; 100 DM</t>
  </si>
  <si>
    <t>SAVINGS BALANCE 100 - 500 DM</t>
  </si>
  <si>
    <t>SAVINGS BALANCE 500 - 1000 DM</t>
  </si>
  <si>
    <t>SAVINGS BALANCE &gt; 1000 DM</t>
  </si>
  <si>
    <t>55 - 75</t>
  </si>
  <si>
    <t>18 - 30</t>
  </si>
  <si>
    <t>30 - 55</t>
  </si>
  <si>
    <t>Loan Range</t>
  </si>
  <si>
    <t>Age</t>
  </si>
  <si>
    <t>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</si>
</sst>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9" fontId="0" fillId="0" borderId="0" xfId="42" applyFont="1"/>
    <xf numFmtId="164" fontId="0" fillId="0" borderId="0" xfId="42" applyNumberFormat="1" applyFont="1"/>
    <xf numFmtId="164" fontId="0" fillId="0" borderId="0" xfId="0" applyNumberFormat="1"/>
    <xf numFmtId="9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Analysis!PivotTable1</c:name>
    <c:fmtId val="2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'Default Analysis'!$B$3:$B$4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'Default Analysis'!$A$5:$A$8</c:f>
              <c:strCache>
                <c:ptCount val="3"/>
                <c:pt idx="0">
                  <c:v>&lt; 0 DM</c:v>
                </c:pt>
                <c:pt idx="1">
                  <c:v>&gt; 200 DM</c:v>
                </c:pt>
                <c:pt idx="2">
                  <c:v>1 - 200 DM</c:v>
                </c:pt>
              </c:strCache>
            </c:strRef>
          </c:cat>
          <c:val>
            <c:numRef>
              <c:f>'Default Analysis'!$B$5:$B$8</c:f>
              <c:numCache>
                <c:formatCode>General</c:formatCode>
                <c:ptCount val="3"/>
                <c:pt idx="0">
                  <c:v>139</c:v>
                </c:pt>
                <c:pt idx="1">
                  <c:v>49</c:v>
                </c:pt>
                <c:pt idx="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8-4D6B-8152-BA6D7AC896DE}"/>
            </c:ext>
          </c:extLst>
        </c:ser>
        <c:ser>
          <c:idx val="1"/>
          <c:order val="1"/>
          <c:tx>
            <c:strRef>
              <c:f>'Default Analysis'!$C$3:$C$4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'Default Analysis'!$A$5:$A$8</c:f>
              <c:strCache>
                <c:ptCount val="3"/>
                <c:pt idx="0">
                  <c:v>&lt; 0 DM</c:v>
                </c:pt>
                <c:pt idx="1">
                  <c:v>&gt; 200 DM</c:v>
                </c:pt>
                <c:pt idx="2">
                  <c:v>1 - 200 DM</c:v>
                </c:pt>
              </c:strCache>
            </c:strRef>
          </c:cat>
          <c:val>
            <c:numRef>
              <c:f>'Default Analysis'!$C$5:$C$8</c:f>
              <c:numCache>
                <c:formatCode>General</c:formatCode>
                <c:ptCount val="3"/>
                <c:pt idx="0">
                  <c:v>135</c:v>
                </c:pt>
                <c:pt idx="1">
                  <c:v>14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8-4D6B-8152-BA6D7AC8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522704"/>
        <c:axId val="658511056"/>
      </c:barChart>
      <c:catAx>
        <c:axId val="65852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11056"/>
        <c:crosses val="autoZero"/>
        <c:auto val="1"/>
        <c:lblAlgn val="ctr"/>
        <c:lblOffset val="100"/>
        <c:noMultiLvlLbl val="0"/>
      </c:catAx>
      <c:valAx>
        <c:axId val="6585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12-45CD-AF59-9D45B2E796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12-45CD-AF59-9D45B2E79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Charts'!$Q$3:$Q$4</c:f>
              <c:numCache>
                <c:formatCode>0.0%</c:formatCode>
                <c:ptCount val="2"/>
                <c:pt idx="0">
                  <c:v>0.22222222222222221</c:v>
                </c:pt>
                <c:pt idx="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5-4160-A3A3-B3DC575C72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DC-4F76-9F7F-7669BF9F24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DC-4F76-9F7F-7669BF9F24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Charts'!$I$18:$I$19</c:f>
              <c:numCache>
                <c:formatCode>0%</c:formatCode>
                <c:ptCount val="2"/>
                <c:pt idx="0">
                  <c:v>0.35986733001658378</c:v>
                </c:pt>
                <c:pt idx="1">
                  <c:v>0.64013266998341622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6-4A31-9E7E-44D40F314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D1-42C2-859E-B6AE1DF04D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D1-42C2-859E-B6AE1DF04D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Charts'!$M$18:$M$19</c:f>
              <c:numCache>
                <c:formatCode>0%</c:formatCode>
                <c:ptCount val="2"/>
                <c:pt idx="0">
                  <c:v>0.3300970873786408</c:v>
                </c:pt>
                <c:pt idx="1">
                  <c:v>0.66990291262135926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3-4D76-9C8F-414410ADAF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B-4C72-806B-C4F0F6A82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B-4C72-806B-C4F0F6A821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Charts'!$Q$18:$Q$19</c:f>
              <c:numCache>
                <c:formatCode>0%</c:formatCode>
                <c:ptCount val="2"/>
                <c:pt idx="0">
                  <c:v>0.17460317460317459</c:v>
                </c:pt>
                <c:pt idx="1">
                  <c:v>0.82539682539682535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4E1-AB78-80785B8A71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F-47EE-918C-ACD57DAFC7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F-47EE-918C-ACD57DAFC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Charts'!$U$18:$U$19</c:f>
              <c:numCache>
                <c:formatCode>0.0%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F-4275-9191-F028AADCB8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 Charts'!$H$32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Charts'!$G$33:$G$36</c:f>
              <c:strCache>
                <c:ptCount val="4"/>
                <c:pt idx="0">
                  <c:v>250 - 1k</c:v>
                </c:pt>
                <c:pt idx="1">
                  <c:v>1k - 5k</c:v>
                </c:pt>
                <c:pt idx="2">
                  <c:v>5k - 10k</c:v>
                </c:pt>
                <c:pt idx="3">
                  <c:v>10k - 20k</c:v>
                </c:pt>
              </c:strCache>
            </c:strRef>
          </c:cat>
          <c:val>
            <c:numRef>
              <c:f>'Pie Charts'!$H$33:$H$36</c:f>
              <c:numCache>
                <c:formatCode>General</c:formatCode>
                <c:ptCount val="4"/>
                <c:pt idx="0">
                  <c:v>37</c:v>
                </c:pt>
                <c:pt idx="1">
                  <c:v>185</c:v>
                </c:pt>
                <c:pt idx="2">
                  <c:v>54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4C54-A32B-3333CAD5EC85}"/>
            </c:ext>
          </c:extLst>
        </c:ser>
        <c:ser>
          <c:idx val="1"/>
          <c:order val="1"/>
          <c:tx>
            <c:strRef>
              <c:f>'Pie Charts'!$I$32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Charts'!$G$33:$G$36</c:f>
              <c:strCache>
                <c:ptCount val="4"/>
                <c:pt idx="0">
                  <c:v>250 - 1k</c:v>
                </c:pt>
                <c:pt idx="1">
                  <c:v>1k - 5k</c:v>
                </c:pt>
                <c:pt idx="2">
                  <c:v>5k - 10k</c:v>
                </c:pt>
                <c:pt idx="3">
                  <c:v>10k - 20k</c:v>
                </c:pt>
              </c:strCache>
            </c:strRef>
          </c:cat>
          <c:val>
            <c:numRef>
              <c:f>'Pie Charts'!$I$33:$I$36</c:f>
              <c:numCache>
                <c:formatCode>General</c:formatCode>
                <c:ptCount val="4"/>
                <c:pt idx="0">
                  <c:v>79</c:v>
                </c:pt>
                <c:pt idx="1">
                  <c:v>511</c:v>
                </c:pt>
                <c:pt idx="2">
                  <c:v>94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C-4C54-A32B-3333CAD5E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6481968"/>
        <c:axId val="1926474064"/>
      </c:barChart>
      <c:catAx>
        <c:axId val="192648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4064"/>
        <c:crosses val="autoZero"/>
        <c:auto val="1"/>
        <c:lblAlgn val="ctr"/>
        <c:lblOffset val="100"/>
        <c:noMultiLvlLbl val="0"/>
      </c:catAx>
      <c:valAx>
        <c:axId val="1926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Charts'!$G$63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Charts'!$F$64:$F$66</c:f>
              <c:strCache>
                <c:ptCount val="3"/>
                <c:pt idx="0">
                  <c:v>18 - 30</c:v>
                </c:pt>
                <c:pt idx="1">
                  <c:v>30 - 55</c:v>
                </c:pt>
                <c:pt idx="2">
                  <c:v>55 - 75</c:v>
                </c:pt>
              </c:strCache>
            </c:strRef>
          </c:cat>
          <c:val>
            <c:numRef>
              <c:f>'Pie Charts'!$G$64:$G$66</c:f>
              <c:numCache>
                <c:formatCode>General</c:formatCode>
                <c:ptCount val="3"/>
                <c:pt idx="0">
                  <c:v>148</c:v>
                </c:pt>
                <c:pt idx="1">
                  <c:v>133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F-4076-BF80-C9EE962EAF7B}"/>
            </c:ext>
          </c:extLst>
        </c:ser>
        <c:ser>
          <c:idx val="1"/>
          <c:order val="1"/>
          <c:tx>
            <c:strRef>
              <c:f>'Pie Charts'!$H$63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Charts'!$F$64:$F$66</c:f>
              <c:strCache>
                <c:ptCount val="3"/>
                <c:pt idx="0">
                  <c:v>18 - 30</c:v>
                </c:pt>
                <c:pt idx="1">
                  <c:v>30 - 55</c:v>
                </c:pt>
                <c:pt idx="2">
                  <c:v>55 - 75</c:v>
                </c:pt>
              </c:strCache>
            </c:strRef>
          </c:cat>
          <c:val>
            <c:numRef>
              <c:f>'Pie Charts'!$H$64:$H$66</c:f>
              <c:numCache>
                <c:formatCode>General</c:formatCode>
                <c:ptCount val="3"/>
                <c:pt idx="0">
                  <c:v>263</c:v>
                </c:pt>
                <c:pt idx="1">
                  <c:v>385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F-4076-BF80-C9EE962EAF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629167"/>
        <c:axId val="1435628335"/>
      </c:barChart>
      <c:catAx>
        <c:axId val="143562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8335"/>
        <c:crosses val="autoZero"/>
        <c:auto val="1"/>
        <c:lblAlgn val="ctr"/>
        <c:lblOffset val="100"/>
        <c:noMultiLvlLbl val="0"/>
      </c:catAx>
      <c:valAx>
        <c:axId val="14356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2B-4A61-B9AE-5352DB81DF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2B-4A61-B9AE-5352DB81DF0A}"/>
              </c:ext>
            </c:extLst>
          </c:dPt>
          <c:val>
            <c:numRef>
              <c:f>'Pie Charts'!$G$72:$G$73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FFA-8A27-1628DDE4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6420158535457"/>
          <c:y val="9.6466787805370477E-2"/>
          <c:w val="0.63267518695841407"/>
          <c:h val="0.8070664243892590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07-45FD-BF98-4E12E664D26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07-45FD-BF98-4E12E664D262}"/>
              </c:ext>
            </c:extLst>
          </c:dPt>
          <c:dLbls>
            <c:dLbl>
              <c:idx val="0"/>
              <c:layout>
                <c:manualLayout>
                  <c:x val="9.1954022988505746E-2"/>
                  <c:y val="-5.1282051282051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207-45FD-BF98-4E12E664D262}"/>
                </c:ext>
              </c:extLst>
            </c:dLbl>
            <c:dLbl>
              <c:idx val="1"/>
              <c:layout>
                <c:manualLayout>
                  <c:x val="-9.1954324674932891E-2"/>
                  <c:y val="9.40177670098929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17271547953055"/>
                      <c:h val="0.256154519146645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207-45FD-BF98-4E12E664D2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Charts'!$I$18:$I$19</c:f>
              <c:numCache>
                <c:formatCode>0%</c:formatCode>
                <c:ptCount val="2"/>
                <c:pt idx="0">
                  <c:v>0.35986733001658378</c:v>
                </c:pt>
                <c:pt idx="1">
                  <c:v>0.64013266998341622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7-45FD-BF98-4E12E664D2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900091006212168"/>
          <c:y val="0.52321221282246133"/>
          <c:w val="0.20254558488558974"/>
          <c:h val="0.39452350927760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4619697406934"/>
          <c:y val="0.19317849419765926"/>
          <c:w val="0.64346841461571225"/>
          <c:h val="0.7729714917710758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4-4D1F-B409-A04B1691518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4-4D1F-B409-A04B1691518C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7.75194744790019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D14-4D1F-B409-A04B1691518C}"/>
                </c:ext>
              </c:extLst>
            </c:dLbl>
            <c:dLbl>
              <c:idx val="1"/>
              <c:layout>
                <c:manualLayout>
                  <c:x val="-0.08"/>
                  <c:y val="4.6511684687401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D14-4D1F-B409-A04B16915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Charts'!$M$18:$M$19</c:f>
              <c:numCache>
                <c:formatCode>0%</c:formatCode>
                <c:ptCount val="2"/>
                <c:pt idx="0">
                  <c:v>0.3300970873786408</c:v>
                </c:pt>
                <c:pt idx="1">
                  <c:v>0.66990291262135926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4-4D1F-B409-A04B16915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65879265091864"/>
          <c:y val="0.58993278279239481"/>
          <c:w val="0.19878962773632353"/>
          <c:h val="0.36060106281030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'Default Analysis'!$H$3:$H$4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'Default Analysis'!$G$5:$G$9</c:f>
              <c:strCache>
                <c:ptCount val="4"/>
                <c:pt idx="0">
                  <c:v>&lt; 100 DM</c:v>
                </c:pt>
                <c:pt idx="1">
                  <c:v>&gt; 1000 DM</c:v>
                </c:pt>
                <c:pt idx="2">
                  <c:v>100 - 500 DM</c:v>
                </c:pt>
                <c:pt idx="3">
                  <c:v>500 - 1000 DM</c:v>
                </c:pt>
              </c:strCache>
            </c:strRef>
          </c:cat>
          <c:val>
            <c:numRef>
              <c:f>'Default Analysis'!$H$5:$H$9</c:f>
              <c:numCache>
                <c:formatCode>General</c:formatCode>
                <c:ptCount val="4"/>
                <c:pt idx="0">
                  <c:v>386</c:v>
                </c:pt>
                <c:pt idx="1">
                  <c:v>42</c:v>
                </c:pt>
                <c:pt idx="2">
                  <c:v>69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6-4959-80C8-FB1AF1810359}"/>
            </c:ext>
          </c:extLst>
        </c:ser>
        <c:ser>
          <c:idx val="1"/>
          <c:order val="1"/>
          <c:tx>
            <c:strRef>
              <c:f>'Default Analysis'!$I$3:$I$4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'Default Analysis'!$G$5:$G$9</c:f>
              <c:strCache>
                <c:ptCount val="4"/>
                <c:pt idx="0">
                  <c:v>&lt; 100 DM</c:v>
                </c:pt>
                <c:pt idx="1">
                  <c:v>&gt; 1000 DM</c:v>
                </c:pt>
                <c:pt idx="2">
                  <c:v>100 - 500 DM</c:v>
                </c:pt>
                <c:pt idx="3">
                  <c:v>500 - 1000 DM</c:v>
                </c:pt>
              </c:strCache>
            </c:strRef>
          </c:cat>
          <c:val>
            <c:numRef>
              <c:f>'Default Analysis'!$I$5:$I$9</c:f>
              <c:numCache>
                <c:formatCode>General</c:formatCode>
                <c:ptCount val="4"/>
                <c:pt idx="0">
                  <c:v>217</c:v>
                </c:pt>
                <c:pt idx="1">
                  <c:v>6</c:v>
                </c:pt>
                <c:pt idx="2">
                  <c:v>34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6-4959-80C8-FB1AF181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5542016"/>
        <c:axId val="795537856"/>
      </c:barChart>
      <c:catAx>
        <c:axId val="79554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37856"/>
        <c:crosses val="autoZero"/>
        <c:auto val="1"/>
        <c:lblAlgn val="ctr"/>
        <c:lblOffset val="100"/>
        <c:noMultiLvlLbl val="0"/>
      </c:catAx>
      <c:valAx>
        <c:axId val="7955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9139269962389"/>
          <c:y val="0.16377811833923445"/>
          <c:w val="0.59206591444110723"/>
          <c:h val="0.77087776779580408"/>
        </c:manualLayout>
      </c:layout>
      <c:doughnutChart>
        <c:varyColors val="1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5-45CE-A51B-335145AFECC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5-45CE-A51B-335145AFECC8}"/>
              </c:ext>
            </c:extLst>
          </c:dPt>
          <c:dLbls>
            <c:dLbl>
              <c:idx val="0"/>
              <c:layout>
                <c:manualLayout>
                  <c:x val="0.11235955056179768"/>
                  <c:y val="-4.87805502599708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9A5-45CE-A51B-335145AFECC8}"/>
                </c:ext>
              </c:extLst>
            </c:dLbl>
            <c:dLbl>
              <c:idx val="1"/>
              <c:layout>
                <c:manualLayout>
                  <c:x val="-0.1423220973782771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9A5-45CE-A51B-335145AFE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Charts'!$Q$18:$Q$19</c:f>
              <c:numCache>
                <c:formatCode>0%</c:formatCode>
                <c:ptCount val="2"/>
                <c:pt idx="0">
                  <c:v>0.17460317460317459</c:v>
                </c:pt>
                <c:pt idx="1">
                  <c:v>0.82539682539682535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5-45CE-A51B-335145AFEC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174820844023714"/>
          <c:y val="0.51829014568868281"/>
          <c:w val="0.21330797133504378"/>
          <c:h val="0.41870356405295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77580134089451"/>
          <c:y val="0.17753570223024318"/>
          <c:w val="0.33078264180707984"/>
          <c:h val="0.80811562924433267"/>
        </c:manualLayout>
      </c:layout>
      <c:doughnutChart>
        <c:varyColors val="1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2-4D64-A16C-8E1E3EA0429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2-4D64-A16C-8E1E3EA0429B}"/>
              </c:ext>
            </c:extLst>
          </c:dPt>
          <c:dLbls>
            <c:dLbl>
              <c:idx val="0"/>
              <c:layout>
                <c:manualLayout>
                  <c:x val="0.11744386873920559"/>
                  <c:y val="-8.43882978016516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DE2-4D64-A16C-8E1E3EA0429B}"/>
                </c:ext>
              </c:extLst>
            </c:dLbl>
            <c:dLbl>
              <c:idx val="1"/>
              <c:layout>
                <c:manualLayout>
                  <c:x val="-0.1727115716753022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DE2-4D64-A16C-8E1E3EA04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Charts'!$U$18:$U$19</c:f>
              <c:numCache>
                <c:formatCode>0.0%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E2-4D64-A16C-8E1E3EA042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563651693797342"/>
          <c:y val="0.5527406927016747"/>
          <c:w val="0.19672963159397822"/>
          <c:h val="0.41772606096689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 Charts'!$H$32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'Pie Charts'!$G$33:$G$36</c:f>
              <c:strCache>
                <c:ptCount val="4"/>
                <c:pt idx="0">
                  <c:v>250 - 1k</c:v>
                </c:pt>
                <c:pt idx="1">
                  <c:v>1k - 5k</c:v>
                </c:pt>
                <c:pt idx="2">
                  <c:v>5k - 10k</c:v>
                </c:pt>
                <c:pt idx="3">
                  <c:v>10k - 20k</c:v>
                </c:pt>
              </c:strCache>
            </c:strRef>
          </c:cat>
          <c:val>
            <c:numRef>
              <c:f>'Pie Charts'!$H$33:$H$36</c:f>
              <c:numCache>
                <c:formatCode>General</c:formatCode>
                <c:ptCount val="4"/>
                <c:pt idx="0">
                  <c:v>37</c:v>
                </c:pt>
                <c:pt idx="1">
                  <c:v>185</c:v>
                </c:pt>
                <c:pt idx="2">
                  <c:v>54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07F-952D-E973E317908B}"/>
            </c:ext>
          </c:extLst>
        </c:ser>
        <c:ser>
          <c:idx val="1"/>
          <c:order val="1"/>
          <c:tx>
            <c:strRef>
              <c:f>'Pie Charts'!$I$32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'Pie Charts'!$G$33:$G$36</c:f>
              <c:strCache>
                <c:ptCount val="4"/>
                <c:pt idx="0">
                  <c:v>250 - 1k</c:v>
                </c:pt>
                <c:pt idx="1">
                  <c:v>1k - 5k</c:v>
                </c:pt>
                <c:pt idx="2">
                  <c:v>5k - 10k</c:v>
                </c:pt>
                <c:pt idx="3">
                  <c:v>10k - 20k</c:v>
                </c:pt>
              </c:strCache>
            </c:strRef>
          </c:cat>
          <c:val>
            <c:numRef>
              <c:f>'Pie Charts'!$I$33:$I$36</c:f>
              <c:numCache>
                <c:formatCode>General</c:formatCode>
                <c:ptCount val="4"/>
                <c:pt idx="0">
                  <c:v>79</c:v>
                </c:pt>
                <c:pt idx="1">
                  <c:v>511</c:v>
                </c:pt>
                <c:pt idx="2">
                  <c:v>94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07F-952D-E973E31790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26481968"/>
        <c:axId val="1926474064"/>
      </c:barChart>
      <c:catAx>
        <c:axId val="192648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4064"/>
        <c:crosses val="autoZero"/>
        <c:auto val="1"/>
        <c:lblAlgn val="ctr"/>
        <c:lblOffset val="100"/>
        <c:noMultiLvlLbl val="0"/>
      </c:catAx>
      <c:valAx>
        <c:axId val="192647406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  <a:alpha val="9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3859649122806"/>
          <c:y val="0.15120274914089346"/>
          <c:w val="0.57894736842105265"/>
          <c:h val="0.79381443298969068"/>
        </c:manualLayout>
      </c:layout>
      <c:doughnutChart>
        <c:varyColors val="1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3F-47EF-8728-CFFD936CA3E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3F-47EF-8728-CFFD936CA3E6}"/>
              </c:ext>
            </c:extLst>
          </c:dPt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Charts'!$I$3:$I$4</c:f>
              <c:numCache>
                <c:formatCode>0.0%</c:formatCode>
                <c:ptCount val="2"/>
                <c:pt idx="0">
                  <c:v>0.49270072992700731</c:v>
                </c:pt>
                <c:pt idx="1">
                  <c:v>0.50729927007299269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3F-47EF-8728-CFFD936C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Analysis!PivotTable5</c:name>
    <c:fmtId val="61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153264932792493"/>
          <c:y val="5.7971014492753624E-2"/>
          <c:w val="0.57916805853813724"/>
          <c:h val="0.752186465822207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'Default Analysis'!$H$22:$H$23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'Default Analysis'!$G$24:$G$27</c:f>
              <c:strCache>
                <c:ptCount val="3"/>
                <c:pt idx="0">
                  <c:v>&lt; 1 year</c:v>
                </c:pt>
                <c:pt idx="1">
                  <c:v>1 - 2 years</c:v>
                </c:pt>
                <c:pt idx="2">
                  <c:v>2 - 5 years</c:v>
                </c:pt>
              </c:strCache>
            </c:strRef>
          </c:cat>
          <c:val>
            <c:numRef>
              <c:f>'Default Analysis'!$H$24:$H$27</c:f>
              <c:numCache>
                <c:formatCode>General</c:formatCode>
                <c:ptCount val="3"/>
                <c:pt idx="0">
                  <c:v>153</c:v>
                </c:pt>
                <c:pt idx="1">
                  <c:v>419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6-47AE-9C75-FFF0C46D174F}"/>
            </c:ext>
          </c:extLst>
        </c:ser>
        <c:ser>
          <c:idx val="1"/>
          <c:order val="1"/>
          <c:tx>
            <c:strRef>
              <c:f>'Default Analysis'!$I$22:$I$23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'Default Analysis'!$G$24:$G$27</c:f>
              <c:strCache>
                <c:ptCount val="3"/>
                <c:pt idx="0">
                  <c:v>&lt; 1 year</c:v>
                </c:pt>
                <c:pt idx="1">
                  <c:v>1 - 2 years</c:v>
                </c:pt>
                <c:pt idx="2">
                  <c:v>2 - 5 years</c:v>
                </c:pt>
              </c:strCache>
            </c:strRef>
          </c:cat>
          <c:val>
            <c:numRef>
              <c:f>'Default Analysis'!$I$24:$I$27</c:f>
              <c:numCache>
                <c:formatCode>General</c:formatCode>
                <c:ptCount val="3"/>
                <c:pt idx="0">
                  <c:v>27</c:v>
                </c:pt>
                <c:pt idx="1">
                  <c:v>171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6-47AE-9C75-FFF0C46D1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2890624"/>
        <c:axId val="658511472"/>
      </c:barChart>
      <c:catAx>
        <c:axId val="65289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11472"/>
        <c:crosses val="autoZero"/>
        <c:auto val="1"/>
        <c:lblAlgn val="ctr"/>
        <c:lblOffset val="100"/>
        <c:noMultiLvlLbl val="0"/>
      </c:catAx>
      <c:valAx>
        <c:axId val="65851147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>
                  <a:lumMod val="50000"/>
                  <a:lumOff val="50000"/>
                  <a:alpha val="9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Analysis!PivotTable2</c:name>
    <c:fmtId val="4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Analysis'!$B$41:$B$42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Analysis'!$A$43:$A$46</c:f>
              <c:strCache>
                <c:ptCount val="3"/>
                <c:pt idx="0">
                  <c:v>other</c:v>
                </c:pt>
                <c:pt idx="1">
                  <c:v>own</c:v>
                </c:pt>
                <c:pt idx="2">
                  <c:v>rent</c:v>
                </c:pt>
              </c:strCache>
            </c:strRef>
          </c:cat>
          <c:val>
            <c:numRef>
              <c:f>'Default Analysis'!$B$43:$B$46</c:f>
              <c:numCache>
                <c:formatCode>General</c:formatCode>
                <c:ptCount val="3"/>
                <c:pt idx="0">
                  <c:v>64</c:v>
                </c:pt>
                <c:pt idx="1">
                  <c:v>527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5-4298-AEA5-5AC3AD0EB3D1}"/>
            </c:ext>
          </c:extLst>
        </c:ser>
        <c:ser>
          <c:idx val="1"/>
          <c:order val="1"/>
          <c:tx>
            <c:strRef>
              <c:f>'Default Analysis'!$C$41:$C$42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Analysis'!$A$43:$A$46</c:f>
              <c:strCache>
                <c:ptCount val="3"/>
                <c:pt idx="0">
                  <c:v>other</c:v>
                </c:pt>
                <c:pt idx="1">
                  <c:v>own</c:v>
                </c:pt>
                <c:pt idx="2">
                  <c:v>rent</c:v>
                </c:pt>
              </c:strCache>
            </c:strRef>
          </c:cat>
          <c:val>
            <c:numRef>
              <c:f>'Default Analysis'!$C$43:$C$46</c:f>
              <c:numCache>
                <c:formatCode>General</c:formatCode>
                <c:ptCount val="3"/>
                <c:pt idx="0">
                  <c:v>44</c:v>
                </c:pt>
                <c:pt idx="1">
                  <c:v>186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5-4298-AEA5-5AC3AD0EB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09309807"/>
        <c:axId val="2009311471"/>
      </c:barChart>
      <c:catAx>
        <c:axId val="2009309807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>
                  <a:lumMod val="50000"/>
                  <a:lumOff val="50000"/>
                  <a:alpha val="9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11471"/>
        <c:crosses val="autoZero"/>
        <c:auto val="1"/>
        <c:lblAlgn val="ctr"/>
        <c:lblOffset val="100"/>
        <c:noMultiLvlLbl val="0"/>
      </c:catAx>
      <c:valAx>
        <c:axId val="2009311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93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4287265815913"/>
          <c:y val="0.14117629621578359"/>
          <c:w val="0.49222409267807044"/>
          <c:h val="0.83967535627561363"/>
        </c:manualLayout>
      </c:layout>
      <c:doughnutChart>
        <c:varyColors val="1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D-4213-9CD9-FBBC73911BC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D-4213-9CD9-FBBC73911BCC}"/>
              </c:ext>
            </c:extLst>
          </c:dPt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Charts'!$M$3:$M$4</c:f>
              <c:numCache>
                <c:formatCode>0.0%</c:formatCode>
                <c:ptCount val="2"/>
                <c:pt idx="0">
                  <c:v>0.3903345724907063</c:v>
                </c:pt>
                <c:pt idx="1">
                  <c:v>0.60966542750929364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D-4213-9CD9-FBBC7391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7204301075269"/>
          <c:y val="0.16479400749063669"/>
          <c:w val="0.44516129032258067"/>
          <c:h val="0.7752808988764045"/>
        </c:manualLayout>
      </c:layout>
      <c:doughnutChart>
        <c:varyColors val="1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12-4420-806B-945BC25F31B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2-4420-806B-945BC25F31B9}"/>
              </c:ext>
            </c:extLst>
          </c:dPt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Charts'!$Q$3:$Q$4</c:f>
              <c:numCache>
                <c:formatCode>0.0%</c:formatCode>
                <c:ptCount val="2"/>
                <c:pt idx="0">
                  <c:v>0.22222222222222221</c:v>
                </c:pt>
                <c:pt idx="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2-4420-806B-945BC25F3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Analysis!PivotTable9</c:name>
    <c:fmtId val="19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  <a:alpha val="85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60000"/>
              <a:lumOff val="40000"/>
              <a:alpha val="85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  <a:alpha val="85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60000"/>
              <a:lumOff val="40000"/>
              <a:alpha val="85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  <a:lumOff val="40000"/>
              <a:alpha val="85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tx2">
              <a:lumMod val="60000"/>
              <a:lumOff val="40000"/>
              <a:alpha val="85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'Default Analysis'!$N$22:$N$23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Analysis'!$M$24:$M$28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'Default Analysis'!$N$24:$N$28</c:f>
              <c:numCache>
                <c:formatCode>General</c:formatCode>
                <c:ptCount val="4"/>
                <c:pt idx="0">
                  <c:v>102</c:v>
                </c:pt>
                <c:pt idx="1">
                  <c:v>169</c:v>
                </c:pt>
                <c:pt idx="2">
                  <c:v>112</c:v>
                </c:pt>
                <c:pt idx="3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2-46A3-A901-72A38CD19FF5}"/>
            </c:ext>
          </c:extLst>
        </c:ser>
        <c:ser>
          <c:idx val="1"/>
          <c:order val="1"/>
          <c:tx>
            <c:strRef>
              <c:f>'Default Analysis'!$O$22:$O$23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Analysis'!$M$24:$M$28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'Default Analysis'!$O$24:$O$28</c:f>
              <c:numCache>
                <c:formatCode>General</c:formatCode>
                <c:ptCount val="4"/>
                <c:pt idx="0">
                  <c:v>34</c:v>
                </c:pt>
                <c:pt idx="1">
                  <c:v>62</c:v>
                </c:pt>
                <c:pt idx="2">
                  <c:v>45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2-46A3-A901-72A38CD19F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8518128"/>
        <c:axId val="658523536"/>
      </c:barChart>
      <c:catAx>
        <c:axId val="6585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23536"/>
        <c:crosses val="autoZero"/>
        <c:auto val="1"/>
        <c:lblAlgn val="ctr"/>
        <c:lblOffset val="100"/>
        <c:noMultiLvlLbl val="0"/>
      </c:catAx>
      <c:valAx>
        <c:axId val="65852353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>
                  <a:lumMod val="50000"/>
                  <a:lumOff val="50000"/>
                  <a:alpha val="9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Charts'!$G$63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Charts'!$F$64:$F$66</c:f>
              <c:strCache>
                <c:ptCount val="3"/>
                <c:pt idx="0">
                  <c:v>18 - 30</c:v>
                </c:pt>
                <c:pt idx="1">
                  <c:v>30 - 55</c:v>
                </c:pt>
                <c:pt idx="2">
                  <c:v>55 - 75</c:v>
                </c:pt>
              </c:strCache>
            </c:strRef>
          </c:cat>
          <c:val>
            <c:numRef>
              <c:f>'Pie Charts'!$G$64:$G$66</c:f>
              <c:numCache>
                <c:formatCode>General</c:formatCode>
                <c:ptCount val="3"/>
                <c:pt idx="0">
                  <c:v>148</c:v>
                </c:pt>
                <c:pt idx="1">
                  <c:v>133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F-47CB-92D1-B00EE7CC199E}"/>
            </c:ext>
          </c:extLst>
        </c:ser>
        <c:ser>
          <c:idx val="1"/>
          <c:order val="1"/>
          <c:tx>
            <c:strRef>
              <c:f>'Pie Charts'!$H$63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Charts'!$F$64:$F$66</c:f>
              <c:strCache>
                <c:ptCount val="3"/>
                <c:pt idx="0">
                  <c:v>18 - 30</c:v>
                </c:pt>
                <c:pt idx="1">
                  <c:v>30 - 55</c:v>
                </c:pt>
                <c:pt idx="2">
                  <c:v>55 - 75</c:v>
                </c:pt>
              </c:strCache>
            </c:strRef>
          </c:cat>
          <c:val>
            <c:numRef>
              <c:f>'Pie Charts'!$H$64:$H$66</c:f>
              <c:numCache>
                <c:formatCode>General</c:formatCode>
                <c:ptCount val="3"/>
                <c:pt idx="0">
                  <c:v>263</c:v>
                </c:pt>
                <c:pt idx="1">
                  <c:v>385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F-47CB-92D1-B00EE7CC19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629167"/>
        <c:axId val="1435628335"/>
      </c:barChart>
      <c:catAx>
        <c:axId val="143562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8335"/>
        <c:crosses val="autoZero"/>
        <c:auto val="1"/>
        <c:lblAlgn val="ctr"/>
        <c:lblOffset val="100"/>
        <c:noMultiLvlLbl val="0"/>
      </c:catAx>
      <c:valAx>
        <c:axId val="1435628335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  <a:alpha val="9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Analysis!PivotTable4</c:name>
    <c:fmtId val="29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Analysis'!$B$22:$B$23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Analysis'!$A$24:$A$27</c:f>
              <c:strCache>
                <c:ptCount val="3"/>
                <c:pt idx="0">
                  <c:v>55 - 75</c:v>
                </c:pt>
                <c:pt idx="1">
                  <c:v>18 - 30</c:v>
                </c:pt>
                <c:pt idx="2">
                  <c:v>30 - 55</c:v>
                </c:pt>
              </c:strCache>
            </c:strRef>
          </c:cat>
          <c:val>
            <c:numRef>
              <c:f>'Default Analysis'!$B$24:$B$27</c:f>
              <c:numCache>
                <c:formatCode>General</c:formatCode>
                <c:ptCount val="3"/>
                <c:pt idx="0">
                  <c:v>52</c:v>
                </c:pt>
                <c:pt idx="1">
                  <c:v>263</c:v>
                </c:pt>
                <c:pt idx="2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5F3-8AF3-F38B88004AC5}"/>
            </c:ext>
          </c:extLst>
        </c:ser>
        <c:ser>
          <c:idx val="1"/>
          <c:order val="1"/>
          <c:tx>
            <c:strRef>
              <c:f>'Default Analysis'!$C$22:$C$23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Analysis'!$A$24:$A$27</c:f>
              <c:strCache>
                <c:ptCount val="3"/>
                <c:pt idx="0">
                  <c:v>55 - 75</c:v>
                </c:pt>
                <c:pt idx="1">
                  <c:v>18 - 30</c:v>
                </c:pt>
                <c:pt idx="2">
                  <c:v>30 - 55</c:v>
                </c:pt>
              </c:strCache>
            </c:strRef>
          </c:cat>
          <c:val>
            <c:numRef>
              <c:f>'Default Analysis'!$C$24:$C$27</c:f>
              <c:numCache>
                <c:formatCode>General</c:formatCode>
                <c:ptCount val="3"/>
                <c:pt idx="0">
                  <c:v>19</c:v>
                </c:pt>
                <c:pt idx="1">
                  <c:v>148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5F3-8AF3-F38B88004A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2097136"/>
        <c:axId val="652098800"/>
      </c:barChart>
      <c:catAx>
        <c:axId val="6520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8800"/>
        <c:crosses val="autoZero"/>
        <c:auto val="1"/>
        <c:lblAlgn val="ctr"/>
        <c:lblOffset val="100"/>
        <c:noMultiLvlLbl val="0"/>
      </c:catAx>
      <c:valAx>
        <c:axId val="65209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20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9D-4298-AEB3-44FC735CCF5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D-4298-AEB3-44FC735CCF5B}"/>
              </c:ext>
            </c:extLst>
          </c:dPt>
          <c:val>
            <c:numRef>
              <c:f>'Pie Charts'!$G$72:$G$73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D-4298-AEB3-44FC735C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Analysis!PivotTable5</c:name>
    <c:fmtId val="57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'Default Analysis'!$H$22:$H$23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'Default Analysis'!$G$24:$G$27</c:f>
              <c:strCache>
                <c:ptCount val="3"/>
                <c:pt idx="0">
                  <c:v>&lt; 1 year</c:v>
                </c:pt>
                <c:pt idx="1">
                  <c:v>1 - 2 years</c:v>
                </c:pt>
                <c:pt idx="2">
                  <c:v>2 - 5 years</c:v>
                </c:pt>
              </c:strCache>
            </c:strRef>
          </c:cat>
          <c:val>
            <c:numRef>
              <c:f>'Default Analysis'!$H$24:$H$27</c:f>
              <c:numCache>
                <c:formatCode>General</c:formatCode>
                <c:ptCount val="3"/>
                <c:pt idx="0">
                  <c:v>153</c:v>
                </c:pt>
                <c:pt idx="1">
                  <c:v>419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914-8315-0B9ED5672066}"/>
            </c:ext>
          </c:extLst>
        </c:ser>
        <c:ser>
          <c:idx val="1"/>
          <c:order val="1"/>
          <c:tx>
            <c:strRef>
              <c:f>'Default Analysis'!$I$22:$I$23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'Default Analysis'!$G$24:$G$27</c:f>
              <c:strCache>
                <c:ptCount val="3"/>
                <c:pt idx="0">
                  <c:v>&lt; 1 year</c:v>
                </c:pt>
                <c:pt idx="1">
                  <c:v>1 - 2 years</c:v>
                </c:pt>
                <c:pt idx="2">
                  <c:v>2 - 5 years</c:v>
                </c:pt>
              </c:strCache>
            </c:strRef>
          </c:cat>
          <c:val>
            <c:numRef>
              <c:f>'Default Analysis'!$I$24:$I$27</c:f>
              <c:numCache>
                <c:formatCode>General</c:formatCode>
                <c:ptCount val="3"/>
                <c:pt idx="0">
                  <c:v>27</c:v>
                </c:pt>
                <c:pt idx="1">
                  <c:v>171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914-8315-0B9ED567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890624"/>
        <c:axId val="658511472"/>
      </c:barChart>
      <c:catAx>
        <c:axId val="65289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11472"/>
        <c:crosses val="autoZero"/>
        <c:auto val="1"/>
        <c:lblAlgn val="ctr"/>
        <c:lblOffset val="100"/>
        <c:noMultiLvlLbl val="0"/>
      </c:catAx>
      <c:valAx>
        <c:axId val="6585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Analysis!PivotTable7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Analysis'!$N$3:$N$4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Analysis'!$M$5:$M$9</c:f>
              <c:strCache>
                <c:ptCount val="4"/>
                <c:pt idx="0">
                  <c:v>10k - 20k</c:v>
                </c:pt>
                <c:pt idx="1">
                  <c:v>1k - 5k</c:v>
                </c:pt>
                <c:pt idx="2">
                  <c:v>5k - 10k</c:v>
                </c:pt>
                <c:pt idx="3">
                  <c:v>250 - 1k</c:v>
                </c:pt>
              </c:strCache>
            </c:strRef>
          </c:cat>
          <c:val>
            <c:numRef>
              <c:f>'Default Analysis'!$N$5:$N$9</c:f>
              <c:numCache>
                <c:formatCode>General</c:formatCode>
                <c:ptCount val="4"/>
                <c:pt idx="0">
                  <c:v>16</c:v>
                </c:pt>
                <c:pt idx="1">
                  <c:v>511</c:v>
                </c:pt>
                <c:pt idx="2">
                  <c:v>94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2-4375-9420-316AC36499E8}"/>
            </c:ext>
          </c:extLst>
        </c:ser>
        <c:ser>
          <c:idx val="1"/>
          <c:order val="1"/>
          <c:tx>
            <c:strRef>
              <c:f>'Default Analysis'!$O$3:$O$4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Analysis'!$M$5:$M$9</c:f>
              <c:strCache>
                <c:ptCount val="4"/>
                <c:pt idx="0">
                  <c:v>10k - 20k</c:v>
                </c:pt>
                <c:pt idx="1">
                  <c:v>1k - 5k</c:v>
                </c:pt>
                <c:pt idx="2">
                  <c:v>5k - 10k</c:v>
                </c:pt>
                <c:pt idx="3">
                  <c:v>250 - 1k</c:v>
                </c:pt>
              </c:strCache>
            </c:strRef>
          </c:cat>
          <c:val>
            <c:numRef>
              <c:f>'Default Analysis'!$O$5:$O$9</c:f>
              <c:numCache>
                <c:formatCode>General</c:formatCode>
                <c:ptCount val="4"/>
                <c:pt idx="0">
                  <c:v>24</c:v>
                </c:pt>
                <c:pt idx="1">
                  <c:v>185</c:v>
                </c:pt>
                <c:pt idx="2">
                  <c:v>54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2-4375-9420-316AC3649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2092560"/>
        <c:axId val="652095472"/>
      </c:barChart>
      <c:catAx>
        <c:axId val="6520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5472"/>
        <c:crosses val="autoZero"/>
        <c:auto val="1"/>
        <c:lblAlgn val="ctr"/>
        <c:lblOffset val="100"/>
        <c:noMultiLvlLbl val="0"/>
      </c:catAx>
      <c:valAx>
        <c:axId val="652095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20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Analysis!PivotTable9</c:name>
    <c:fmtId val="15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'Default Analysis'!$N$22:$N$23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Analysis'!$M$24:$M$28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'Default Analysis'!$N$24:$N$28</c:f>
              <c:numCache>
                <c:formatCode>General</c:formatCode>
                <c:ptCount val="4"/>
                <c:pt idx="0">
                  <c:v>102</c:v>
                </c:pt>
                <c:pt idx="1">
                  <c:v>169</c:v>
                </c:pt>
                <c:pt idx="2">
                  <c:v>112</c:v>
                </c:pt>
                <c:pt idx="3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1-44B4-84C3-E083BF43752E}"/>
            </c:ext>
          </c:extLst>
        </c:ser>
        <c:ser>
          <c:idx val="1"/>
          <c:order val="1"/>
          <c:tx>
            <c:strRef>
              <c:f>'Default Analysis'!$O$22:$O$23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Analysis'!$M$24:$M$28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'Default Analysis'!$O$24:$O$28</c:f>
              <c:numCache>
                <c:formatCode>General</c:formatCode>
                <c:ptCount val="4"/>
                <c:pt idx="0">
                  <c:v>34</c:v>
                </c:pt>
                <c:pt idx="1">
                  <c:v>62</c:v>
                </c:pt>
                <c:pt idx="2">
                  <c:v>45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1-44B4-84C3-E083BF4375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8518128"/>
        <c:axId val="658523536"/>
      </c:barChart>
      <c:catAx>
        <c:axId val="6585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23536"/>
        <c:crosses val="autoZero"/>
        <c:auto val="1"/>
        <c:lblAlgn val="ctr"/>
        <c:lblOffset val="100"/>
        <c:noMultiLvlLbl val="0"/>
      </c:catAx>
      <c:valAx>
        <c:axId val="65852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[credit.xlsx]Default Analysis!PivotTable2</c:name>
    <c:fmtId val="36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Analysis'!$B$41:$B$42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Analysis'!$A$43:$A$46</c:f>
              <c:strCache>
                <c:ptCount val="3"/>
                <c:pt idx="0">
                  <c:v>other</c:v>
                </c:pt>
                <c:pt idx="1">
                  <c:v>own</c:v>
                </c:pt>
                <c:pt idx="2">
                  <c:v>rent</c:v>
                </c:pt>
              </c:strCache>
            </c:strRef>
          </c:cat>
          <c:val>
            <c:numRef>
              <c:f>'Default Analysis'!$B$43:$B$46</c:f>
              <c:numCache>
                <c:formatCode>General</c:formatCode>
                <c:ptCount val="3"/>
                <c:pt idx="0">
                  <c:v>64</c:v>
                </c:pt>
                <c:pt idx="1">
                  <c:v>527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4C5A-A8FD-30FE030720C1}"/>
            </c:ext>
          </c:extLst>
        </c:ser>
        <c:ser>
          <c:idx val="1"/>
          <c:order val="1"/>
          <c:tx>
            <c:strRef>
              <c:f>'Default Analysis'!$C$41:$C$42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'Default Analysis'!$A$43:$A$46</c:f>
              <c:strCache>
                <c:ptCount val="3"/>
                <c:pt idx="0">
                  <c:v>other</c:v>
                </c:pt>
                <c:pt idx="1">
                  <c:v>own</c:v>
                </c:pt>
                <c:pt idx="2">
                  <c:v>rent</c:v>
                </c:pt>
              </c:strCache>
            </c:strRef>
          </c:cat>
          <c:val>
            <c:numRef>
              <c:f>'Default Analysis'!$C$43:$C$46</c:f>
              <c:numCache>
                <c:formatCode>General</c:formatCode>
                <c:ptCount val="3"/>
                <c:pt idx="0">
                  <c:v>44</c:v>
                </c:pt>
                <c:pt idx="1">
                  <c:v>186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F-4C5A-A8FD-30FE03072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09309807"/>
        <c:axId val="2009311471"/>
      </c:barChart>
      <c:catAx>
        <c:axId val="20093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11471"/>
        <c:crosses val="autoZero"/>
        <c:auto val="1"/>
        <c:lblAlgn val="ctr"/>
        <c:lblOffset val="100"/>
        <c:noMultiLvlLbl val="0"/>
      </c:catAx>
      <c:valAx>
        <c:axId val="2009311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93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6-478A-AC29-B886FF39E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6-478A-AC29-B886FF39EB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Charts'!$I$3:$I$4</c:f>
              <c:numCache>
                <c:formatCode>0.0%</c:formatCode>
                <c:ptCount val="2"/>
                <c:pt idx="0">
                  <c:v>0.49270072992700731</c:v>
                </c:pt>
                <c:pt idx="1">
                  <c:v>0.50729927007299269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1-45C9-A246-C3A17922D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A-4580-A749-E7469E1590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A-4580-A749-E7469E1590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'Pie Charts'!$M$3:$M$4</c:f>
              <c:numCache>
                <c:formatCode>0.0%</c:formatCode>
                <c:ptCount val="2"/>
                <c:pt idx="0">
                  <c:v>0.3903345724907063</c:v>
                </c:pt>
                <c:pt idx="1">
                  <c:v>0.60966542750929364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E-4F39-A35A-2F4167182D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image" Target="../media/image1.png"/><Relationship Id="rId18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image" Target="../media/image5.png"/><Relationship Id="rId2" Type="http://schemas.openxmlformats.org/officeDocument/2006/relationships/chart" Target="../charts/chart19.xml"/><Relationship Id="rId16" Type="http://schemas.openxmlformats.org/officeDocument/2006/relationships/image" Target="../media/image4.png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image" Target="../media/image3.png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1</xdr:rowOff>
    </xdr:from>
    <xdr:to>
      <xdr:col>4</xdr:col>
      <xdr:colOff>28575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10</xdr:row>
      <xdr:rowOff>19050</xdr:rowOff>
    </xdr:from>
    <xdr:to>
      <xdr:col>10</xdr:col>
      <xdr:colOff>0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28</xdr:row>
      <xdr:rowOff>0</xdr:rowOff>
    </xdr:from>
    <xdr:to>
      <xdr:col>2</xdr:col>
      <xdr:colOff>257175</xdr:colOff>
      <xdr:row>38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28</xdr:row>
      <xdr:rowOff>180975</xdr:rowOff>
    </xdr:from>
    <xdr:to>
      <xdr:col>9</xdr:col>
      <xdr:colOff>742950</xdr:colOff>
      <xdr:row>38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28575</xdr:colOff>
      <xdr:row>10</xdr:row>
      <xdr:rowOff>47625</xdr:rowOff>
    </xdr:from>
    <xdr:to>
      <xdr:col>16</xdr:col>
      <xdr:colOff>19051</xdr:colOff>
      <xdr:row>19</xdr:row>
      <xdr:rowOff>28576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</xdr:colOff>
      <xdr:row>28</xdr:row>
      <xdr:rowOff>174048</xdr:rowOff>
    </xdr:from>
    <xdr:to>
      <xdr:col>16</xdr:col>
      <xdr:colOff>34637</xdr:colOff>
      <xdr:row>38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28574</xdr:colOff>
      <xdr:row>47</xdr:row>
      <xdr:rowOff>0</xdr:rowOff>
    </xdr:from>
    <xdr:to>
      <xdr:col>3</xdr:col>
      <xdr:colOff>38100</xdr:colOff>
      <xdr:row>56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19050</xdr:rowOff>
    </xdr:from>
    <xdr:to>
      <xdr:col>8</xdr:col>
      <xdr:colOff>619126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6</xdr:row>
      <xdr:rowOff>0</xdr:rowOff>
    </xdr:from>
    <xdr:to>
      <xdr:col>12</xdr:col>
      <xdr:colOff>561975</xdr:colOff>
      <xdr:row>14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9526</xdr:colOff>
      <xdr:row>6</xdr:row>
      <xdr:rowOff>0</xdr:rowOff>
    </xdr:from>
    <xdr:to>
      <xdr:col>17</xdr:col>
      <xdr:colOff>28576</xdr:colOff>
      <xdr:row>14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20</xdr:row>
      <xdr:rowOff>142875</xdr:rowOff>
    </xdr:from>
    <xdr:to>
      <xdr:col>9</xdr:col>
      <xdr:colOff>0</xdr:colOff>
      <xdr:row>28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20</xdr:row>
      <xdr:rowOff>171450</xdr:rowOff>
    </xdr:from>
    <xdr:to>
      <xdr:col>13</xdr:col>
      <xdr:colOff>9525</xdr:colOff>
      <xdr:row>28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600076</xdr:colOff>
      <xdr:row>20</xdr:row>
      <xdr:rowOff>152400</xdr:rowOff>
    </xdr:from>
    <xdr:to>
      <xdr:col>17</xdr:col>
      <xdr:colOff>9526</xdr:colOff>
      <xdr:row>28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600074</xdr:colOff>
      <xdr:row>20</xdr:row>
      <xdr:rowOff>152400</xdr:rowOff>
    </xdr:from>
    <xdr:to>
      <xdr:col>20</xdr:col>
      <xdr:colOff>609599</xdr:colOff>
      <xdr:row>28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142875</xdr:colOff>
      <xdr:row>30</xdr:row>
      <xdr:rowOff>57149</xdr:rowOff>
    </xdr:from>
    <xdr:to>
      <xdr:col>14</xdr:col>
      <xdr:colOff>495300</xdr:colOff>
      <xdr:row>38</xdr:row>
      <xdr:rowOff>161924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447676</xdr:colOff>
      <xdr:row>62</xdr:row>
      <xdr:rowOff>9525</xdr:rowOff>
    </xdr:from>
    <xdr:to>
      <xdr:col>12</xdr:col>
      <xdr:colOff>457201</xdr:colOff>
      <xdr:row>69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9525</xdr:colOff>
      <xdr:row>75</xdr:row>
      <xdr:rowOff>1</xdr:rowOff>
    </xdr:from>
    <xdr:to>
      <xdr:col>6</xdr:col>
      <xdr:colOff>57151</xdr:colOff>
      <xdr:row>81</xdr:row>
      <xdr:rowOff>38101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133350</xdr:rowOff>
    </xdr:from>
    <xdr:to>
      <xdr:col>1</xdr:col>
      <xdr:colOff>304800</xdr:colOff>
      <xdr:row>25</xdr:row>
      <xdr:rowOff>142875</xdr:rowOff>
    </xdr:to>
    <xdr:sp macro="" textlink="">
      <xdr:nvSpPr>
        <xdr:cNvPr id="2" name="Rounded Rectangle 1"/>
        <xdr:cNvSpPr/>
      </xdr:nvSpPr>
      <xdr:spPr>
        <a:xfrm>
          <a:off x="104775" y="133350"/>
          <a:ext cx="809625" cy="47720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361950</xdr:colOff>
      <xdr:row>0</xdr:row>
      <xdr:rowOff>152402</xdr:rowOff>
    </xdr:from>
    <xdr:to>
      <xdr:col>20</xdr:col>
      <xdr:colOff>247650</xdr:colOff>
      <xdr:row>3</xdr:row>
      <xdr:rowOff>47626</xdr:rowOff>
    </xdr:to>
    <xdr:sp macro="" textlink="">
      <xdr:nvSpPr>
        <xdr:cNvPr id="3" name="Rounded Rectangle 2"/>
        <xdr:cNvSpPr/>
      </xdr:nvSpPr>
      <xdr:spPr>
        <a:xfrm>
          <a:off x="971550" y="152402"/>
          <a:ext cx="11468100" cy="466724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428625</xdr:colOff>
      <xdr:row>1</xdr:row>
      <xdr:rowOff>19051</xdr:rowOff>
    </xdr:from>
    <xdr:to>
      <xdr:col>10</xdr:col>
      <xdr:colOff>66675</xdr:colOff>
      <xdr:row>2</xdr:row>
      <xdr:rowOff>152401</xdr:rowOff>
    </xdr:to>
    <xdr:sp macro="" textlink="">
      <xdr:nvSpPr>
        <xdr:cNvPr id="4" name="TextBox 3"/>
        <xdr:cNvSpPr txBox="1"/>
      </xdr:nvSpPr>
      <xdr:spPr>
        <a:xfrm>
          <a:off x="1038225" y="209551"/>
          <a:ext cx="51244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/>
              </a:solidFill>
              <a:latin typeface="Arial Black" panose="020B0A04020102020204" pitchFamily="34" charset="0"/>
            </a:rPr>
            <a:t>CREDIT RISK ANALYSIS DASHBOARD</a:t>
          </a:r>
        </a:p>
      </xdr:txBody>
    </xdr:sp>
    <xdr:clientData/>
  </xdr:twoCellAnchor>
  <xdr:twoCellAnchor>
    <xdr:from>
      <xdr:col>4</xdr:col>
      <xdr:colOff>104774</xdr:colOff>
      <xdr:row>3</xdr:row>
      <xdr:rowOff>180974</xdr:rowOff>
    </xdr:from>
    <xdr:to>
      <xdr:col>20</xdr:col>
      <xdr:colOff>247649</xdr:colOff>
      <xdr:row>11</xdr:row>
      <xdr:rowOff>38100</xdr:rowOff>
    </xdr:to>
    <xdr:sp macro="" textlink="">
      <xdr:nvSpPr>
        <xdr:cNvPr id="5" name="Rounded Rectangle 4"/>
        <xdr:cNvSpPr/>
      </xdr:nvSpPr>
      <xdr:spPr>
        <a:xfrm>
          <a:off x="2543174" y="752474"/>
          <a:ext cx="9896475" cy="1381126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247649</xdr:colOff>
      <xdr:row>5</xdr:row>
      <xdr:rowOff>109537</xdr:rowOff>
    </xdr:from>
    <xdr:to>
      <xdr:col>8</xdr:col>
      <xdr:colOff>57150</xdr:colOff>
      <xdr:row>10</xdr:row>
      <xdr:rowOff>93037</xdr:rowOff>
    </xdr:to>
    <xdr:sp macro="" textlink="">
      <xdr:nvSpPr>
        <xdr:cNvPr id="6" name="Rounded Rectangle 5"/>
        <xdr:cNvSpPr/>
      </xdr:nvSpPr>
      <xdr:spPr>
        <a:xfrm>
          <a:off x="2686049" y="1062037"/>
          <a:ext cx="2247901" cy="9360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171450</xdr:colOff>
      <xdr:row>5</xdr:row>
      <xdr:rowOff>109537</xdr:rowOff>
    </xdr:from>
    <xdr:to>
      <xdr:col>12</xdr:col>
      <xdr:colOff>76200</xdr:colOff>
      <xdr:row>10</xdr:row>
      <xdr:rowOff>93037</xdr:rowOff>
    </xdr:to>
    <xdr:sp macro="" textlink="">
      <xdr:nvSpPr>
        <xdr:cNvPr id="7" name="Rounded Rectangle 6"/>
        <xdr:cNvSpPr/>
      </xdr:nvSpPr>
      <xdr:spPr>
        <a:xfrm>
          <a:off x="5048250" y="1062037"/>
          <a:ext cx="2343150" cy="9360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171450</xdr:colOff>
      <xdr:row>5</xdr:row>
      <xdr:rowOff>109537</xdr:rowOff>
    </xdr:from>
    <xdr:to>
      <xdr:col>16</xdr:col>
      <xdr:colOff>85724</xdr:colOff>
      <xdr:row>10</xdr:row>
      <xdr:rowOff>93037</xdr:rowOff>
    </xdr:to>
    <xdr:sp macro="" textlink="">
      <xdr:nvSpPr>
        <xdr:cNvPr id="8" name="Rounded Rectangle 7"/>
        <xdr:cNvSpPr/>
      </xdr:nvSpPr>
      <xdr:spPr>
        <a:xfrm>
          <a:off x="7486650" y="1062037"/>
          <a:ext cx="2352674" cy="9360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200025</xdr:colOff>
      <xdr:row>5</xdr:row>
      <xdr:rowOff>100012</xdr:rowOff>
    </xdr:from>
    <xdr:to>
      <xdr:col>20</xdr:col>
      <xdr:colOff>71099</xdr:colOff>
      <xdr:row>10</xdr:row>
      <xdr:rowOff>114300</xdr:rowOff>
    </xdr:to>
    <xdr:sp macro="" textlink="">
      <xdr:nvSpPr>
        <xdr:cNvPr id="9" name="Rounded Rectangle 8"/>
        <xdr:cNvSpPr/>
      </xdr:nvSpPr>
      <xdr:spPr>
        <a:xfrm>
          <a:off x="9953625" y="1052512"/>
          <a:ext cx="2309474" cy="9667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219075</xdr:colOff>
      <xdr:row>3</xdr:row>
      <xdr:rowOff>171450</xdr:rowOff>
    </xdr:from>
    <xdr:to>
      <xdr:col>11</xdr:col>
      <xdr:colOff>600075</xdr:colOff>
      <xdr:row>5</xdr:row>
      <xdr:rowOff>76200</xdr:rowOff>
    </xdr:to>
    <xdr:sp macro="" textlink="">
      <xdr:nvSpPr>
        <xdr:cNvPr id="10" name="TextBox 9"/>
        <xdr:cNvSpPr txBox="1"/>
      </xdr:nvSpPr>
      <xdr:spPr>
        <a:xfrm>
          <a:off x="2657475" y="742950"/>
          <a:ext cx="46482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DEFAULT</a:t>
          </a:r>
          <a:r>
            <a:rPr lang="en-GB" sz="120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RISK BY VERIFIED SAVINGS BALANCE</a:t>
          </a:r>
          <a:endParaRPr lang="en-GB" sz="110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171451</xdr:colOff>
      <xdr:row>6</xdr:row>
      <xdr:rowOff>114300</xdr:rowOff>
    </xdr:from>
    <xdr:to>
      <xdr:col>8</xdr:col>
      <xdr:colOff>1</xdr:colOff>
      <xdr:row>10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247651</xdr:colOff>
      <xdr:row>5</xdr:row>
      <xdr:rowOff>104775</xdr:rowOff>
    </xdr:from>
    <xdr:to>
      <xdr:col>9</xdr:col>
      <xdr:colOff>133350</xdr:colOff>
      <xdr:row>6</xdr:row>
      <xdr:rowOff>171450</xdr:rowOff>
    </xdr:to>
    <xdr:sp macro="" textlink="">
      <xdr:nvSpPr>
        <xdr:cNvPr id="12" name="TextBox 11"/>
        <xdr:cNvSpPr txBox="1"/>
      </xdr:nvSpPr>
      <xdr:spPr>
        <a:xfrm>
          <a:off x="2686051" y="1057275"/>
          <a:ext cx="29336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aseline="0">
              <a:solidFill>
                <a:schemeClr val="bg1"/>
              </a:solidFill>
              <a:latin typeface="Arial Black" panose="020B0A04020102020204" pitchFamily="34" charset="0"/>
            </a:rPr>
            <a:t>SAVINGS BALANCE &lt; 100 DM</a:t>
          </a:r>
          <a:endParaRPr lang="en-GB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247650</xdr:colOff>
      <xdr:row>7</xdr:row>
      <xdr:rowOff>9524</xdr:rowOff>
    </xdr:from>
    <xdr:to>
      <xdr:col>5</xdr:col>
      <xdr:colOff>590550</xdr:colOff>
      <xdr:row>9</xdr:row>
      <xdr:rowOff>114299</xdr:rowOff>
    </xdr:to>
    <xdr:sp macro="" textlink="'Pie Charts'!$H$20">
      <xdr:nvSpPr>
        <xdr:cNvPr id="13" name="TextBox 12"/>
        <xdr:cNvSpPr txBox="1"/>
      </xdr:nvSpPr>
      <xdr:spPr>
        <a:xfrm>
          <a:off x="2686050" y="1343024"/>
          <a:ext cx="9525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E7172A8-80CE-4C2F-8187-84D4F57F6A4F}" type="TxLink">
            <a:rPr lang="en-US" sz="24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/>
            <a:t>603</a:t>
          </a:fld>
          <a:endParaRPr lang="en-GB" sz="4400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9525</xdr:colOff>
      <xdr:row>6</xdr:row>
      <xdr:rowOff>38100</xdr:rowOff>
    </xdr:from>
    <xdr:to>
      <xdr:col>12</xdr:col>
      <xdr:colOff>85725</xdr:colOff>
      <xdr:row>10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</xdr:row>
      <xdr:rowOff>123825</xdr:rowOff>
    </xdr:from>
    <xdr:to>
      <xdr:col>13</xdr:col>
      <xdr:colOff>57149</xdr:colOff>
      <xdr:row>7</xdr:row>
      <xdr:rowOff>0</xdr:rowOff>
    </xdr:to>
    <xdr:sp macro="" textlink="">
      <xdr:nvSpPr>
        <xdr:cNvPr id="15" name="TextBox 14"/>
        <xdr:cNvSpPr txBox="1"/>
      </xdr:nvSpPr>
      <xdr:spPr>
        <a:xfrm>
          <a:off x="5048250" y="1076325"/>
          <a:ext cx="29336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aseline="0">
              <a:solidFill>
                <a:schemeClr val="bg1"/>
              </a:solidFill>
              <a:latin typeface="Arial Black" panose="020B0A04020102020204" pitchFamily="34" charset="0"/>
            </a:rPr>
            <a:t>SAVINGS BALANCE 100 - 500 DM</a:t>
          </a:r>
          <a:endParaRPr lang="en-GB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152400</xdr:colOff>
      <xdr:row>7</xdr:row>
      <xdr:rowOff>28575</xdr:rowOff>
    </xdr:from>
    <xdr:to>
      <xdr:col>9</xdr:col>
      <xdr:colOff>495300</xdr:colOff>
      <xdr:row>9</xdr:row>
      <xdr:rowOff>133350</xdr:rowOff>
    </xdr:to>
    <xdr:sp macro="" textlink="'Pie Charts'!$L$20">
      <xdr:nvSpPr>
        <xdr:cNvPr id="16" name="TextBox 15"/>
        <xdr:cNvSpPr txBox="1"/>
      </xdr:nvSpPr>
      <xdr:spPr>
        <a:xfrm>
          <a:off x="5029200" y="1362075"/>
          <a:ext cx="9525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CC485B-99BE-49C5-9339-57616242D1C8}" type="TxLink">
            <a:rPr lang="en-US" sz="24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/>
            <a:t>103</a:t>
          </a:fld>
          <a:endParaRPr lang="en-GB" sz="8000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219075</xdr:colOff>
      <xdr:row>6</xdr:row>
      <xdr:rowOff>66675</xdr:rowOff>
    </xdr:from>
    <xdr:to>
      <xdr:col>16</xdr:col>
      <xdr:colOff>85725</xdr:colOff>
      <xdr:row>10</xdr:row>
      <xdr:rowOff>85724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5</xdr:row>
      <xdr:rowOff>123825</xdr:rowOff>
    </xdr:from>
    <xdr:to>
      <xdr:col>17</xdr:col>
      <xdr:colOff>28574</xdr:colOff>
      <xdr:row>7</xdr:row>
      <xdr:rowOff>0</xdr:rowOff>
    </xdr:to>
    <xdr:sp macro="" textlink="">
      <xdr:nvSpPr>
        <xdr:cNvPr id="18" name="TextBox 17"/>
        <xdr:cNvSpPr txBox="1"/>
      </xdr:nvSpPr>
      <xdr:spPr>
        <a:xfrm>
          <a:off x="7458075" y="1076325"/>
          <a:ext cx="29336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aseline="0">
              <a:solidFill>
                <a:schemeClr val="bg1"/>
              </a:solidFill>
              <a:latin typeface="Arial Black" panose="020B0A04020102020204" pitchFamily="34" charset="0"/>
            </a:rPr>
            <a:t>SAVINGS BALANCE 500 - 1000 DM</a:t>
          </a:r>
          <a:endParaRPr lang="en-GB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152400</xdr:colOff>
      <xdr:row>7</xdr:row>
      <xdr:rowOff>28575</xdr:rowOff>
    </xdr:from>
    <xdr:to>
      <xdr:col>13</xdr:col>
      <xdr:colOff>295275</xdr:colOff>
      <xdr:row>9</xdr:row>
      <xdr:rowOff>133350</xdr:rowOff>
    </xdr:to>
    <xdr:sp macro="" textlink="'Pie Charts'!P20">
      <xdr:nvSpPr>
        <xdr:cNvPr id="19" name="TextBox 18"/>
        <xdr:cNvSpPr txBox="1"/>
      </xdr:nvSpPr>
      <xdr:spPr>
        <a:xfrm>
          <a:off x="7467600" y="1362075"/>
          <a:ext cx="7524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1D7CB48-10CE-47AC-B9C0-910701C121D2}" type="TxLink">
            <a:rPr lang="en-US" sz="24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63</a:t>
          </a:fld>
          <a:endParaRPr lang="en-GB" sz="2400" b="0" i="0" u="none" strike="noStrike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66675</xdr:colOff>
      <xdr:row>6</xdr:row>
      <xdr:rowOff>85725</xdr:rowOff>
    </xdr:from>
    <xdr:to>
      <xdr:col>20</xdr:col>
      <xdr:colOff>76200</xdr:colOff>
      <xdr:row>10</xdr:row>
      <xdr:rowOff>76199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190500</xdr:colOff>
      <xdr:row>5</xdr:row>
      <xdr:rowOff>133352</xdr:rowOff>
    </xdr:from>
    <xdr:to>
      <xdr:col>20</xdr:col>
      <xdr:colOff>247650</xdr:colOff>
      <xdr:row>6</xdr:row>
      <xdr:rowOff>123826</xdr:rowOff>
    </xdr:to>
    <xdr:sp macro="" textlink="">
      <xdr:nvSpPr>
        <xdr:cNvPr id="21" name="TextBox 20"/>
        <xdr:cNvSpPr txBox="1"/>
      </xdr:nvSpPr>
      <xdr:spPr>
        <a:xfrm>
          <a:off x="9944100" y="1085852"/>
          <a:ext cx="2495550" cy="180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aseline="0">
              <a:solidFill>
                <a:schemeClr val="bg1"/>
              </a:solidFill>
              <a:latin typeface="Arial Black" panose="020B0A04020102020204" pitchFamily="34" charset="0"/>
            </a:rPr>
            <a:t>SAVINGS BALANCE &gt; 1000</a:t>
          </a:r>
          <a:endParaRPr lang="en-GB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16</xdr:col>
      <xdr:colOff>219076</xdr:colOff>
      <xdr:row>7</xdr:row>
      <xdr:rowOff>28575</xdr:rowOff>
    </xdr:from>
    <xdr:to>
      <xdr:col>17</xdr:col>
      <xdr:colOff>314326</xdr:colOff>
      <xdr:row>9</xdr:row>
      <xdr:rowOff>133350</xdr:rowOff>
    </xdr:to>
    <xdr:sp macro="" textlink="'Pie Charts'!$T$20">
      <xdr:nvSpPr>
        <xdr:cNvPr id="22" name="TextBox 21"/>
        <xdr:cNvSpPr txBox="1"/>
      </xdr:nvSpPr>
      <xdr:spPr>
        <a:xfrm>
          <a:off x="9972676" y="1362075"/>
          <a:ext cx="7048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56A4995-3D70-4127-B175-FE505A0585CE}" type="TxLink">
            <a:rPr lang="en-US" sz="24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48</a:t>
          </a:fld>
          <a:endParaRPr lang="en-GB" sz="2400" b="0" i="0" u="none" strike="noStrike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161925</xdr:colOff>
      <xdr:row>1</xdr:row>
      <xdr:rowOff>85725</xdr:rowOff>
    </xdr:from>
    <xdr:to>
      <xdr:col>18</xdr:col>
      <xdr:colOff>295274</xdr:colOff>
      <xdr:row>2</xdr:row>
      <xdr:rowOff>180975</xdr:rowOff>
    </xdr:to>
    <xdr:sp macro="" textlink="">
      <xdr:nvSpPr>
        <xdr:cNvPr id="23" name="TextBox 22"/>
        <xdr:cNvSpPr txBox="1"/>
      </xdr:nvSpPr>
      <xdr:spPr>
        <a:xfrm>
          <a:off x="9305925" y="276225"/>
          <a:ext cx="1962149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TOTAL APPLICANTS</a:t>
          </a:r>
          <a:endParaRPr lang="en-GB" sz="105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285749</xdr:colOff>
      <xdr:row>0</xdr:row>
      <xdr:rowOff>171449</xdr:rowOff>
    </xdr:from>
    <xdr:to>
      <xdr:col>19</xdr:col>
      <xdr:colOff>552450</xdr:colOff>
      <xdr:row>3</xdr:row>
      <xdr:rowOff>9524</xdr:rowOff>
    </xdr:to>
    <xdr:sp macro="" textlink="">
      <xdr:nvSpPr>
        <xdr:cNvPr id="24" name="TextBox 23"/>
        <xdr:cNvSpPr txBox="1"/>
      </xdr:nvSpPr>
      <xdr:spPr>
        <a:xfrm>
          <a:off x="11258549" y="171449"/>
          <a:ext cx="87630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 u="none" strike="noStrike">
              <a:solidFill>
                <a:schemeClr val="accent6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t>1000</a:t>
          </a:r>
        </a:p>
      </xdr:txBody>
    </xdr:sp>
    <xdr:clientData/>
  </xdr:twoCellAnchor>
  <xdr:twoCellAnchor>
    <xdr:from>
      <xdr:col>16</xdr:col>
      <xdr:colOff>438150</xdr:colOff>
      <xdr:row>4</xdr:row>
      <xdr:rowOff>9525</xdr:rowOff>
    </xdr:from>
    <xdr:to>
      <xdr:col>18</xdr:col>
      <xdr:colOff>409575</xdr:colOff>
      <xdr:row>5</xdr:row>
      <xdr:rowOff>28575</xdr:rowOff>
    </xdr:to>
    <xdr:sp macro="" textlink="">
      <xdr:nvSpPr>
        <xdr:cNvPr id="25" name="TextBox 24"/>
        <xdr:cNvSpPr txBox="1"/>
      </xdr:nvSpPr>
      <xdr:spPr>
        <a:xfrm>
          <a:off x="10191750" y="771525"/>
          <a:ext cx="11906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APPLICANTS</a:t>
          </a:r>
          <a:endParaRPr lang="en-GB" sz="100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590551</xdr:colOff>
      <xdr:row>3</xdr:row>
      <xdr:rowOff>142875</xdr:rowOff>
    </xdr:from>
    <xdr:to>
      <xdr:col>20</xdr:col>
      <xdr:colOff>9525</xdr:colOff>
      <xdr:row>5</xdr:row>
      <xdr:rowOff>38099</xdr:rowOff>
    </xdr:to>
    <xdr:sp macro="" textlink="'Pie Charts'!E23">
      <xdr:nvSpPr>
        <xdr:cNvPr id="26" name="TextBox 25"/>
        <xdr:cNvSpPr txBox="1"/>
      </xdr:nvSpPr>
      <xdr:spPr>
        <a:xfrm>
          <a:off x="11563351" y="714375"/>
          <a:ext cx="638174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74D12A-7582-48D0-82B3-B1315D0D805F}" type="TxLink">
            <a:rPr lang="en-US" sz="14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817</a:t>
          </a:fld>
          <a:endParaRPr lang="en-US" sz="1400" b="0" i="0" u="none" strike="noStrike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381001</xdr:colOff>
      <xdr:row>11</xdr:row>
      <xdr:rowOff>152400</xdr:rowOff>
    </xdr:from>
    <xdr:to>
      <xdr:col>5</xdr:col>
      <xdr:colOff>571500</xdr:colOff>
      <xdr:row>25</xdr:row>
      <xdr:rowOff>152400</xdr:rowOff>
    </xdr:to>
    <xdr:sp macro="" textlink="">
      <xdr:nvSpPr>
        <xdr:cNvPr id="27" name="Rounded Rectangle 26"/>
        <xdr:cNvSpPr/>
      </xdr:nvSpPr>
      <xdr:spPr>
        <a:xfrm>
          <a:off x="990601" y="2247900"/>
          <a:ext cx="2628899" cy="2667000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438153</xdr:colOff>
      <xdr:row>13</xdr:row>
      <xdr:rowOff>171449</xdr:rowOff>
    </xdr:from>
    <xdr:to>
      <xdr:col>5</xdr:col>
      <xdr:colOff>247650</xdr:colOff>
      <xdr:row>25</xdr:row>
      <xdr:rowOff>104775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523875</xdr:colOff>
      <xdr:row>12</xdr:row>
      <xdr:rowOff>133350</xdr:rowOff>
    </xdr:from>
    <xdr:to>
      <xdr:col>5</xdr:col>
      <xdr:colOff>390524</xdr:colOff>
      <xdr:row>14</xdr:row>
      <xdr:rowOff>38100</xdr:rowOff>
    </xdr:to>
    <xdr:sp macro="" textlink="">
      <xdr:nvSpPr>
        <xdr:cNvPr id="29" name="TextBox 28"/>
        <xdr:cNvSpPr txBox="1"/>
      </xdr:nvSpPr>
      <xdr:spPr>
        <a:xfrm>
          <a:off x="1133475" y="2419350"/>
          <a:ext cx="2305049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DEFAULT RISK BY AMOUNT</a:t>
          </a:r>
          <a:r>
            <a:rPr lang="en-GB" sz="80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RANGE</a:t>
          </a:r>
          <a:endParaRPr lang="en-GB" sz="70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28575</xdr:colOff>
      <xdr:row>11</xdr:row>
      <xdr:rowOff>161926</xdr:rowOff>
    </xdr:from>
    <xdr:to>
      <xdr:col>16</xdr:col>
      <xdr:colOff>342900</xdr:colOff>
      <xdr:row>18</xdr:row>
      <xdr:rowOff>76200</xdr:rowOff>
    </xdr:to>
    <xdr:sp macro="" textlink="">
      <xdr:nvSpPr>
        <xdr:cNvPr id="30" name="Rounded Rectangle 29"/>
        <xdr:cNvSpPr/>
      </xdr:nvSpPr>
      <xdr:spPr>
        <a:xfrm>
          <a:off x="3686175" y="2257426"/>
          <a:ext cx="6410325" cy="1247774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466725</xdr:colOff>
      <xdr:row>11</xdr:row>
      <xdr:rowOff>161925</xdr:rowOff>
    </xdr:from>
    <xdr:to>
      <xdr:col>20</xdr:col>
      <xdr:colOff>257175</xdr:colOff>
      <xdr:row>18</xdr:row>
      <xdr:rowOff>76200</xdr:rowOff>
    </xdr:to>
    <xdr:sp macro="" textlink="">
      <xdr:nvSpPr>
        <xdr:cNvPr id="31" name="Rounded Rectangle 30"/>
        <xdr:cNvSpPr/>
      </xdr:nvSpPr>
      <xdr:spPr>
        <a:xfrm>
          <a:off x="10220325" y="2257425"/>
          <a:ext cx="2228850" cy="1247775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38099</xdr:colOff>
      <xdr:row>18</xdr:row>
      <xdr:rowOff>152400</xdr:rowOff>
    </xdr:from>
    <xdr:to>
      <xdr:col>11</xdr:col>
      <xdr:colOff>133350</xdr:colOff>
      <xdr:row>25</xdr:row>
      <xdr:rowOff>161926</xdr:rowOff>
    </xdr:to>
    <xdr:sp macro="" textlink="">
      <xdr:nvSpPr>
        <xdr:cNvPr id="32" name="Rounded Rectangle 31"/>
        <xdr:cNvSpPr/>
      </xdr:nvSpPr>
      <xdr:spPr>
        <a:xfrm>
          <a:off x="3695699" y="3581400"/>
          <a:ext cx="3143251" cy="1343026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238124</xdr:colOff>
      <xdr:row>18</xdr:row>
      <xdr:rowOff>161925</xdr:rowOff>
    </xdr:from>
    <xdr:to>
      <xdr:col>16</xdr:col>
      <xdr:colOff>333375</xdr:colOff>
      <xdr:row>25</xdr:row>
      <xdr:rowOff>161925</xdr:rowOff>
    </xdr:to>
    <xdr:sp macro="" textlink="">
      <xdr:nvSpPr>
        <xdr:cNvPr id="33" name="Rounded Rectangle 32"/>
        <xdr:cNvSpPr/>
      </xdr:nvSpPr>
      <xdr:spPr>
        <a:xfrm>
          <a:off x="6943724" y="3590925"/>
          <a:ext cx="3143251" cy="1333500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76200</xdr:colOff>
      <xdr:row>12</xdr:row>
      <xdr:rowOff>161925</xdr:rowOff>
    </xdr:from>
    <xdr:to>
      <xdr:col>9</xdr:col>
      <xdr:colOff>323850</xdr:colOff>
      <xdr:row>18</xdr:row>
      <xdr:rowOff>0</xdr:rowOff>
    </xdr:to>
    <xdr:sp macro="" textlink="">
      <xdr:nvSpPr>
        <xdr:cNvPr id="34" name="Rounded Rectangle 33"/>
        <xdr:cNvSpPr/>
      </xdr:nvSpPr>
      <xdr:spPr>
        <a:xfrm>
          <a:off x="3733800" y="2447925"/>
          <a:ext cx="2076450" cy="981075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361950</xdr:colOff>
      <xdr:row>12</xdr:row>
      <xdr:rowOff>171451</xdr:rowOff>
    </xdr:from>
    <xdr:to>
      <xdr:col>13</xdr:col>
      <xdr:colOff>0</xdr:colOff>
      <xdr:row>18</xdr:row>
      <xdr:rowOff>0</xdr:rowOff>
    </xdr:to>
    <xdr:sp macro="" textlink="">
      <xdr:nvSpPr>
        <xdr:cNvPr id="35" name="Rounded Rectangle 34"/>
        <xdr:cNvSpPr/>
      </xdr:nvSpPr>
      <xdr:spPr>
        <a:xfrm>
          <a:off x="5848350" y="2457451"/>
          <a:ext cx="2076450" cy="971549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38100</xdr:colOff>
      <xdr:row>12</xdr:row>
      <xdr:rowOff>171451</xdr:rowOff>
    </xdr:from>
    <xdr:to>
      <xdr:col>16</xdr:col>
      <xdr:colOff>285750</xdr:colOff>
      <xdr:row>18</xdr:row>
      <xdr:rowOff>1</xdr:rowOff>
    </xdr:to>
    <xdr:sp macro="" textlink="">
      <xdr:nvSpPr>
        <xdr:cNvPr id="36" name="Rounded Rectangle 35"/>
        <xdr:cNvSpPr/>
      </xdr:nvSpPr>
      <xdr:spPr>
        <a:xfrm>
          <a:off x="7962900" y="2457451"/>
          <a:ext cx="2076450" cy="97155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114300</xdr:colOff>
      <xdr:row>11</xdr:row>
      <xdr:rowOff>133350</xdr:rowOff>
    </xdr:from>
    <xdr:to>
      <xdr:col>11</xdr:col>
      <xdr:colOff>600075</xdr:colOff>
      <xdr:row>12</xdr:row>
      <xdr:rowOff>142875</xdr:rowOff>
    </xdr:to>
    <xdr:sp macro="" textlink="">
      <xdr:nvSpPr>
        <xdr:cNvPr id="37" name="TextBox 36"/>
        <xdr:cNvSpPr txBox="1"/>
      </xdr:nvSpPr>
      <xdr:spPr>
        <a:xfrm>
          <a:off x="3771900" y="2228850"/>
          <a:ext cx="35337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DEFAULT RISK BY VERIFIED CHECKING BALANCE</a:t>
          </a:r>
          <a:endParaRPr lang="en-GB" sz="80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333375</xdr:colOff>
      <xdr:row>13</xdr:row>
      <xdr:rowOff>66674</xdr:rowOff>
    </xdr:from>
    <xdr:to>
      <xdr:col>9</xdr:col>
      <xdr:colOff>381000</xdr:colOff>
      <xdr:row>17</xdr:row>
      <xdr:rowOff>161925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190499</xdr:colOff>
      <xdr:row>14</xdr:row>
      <xdr:rowOff>104775</xdr:rowOff>
    </xdr:from>
    <xdr:to>
      <xdr:col>7</xdr:col>
      <xdr:colOff>400050</xdr:colOff>
      <xdr:row>16</xdr:row>
      <xdr:rowOff>152401</xdr:rowOff>
    </xdr:to>
    <xdr:sp macro="" textlink="'Pie Charts'!$H$5">
      <xdr:nvSpPr>
        <xdr:cNvPr id="39" name="TextBox 38"/>
        <xdr:cNvSpPr txBox="1"/>
      </xdr:nvSpPr>
      <xdr:spPr>
        <a:xfrm>
          <a:off x="3848099" y="2771775"/>
          <a:ext cx="819151" cy="428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F3BEE7B-70B2-4B5A-8310-76CC54145A51}" type="TxLink">
            <a:rPr lang="en-US" sz="24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/>
            <a:t>274</a:t>
          </a:fld>
          <a:endParaRPr lang="en-GB" sz="8000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47625</xdr:colOff>
      <xdr:row>15</xdr:row>
      <xdr:rowOff>38100</xdr:rowOff>
    </xdr:from>
    <xdr:to>
      <xdr:col>9</xdr:col>
      <xdr:colOff>0</xdr:colOff>
      <xdr:row>16</xdr:row>
      <xdr:rowOff>85725</xdr:rowOff>
    </xdr:to>
    <xdr:sp macro="" textlink="'Pie Charts'!$I$3">
      <xdr:nvSpPr>
        <xdr:cNvPr id="40" name="TextBox 39"/>
        <xdr:cNvSpPr txBox="1"/>
      </xdr:nvSpPr>
      <xdr:spPr>
        <a:xfrm>
          <a:off x="4924425" y="2895600"/>
          <a:ext cx="5619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E511CA-F783-4058-AC8A-319765BEFF77}" type="TxLink">
            <a:rPr lang="en-US" sz="800" b="0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/>
            <a:t>49.3%</a:t>
          </a:fld>
          <a:endParaRPr lang="en-GB" sz="5400">
            <a:solidFill>
              <a:schemeClr val="accent4">
                <a:lumMod val="60000"/>
                <a:lumOff val="4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57149</xdr:colOff>
      <xdr:row>19</xdr:row>
      <xdr:rowOff>114300</xdr:rowOff>
    </xdr:from>
    <xdr:to>
      <xdr:col>11</xdr:col>
      <xdr:colOff>85725</xdr:colOff>
      <xdr:row>25</xdr:row>
      <xdr:rowOff>133350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447675</xdr:colOff>
      <xdr:row>19</xdr:row>
      <xdr:rowOff>19051</xdr:rowOff>
    </xdr:from>
    <xdr:to>
      <xdr:col>20</xdr:col>
      <xdr:colOff>238125</xdr:colOff>
      <xdr:row>25</xdr:row>
      <xdr:rowOff>171451</xdr:rowOff>
    </xdr:to>
    <xdr:sp macro="" textlink="">
      <xdr:nvSpPr>
        <xdr:cNvPr id="42" name="Rounded Rectangle 41"/>
        <xdr:cNvSpPr/>
      </xdr:nvSpPr>
      <xdr:spPr>
        <a:xfrm>
          <a:off x="10201275" y="3638551"/>
          <a:ext cx="2228850" cy="1295400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447676</xdr:colOff>
      <xdr:row>19</xdr:row>
      <xdr:rowOff>180974</xdr:rowOff>
    </xdr:from>
    <xdr:to>
      <xdr:col>20</xdr:col>
      <xdr:colOff>200026</xdr:colOff>
      <xdr:row>25</xdr:row>
      <xdr:rowOff>133349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66676</xdr:colOff>
      <xdr:row>12</xdr:row>
      <xdr:rowOff>142876</xdr:rowOff>
    </xdr:from>
    <xdr:to>
      <xdr:col>9</xdr:col>
      <xdr:colOff>276226</xdr:colOff>
      <xdr:row>13</xdr:row>
      <xdr:rowOff>152400</xdr:rowOff>
    </xdr:to>
    <xdr:sp macro="" textlink="">
      <xdr:nvSpPr>
        <xdr:cNvPr id="44" name="TextBox 43"/>
        <xdr:cNvSpPr txBox="1"/>
      </xdr:nvSpPr>
      <xdr:spPr>
        <a:xfrm>
          <a:off x="3724276" y="2428876"/>
          <a:ext cx="2038350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aseline="0">
              <a:solidFill>
                <a:schemeClr val="bg1"/>
              </a:solidFill>
              <a:latin typeface="Arial Black" panose="020B0A04020102020204" pitchFamily="34" charset="0"/>
            </a:rPr>
            <a:t>BALANCE &lt; 0 DM</a:t>
          </a:r>
          <a:endParaRPr lang="en-GB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457199</xdr:colOff>
      <xdr:row>13</xdr:row>
      <xdr:rowOff>95249</xdr:rowOff>
    </xdr:from>
    <xdr:to>
      <xdr:col>13</xdr:col>
      <xdr:colOff>9524</xdr:colOff>
      <xdr:row>17</xdr:row>
      <xdr:rowOff>142875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333375</xdr:colOff>
      <xdr:row>15</xdr:row>
      <xdr:rowOff>57151</xdr:rowOff>
    </xdr:from>
    <xdr:to>
      <xdr:col>12</xdr:col>
      <xdr:colOff>257175</xdr:colOff>
      <xdr:row>16</xdr:row>
      <xdr:rowOff>95251</xdr:rowOff>
    </xdr:to>
    <xdr:sp macro="" textlink="'Pie Charts'!$M$3">
      <xdr:nvSpPr>
        <xdr:cNvPr id="46" name="TextBox 45"/>
        <xdr:cNvSpPr txBox="1"/>
      </xdr:nvSpPr>
      <xdr:spPr>
        <a:xfrm>
          <a:off x="7038975" y="2914651"/>
          <a:ext cx="533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627B10-DD54-4229-A79D-ECFD2315E47B}" type="TxLink">
            <a:rPr lang="en-US" sz="800" b="0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/>
            <a:t>39.0%</a:t>
          </a:fld>
          <a:endParaRPr lang="en-GB" sz="3600">
            <a:solidFill>
              <a:schemeClr val="accent4">
                <a:lumMod val="60000"/>
                <a:lumOff val="4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352424</xdr:colOff>
      <xdr:row>12</xdr:row>
      <xdr:rowOff>152400</xdr:rowOff>
    </xdr:from>
    <xdr:to>
      <xdr:col>12</xdr:col>
      <xdr:colOff>523875</xdr:colOff>
      <xdr:row>14</xdr:row>
      <xdr:rowOff>0</xdr:rowOff>
    </xdr:to>
    <xdr:sp macro="" textlink="">
      <xdr:nvSpPr>
        <xdr:cNvPr id="47" name="TextBox 46"/>
        <xdr:cNvSpPr txBox="1"/>
      </xdr:nvSpPr>
      <xdr:spPr>
        <a:xfrm>
          <a:off x="5838824" y="2438400"/>
          <a:ext cx="2000251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aseline="0">
              <a:solidFill>
                <a:schemeClr val="bg1"/>
              </a:solidFill>
              <a:latin typeface="Arial Black" panose="020B0A04020102020204" pitchFamily="34" charset="0"/>
            </a:rPr>
            <a:t>BALANCE 1 - 200 DM</a:t>
          </a:r>
          <a:endParaRPr lang="en-GB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457200</xdr:colOff>
      <xdr:row>14</xdr:row>
      <xdr:rowOff>123826</xdr:rowOff>
    </xdr:from>
    <xdr:to>
      <xdr:col>11</xdr:col>
      <xdr:colOff>57151</xdr:colOff>
      <xdr:row>16</xdr:row>
      <xdr:rowOff>171452</xdr:rowOff>
    </xdr:to>
    <xdr:sp macro="" textlink="'Pie Charts'!L5">
      <xdr:nvSpPr>
        <xdr:cNvPr id="48" name="TextBox 47"/>
        <xdr:cNvSpPr txBox="1"/>
      </xdr:nvSpPr>
      <xdr:spPr>
        <a:xfrm>
          <a:off x="5943600" y="2790826"/>
          <a:ext cx="819151" cy="428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9D5CE36-8764-4A88-BD3F-91C248155AD6}" type="TxLink">
            <a:rPr lang="en-US" sz="24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269</a:t>
          </a:fld>
          <a:endParaRPr lang="en-US" sz="2400" b="0" i="0" u="none" strike="noStrike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114299</xdr:colOff>
      <xdr:row>13</xdr:row>
      <xdr:rowOff>95250</xdr:rowOff>
    </xdr:from>
    <xdr:to>
      <xdr:col>16</xdr:col>
      <xdr:colOff>371474</xdr:colOff>
      <xdr:row>17</xdr:row>
      <xdr:rowOff>180975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38099</xdr:colOff>
      <xdr:row>12</xdr:row>
      <xdr:rowOff>152400</xdr:rowOff>
    </xdr:from>
    <xdr:to>
      <xdr:col>16</xdr:col>
      <xdr:colOff>209550</xdr:colOff>
      <xdr:row>14</xdr:row>
      <xdr:rowOff>0</xdr:rowOff>
    </xdr:to>
    <xdr:sp macro="" textlink="">
      <xdr:nvSpPr>
        <xdr:cNvPr id="50" name="TextBox 49"/>
        <xdr:cNvSpPr txBox="1"/>
      </xdr:nvSpPr>
      <xdr:spPr>
        <a:xfrm>
          <a:off x="7962899" y="2438400"/>
          <a:ext cx="2000251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aseline="0">
              <a:solidFill>
                <a:schemeClr val="bg1"/>
              </a:solidFill>
              <a:latin typeface="Arial Black" panose="020B0A04020102020204" pitchFamily="34" charset="0"/>
            </a:rPr>
            <a:t>BALANCE &gt; 200 DM</a:t>
          </a:r>
          <a:endParaRPr lang="en-GB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142876</xdr:colOff>
      <xdr:row>14</xdr:row>
      <xdr:rowOff>123825</xdr:rowOff>
    </xdr:from>
    <xdr:to>
      <xdr:col>14</xdr:col>
      <xdr:colOff>257176</xdr:colOff>
      <xdr:row>17</xdr:row>
      <xdr:rowOff>9524</xdr:rowOff>
    </xdr:to>
    <xdr:sp macro="" textlink="'Pie Charts'!$P$5">
      <xdr:nvSpPr>
        <xdr:cNvPr id="51" name="TextBox 50"/>
        <xdr:cNvSpPr txBox="1"/>
      </xdr:nvSpPr>
      <xdr:spPr>
        <a:xfrm>
          <a:off x="8067676" y="2790825"/>
          <a:ext cx="723900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47AE828-E20F-4F4D-AE27-168B55312D6F}" type="TxLink">
            <a:rPr lang="en-US" sz="24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63</a:t>
          </a:fld>
          <a:endParaRPr lang="en-US" sz="2400" b="0" i="0" u="none" strike="noStrike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600074</xdr:colOff>
      <xdr:row>15</xdr:row>
      <xdr:rowOff>66675</xdr:rowOff>
    </xdr:from>
    <xdr:to>
      <xdr:col>15</xdr:col>
      <xdr:colOff>523874</xdr:colOff>
      <xdr:row>16</xdr:row>
      <xdr:rowOff>104775</xdr:rowOff>
    </xdr:to>
    <xdr:sp macro="" textlink="'Pie Charts'!Q3">
      <xdr:nvSpPr>
        <xdr:cNvPr id="52" name="TextBox 51"/>
        <xdr:cNvSpPr txBox="1"/>
      </xdr:nvSpPr>
      <xdr:spPr>
        <a:xfrm>
          <a:off x="9134474" y="2924175"/>
          <a:ext cx="533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C4EAE4B-0A8E-40A3-A02B-09A77116337E}" type="TxLink">
            <a:rPr lang="en-US" sz="800" b="0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22.2%</a:t>
          </a:fld>
          <a:endParaRPr lang="en-GB" sz="800" b="0" i="0" u="none" strike="noStrike">
            <a:solidFill>
              <a:schemeClr val="accent4">
                <a:lumMod val="60000"/>
                <a:lumOff val="4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257175</xdr:colOff>
      <xdr:row>19</xdr:row>
      <xdr:rowOff>123825</xdr:rowOff>
    </xdr:from>
    <xdr:to>
      <xdr:col>16</xdr:col>
      <xdr:colOff>304800</xdr:colOff>
      <xdr:row>25</xdr:row>
      <xdr:rowOff>142874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85725</xdr:colOff>
      <xdr:row>18</xdr:row>
      <xdr:rowOff>161925</xdr:rowOff>
    </xdr:from>
    <xdr:to>
      <xdr:col>9</xdr:col>
      <xdr:colOff>561974</xdr:colOff>
      <xdr:row>20</xdr:row>
      <xdr:rowOff>28575</xdr:rowOff>
    </xdr:to>
    <xdr:sp macro="" textlink="">
      <xdr:nvSpPr>
        <xdr:cNvPr id="54" name="TextBox 53"/>
        <xdr:cNvSpPr txBox="1"/>
      </xdr:nvSpPr>
      <xdr:spPr>
        <a:xfrm>
          <a:off x="3743325" y="3590925"/>
          <a:ext cx="23050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DEFAULT RISK BY LOAN</a:t>
          </a:r>
          <a:r>
            <a:rPr lang="en-GB" sz="80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DURATION</a:t>
          </a:r>
          <a:endParaRPr lang="en-GB" sz="70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285750</xdr:colOff>
      <xdr:row>18</xdr:row>
      <xdr:rowOff>180975</xdr:rowOff>
    </xdr:from>
    <xdr:to>
      <xdr:col>16</xdr:col>
      <xdr:colOff>76200</xdr:colOff>
      <xdr:row>20</xdr:row>
      <xdr:rowOff>0</xdr:rowOff>
    </xdr:to>
    <xdr:sp macro="" textlink="">
      <xdr:nvSpPr>
        <xdr:cNvPr id="55" name="TextBox 54"/>
        <xdr:cNvSpPr txBox="1"/>
      </xdr:nvSpPr>
      <xdr:spPr>
        <a:xfrm>
          <a:off x="6991350" y="3609975"/>
          <a:ext cx="28384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DEFAULT RISK</a:t>
          </a:r>
          <a:r>
            <a:rPr lang="en-GB" sz="80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BY PERCENT OF INCOME</a:t>
          </a:r>
          <a:endParaRPr lang="en-GB" sz="70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16</xdr:col>
      <xdr:colOff>457200</xdr:colOff>
      <xdr:row>19</xdr:row>
      <xdr:rowOff>76201</xdr:rowOff>
    </xdr:from>
    <xdr:to>
      <xdr:col>20</xdr:col>
      <xdr:colOff>123825</xdr:colOff>
      <xdr:row>20</xdr:row>
      <xdr:rowOff>95250</xdr:rowOff>
    </xdr:to>
    <xdr:sp macro="" textlink="">
      <xdr:nvSpPr>
        <xdr:cNvPr id="56" name="TextBox 55"/>
        <xdr:cNvSpPr txBox="1"/>
      </xdr:nvSpPr>
      <xdr:spPr>
        <a:xfrm>
          <a:off x="10210800" y="3695701"/>
          <a:ext cx="2105025" cy="209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DEFAULT RISK</a:t>
          </a:r>
          <a:r>
            <a:rPr lang="en-GB" sz="70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BY HOUSE OWNERSHIP</a:t>
          </a:r>
          <a:endParaRPr lang="en-GB" sz="60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16</xdr:col>
      <xdr:colOff>476250</xdr:colOff>
      <xdr:row>11</xdr:row>
      <xdr:rowOff>161925</xdr:rowOff>
    </xdr:from>
    <xdr:to>
      <xdr:col>20</xdr:col>
      <xdr:colOff>180975</xdr:colOff>
      <xdr:row>12</xdr:row>
      <xdr:rowOff>171450</xdr:rowOff>
    </xdr:to>
    <xdr:sp macro="" textlink="">
      <xdr:nvSpPr>
        <xdr:cNvPr id="57" name="TextBox 56"/>
        <xdr:cNvSpPr txBox="1"/>
      </xdr:nvSpPr>
      <xdr:spPr>
        <a:xfrm>
          <a:off x="10229850" y="2257425"/>
          <a:ext cx="21431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DEFAULT RISK</a:t>
          </a:r>
          <a:r>
            <a:rPr lang="en-GB" sz="800" baseline="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BY AGE BRACKET</a:t>
          </a:r>
          <a:endParaRPr lang="en-GB" sz="70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16</xdr:col>
      <xdr:colOff>504825</xdr:colOff>
      <xdr:row>12</xdr:row>
      <xdr:rowOff>133351</xdr:rowOff>
    </xdr:from>
    <xdr:to>
      <xdr:col>20</xdr:col>
      <xdr:colOff>314325</xdr:colOff>
      <xdr:row>18</xdr:row>
      <xdr:rowOff>66675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28576</xdr:colOff>
      <xdr:row>11</xdr:row>
      <xdr:rowOff>152399</xdr:rowOff>
    </xdr:from>
    <xdr:to>
      <xdr:col>15</xdr:col>
      <xdr:colOff>466726</xdr:colOff>
      <xdr:row>12</xdr:row>
      <xdr:rowOff>171450</xdr:rowOff>
    </xdr:to>
    <xdr:sp macro="" textlink="">
      <xdr:nvSpPr>
        <xdr:cNvPr id="59" name="TextBox 58"/>
        <xdr:cNvSpPr txBox="1"/>
      </xdr:nvSpPr>
      <xdr:spPr>
        <a:xfrm>
          <a:off x="8562976" y="2247899"/>
          <a:ext cx="1047750" cy="209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APPLICANTS</a:t>
          </a:r>
        </a:p>
      </xdr:txBody>
    </xdr:sp>
    <xdr:clientData/>
  </xdr:twoCellAnchor>
  <xdr:twoCellAnchor>
    <xdr:from>
      <xdr:col>15</xdr:col>
      <xdr:colOff>323850</xdr:colOff>
      <xdr:row>11</xdr:row>
      <xdr:rowOff>104775</xdr:rowOff>
    </xdr:from>
    <xdr:to>
      <xdr:col>16</xdr:col>
      <xdr:colOff>352424</xdr:colOff>
      <xdr:row>12</xdr:row>
      <xdr:rowOff>142875</xdr:rowOff>
    </xdr:to>
    <xdr:sp macro="" textlink="'Pie Charts'!E7">
      <xdr:nvSpPr>
        <xdr:cNvPr id="60" name="TextBox 59"/>
        <xdr:cNvSpPr txBox="1"/>
      </xdr:nvSpPr>
      <xdr:spPr>
        <a:xfrm>
          <a:off x="9467850" y="2200275"/>
          <a:ext cx="638174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92A1CA5-9493-485B-BDA5-792D8A99F483}" type="TxLink">
            <a:rPr lang="en-US" sz="12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606</a:t>
          </a:fld>
          <a:endParaRPr lang="en-US" sz="1600" b="0" i="0" u="none" strike="noStrike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161924</xdr:colOff>
      <xdr:row>1</xdr:row>
      <xdr:rowOff>142874</xdr:rowOff>
    </xdr:from>
    <xdr:to>
      <xdr:col>1</xdr:col>
      <xdr:colOff>219075</xdr:colOff>
      <xdr:row>4</xdr:row>
      <xdr:rowOff>47625</xdr:rowOff>
    </xdr:to>
    <xdr:pic>
      <xdr:nvPicPr>
        <xdr:cNvPr id="61" name="Picture 60" descr="Bank PNG Transparent Images | PNG All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333374"/>
          <a:ext cx="666751" cy="476251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</xdr:row>
      <xdr:rowOff>123825</xdr:rowOff>
    </xdr:from>
    <xdr:to>
      <xdr:col>1</xdr:col>
      <xdr:colOff>200025</xdr:colOff>
      <xdr:row>9</xdr:row>
      <xdr:rowOff>57149</xdr:rowOff>
    </xdr:to>
    <xdr:pic>
      <xdr:nvPicPr>
        <xdr:cNvPr id="62" name="Picture 61" descr="Loan PNG HD | PNG All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66825"/>
          <a:ext cx="666750" cy="504824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11</xdr:row>
      <xdr:rowOff>104776</xdr:rowOff>
    </xdr:from>
    <xdr:to>
      <xdr:col>1</xdr:col>
      <xdr:colOff>200025</xdr:colOff>
      <xdr:row>14</xdr:row>
      <xdr:rowOff>171450</xdr:rowOff>
    </xdr:to>
    <xdr:pic>
      <xdr:nvPicPr>
        <xdr:cNvPr id="63" name="Picture 62" descr="Loan PNG Transparent Images | PNG All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00276"/>
          <a:ext cx="590550" cy="638174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17</xdr:row>
      <xdr:rowOff>9525</xdr:rowOff>
    </xdr:from>
    <xdr:to>
      <xdr:col>1</xdr:col>
      <xdr:colOff>219075</xdr:colOff>
      <xdr:row>20</xdr:row>
      <xdr:rowOff>85725</xdr:rowOff>
    </xdr:to>
    <xdr:pic>
      <xdr:nvPicPr>
        <xdr:cNvPr id="64" name="Picture 63" descr="Free vector graphic: Cabinet, Data, File, Icon - Free Image on Pixabay ...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3248025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22</xdr:row>
      <xdr:rowOff>47625</xdr:rowOff>
    </xdr:from>
    <xdr:to>
      <xdr:col>1</xdr:col>
      <xdr:colOff>209550</xdr:colOff>
      <xdr:row>25</xdr:row>
      <xdr:rowOff>95250</xdr:rowOff>
    </xdr:to>
    <xdr:pic>
      <xdr:nvPicPr>
        <xdr:cNvPr id="65" name="Picture 64" descr="What is &quot;Data Preparedness&quot;? - Sarapis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38625"/>
          <a:ext cx="628650" cy="619125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3</xdr:row>
      <xdr:rowOff>171450</xdr:rowOff>
    </xdr:from>
    <xdr:to>
      <xdr:col>4</xdr:col>
      <xdr:colOff>57149</xdr:colOff>
      <xdr:row>11</xdr:row>
      <xdr:rowOff>57150</xdr:rowOff>
    </xdr:to>
    <xdr:sp macro="" textlink="">
      <xdr:nvSpPr>
        <xdr:cNvPr id="66" name="Rounded Rectangle 65"/>
        <xdr:cNvSpPr/>
      </xdr:nvSpPr>
      <xdr:spPr>
        <a:xfrm>
          <a:off x="981075" y="742950"/>
          <a:ext cx="1514474" cy="1409700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428625</xdr:colOff>
      <xdr:row>3</xdr:row>
      <xdr:rowOff>171449</xdr:rowOff>
    </xdr:from>
    <xdr:to>
      <xdr:col>4</xdr:col>
      <xdr:colOff>47625</xdr:colOff>
      <xdr:row>5</xdr:row>
      <xdr:rowOff>19050</xdr:rowOff>
    </xdr:to>
    <xdr:sp macro="" textlink="">
      <xdr:nvSpPr>
        <xdr:cNvPr id="67" name="TextBox 66"/>
        <xdr:cNvSpPr txBox="1"/>
      </xdr:nvSpPr>
      <xdr:spPr>
        <a:xfrm>
          <a:off x="1038225" y="742949"/>
          <a:ext cx="14478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accent5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DEFAULT RATE</a:t>
          </a:r>
          <a:endParaRPr lang="en-GB" sz="1050">
            <a:solidFill>
              <a:schemeClr val="accent5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466725</xdr:colOff>
      <xdr:row>5</xdr:row>
      <xdr:rowOff>19050</xdr:rowOff>
    </xdr:from>
    <xdr:to>
      <xdr:col>3</xdr:col>
      <xdr:colOff>514351</xdr:colOff>
      <xdr:row>10</xdr:row>
      <xdr:rowOff>190499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171451</xdr:colOff>
      <xdr:row>7</xdr:row>
      <xdr:rowOff>19050</xdr:rowOff>
    </xdr:from>
    <xdr:to>
      <xdr:col>3</xdr:col>
      <xdr:colOff>266701</xdr:colOff>
      <xdr:row>8</xdr:row>
      <xdr:rowOff>161925</xdr:rowOff>
    </xdr:to>
    <xdr:sp macro="" textlink="'Pie Charts'!G72">
      <xdr:nvSpPr>
        <xdr:cNvPr id="69" name="TextBox 68"/>
        <xdr:cNvSpPr txBox="1"/>
      </xdr:nvSpPr>
      <xdr:spPr>
        <a:xfrm>
          <a:off x="1390651" y="1352550"/>
          <a:ext cx="7048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13B5F3-B747-474B-9857-AAB99670398E}" type="TxLink">
            <a:rPr lang="en-US" sz="1600" b="0" i="0" u="none" strike="noStrike">
              <a:solidFill>
                <a:schemeClr val="accent6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/>
            <a:t>30%</a:t>
          </a:fld>
          <a:endParaRPr lang="en-GB" sz="7200">
            <a:solidFill>
              <a:schemeClr val="accent6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32.317769444446" createdVersion="6" refreshedVersion="6" minRefreshableVersion="3" recordCount="1000">
  <cacheSource type="worksheet">
    <worksheetSource ref="A1:T1001" sheet="credit (2)"/>
  </cacheSource>
  <cacheFields count="20">
    <cacheField name="checking_balance" numFmtId="0">
      <sharedItems count="4">
        <s v="&lt; 0 DM"/>
        <s v="1 - 200 DM"/>
        <s v="unknown"/>
        <s v="&gt; 200 DM"/>
      </sharedItems>
    </cacheField>
    <cacheField name="months_loan_duration" numFmtId="1">
      <sharedItems containsSemiMixedTypes="0" containsString="0" containsNumber="1" containsInteger="1" minValue="4" maxValue="72"/>
    </cacheField>
    <cacheField name="loan_duration" numFmtId="0">
      <sharedItems count="4">
        <s v="&lt; 1 year"/>
        <s v="2 - 5 years"/>
        <s v="1 - 2 years"/>
        <s v="&gt; 5 years" u="1"/>
      </sharedItems>
    </cacheField>
    <cacheField name="credit_history" numFmtId="0">
      <sharedItems/>
    </cacheField>
    <cacheField name="purpose" numFmtId="0">
      <sharedItems/>
    </cacheField>
    <cacheField name="amount" numFmtId="0">
      <sharedItems containsSemiMixedTypes="0" containsString="0" containsNumber="1" containsInteger="1" minValue="250" maxValue="18424"/>
    </cacheField>
    <cacheField name="amount_range" numFmtId="0">
      <sharedItems count="6">
        <s v="1k - 5k"/>
        <s v="5k - 10k"/>
        <s v="10k - 20k"/>
        <s v="250 - 1k"/>
        <s v="250 - 500" u="1"/>
        <s v="500 - 1k" u="1"/>
      </sharedItems>
    </cacheField>
    <cacheField name="savings_balance" numFmtId="0">
      <sharedItems count="5">
        <s v="unknown"/>
        <s v="&lt; 100 DM"/>
        <s v="500 - 1000 DM"/>
        <s v="&gt; 1000 DM"/>
        <s v="100 - 500 DM"/>
      </sharedItems>
    </cacheField>
    <cacheField name="employment_duration" numFmtId="0">
      <sharedItems/>
    </cacheField>
    <cacheField name="percent_of_income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years_at_residence" numFmtId="0">
      <sharedItems containsSemiMixedTypes="0" containsString="0" containsNumber="1" containsInteger="1" minValue="1" maxValue="4"/>
    </cacheField>
    <cacheField name="age" numFmtId="0">
      <sharedItems containsSemiMixedTypes="0" containsString="0" containsNumber="1" containsInteger="1" minValue="19" maxValue="75"/>
    </cacheField>
    <cacheField name="age_bracket" numFmtId="0">
      <sharedItems count="6">
        <s v="55 - 75"/>
        <s v="18 - 30"/>
        <s v="30 - 55"/>
        <s v="old" u="1"/>
        <s v="young" u="1"/>
        <s v="mid" u="1"/>
      </sharedItems>
    </cacheField>
    <cacheField name="other_credit" numFmtId="0">
      <sharedItems/>
    </cacheField>
    <cacheField name="housing" numFmtId="0">
      <sharedItems count="3">
        <s v="own"/>
        <s v="other"/>
        <s v="rent"/>
      </sharedItems>
    </cacheField>
    <cacheField name="existing_loans_count" numFmtId="0">
      <sharedItems containsSemiMixedTypes="0" containsString="0" containsNumber="1" containsInteger="1" minValue="1" maxValue="4"/>
    </cacheField>
    <cacheField name="job" numFmtId="0">
      <sharedItems/>
    </cacheField>
    <cacheField name="dependents" numFmtId="0">
      <sharedItems containsSemiMixedTypes="0" containsString="0" containsNumber="1" containsInteger="1" minValue="1" maxValue="2"/>
    </cacheField>
    <cacheField name="phone" numFmtId="0">
      <sharedItems count="2">
        <s v="yes"/>
        <s v="no"/>
      </sharedItems>
    </cacheField>
    <cacheField name="defaul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"/>
    <x v="0"/>
    <s v="critical"/>
    <s v="furniture/appliances"/>
    <n v="1169"/>
    <x v="0"/>
    <x v="0"/>
    <s v="&gt; 7 years"/>
    <x v="0"/>
    <n v="4"/>
    <n v="67"/>
    <x v="0"/>
    <s v="none"/>
    <x v="0"/>
    <n v="2"/>
    <s v="skilled"/>
    <n v="1"/>
    <x v="0"/>
    <x v="0"/>
  </r>
  <r>
    <x v="1"/>
    <n v="48"/>
    <x v="1"/>
    <s v="good"/>
    <s v="furniture/appliances"/>
    <n v="5951"/>
    <x v="1"/>
    <x v="1"/>
    <s v="1 - 4 years"/>
    <x v="1"/>
    <n v="2"/>
    <n v="22"/>
    <x v="1"/>
    <s v="none"/>
    <x v="0"/>
    <n v="1"/>
    <s v="skilled"/>
    <n v="1"/>
    <x v="1"/>
    <x v="1"/>
  </r>
  <r>
    <x v="2"/>
    <n v="12"/>
    <x v="2"/>
    <s v="critical"/>
    <s v="education"/>
    <n v="2096"/>
    <x v="0"/>
    <x v="1"/>
    <s v="4 - 7 years"/>
    <x v="1"/>
    <n v="3"/>
    <n v="49"/>
    <x v="2"/>
    <s v="none"/>
    <x v="0"/>
    <n v="1"/>
    <s v="unskilled"/>
    <n v="2"/>
    <x v="1"/>
    <x v="0"/>
  </r>
  <r>
    <x v="0"/>
    <n v="42"/>
    <x v="1"/>
    <s v="good"/>
    <s v="furniture/appliances"/>
    <n v="7882"/>
    <x v="1"/>
    <x v="1"/>
    <s v="4 - 7 years"/>
    <x v="1"/>
    <n v="4"/>
    <n v="45"/>
    <x v="2"/>
    <s v="none"/>
    <x v="1"/>
    <n v="1"/>
    <s v="skilled"/>
    <n v="2"/>
    <x v="1"/>
    <x v="0"/>
  </r>
  <r>
    <x v="0"/>
    <n v="24"/>
    <x v="2"/>
    <s v="poor"/>
    <s v="car"/>
    <n v="4870"/>
    <x v="0"/>
    <x v="1"/>
    <s v="1 - 4 years"/>
    <x v="2"/>
    <n v="4"/>
    <n v="53"/>
    <x v="2"/>
    <s v="none"/>
    <x v="1"/>
    <n v="2"/>
    <s v="skilled"/>
    <n v="2"/>
    <x v="1"/>
    <x v="1"/>
  </r>
  <r>
    <x v="2"/>
    <n v="36"/>
    <x v="1"/>
    <s v="good"/>
    <s v="education"/>
    <n v="9055"/>
    <x v="1"/>
    <x v="0"/>
    <s v="1 - 4 years"/>
    <x v="1"/>
    <n v="4"/>
    <n v="35"/>
    <x v="2"/>
    <s v="none"/>
    <x v="1"/>
    <n v="1"/>
    <s v="unskilled"/>
    <n v="2"/>
    <x v="0"/>
    <x v="0"/>
  </r>
  <r>
    <x v="2"/>
    <n v="24"/>
    <x v="2"/>
    <s v="good"/>
    <s v="furniture/appliances"/>
    <n v="2835"/>
    <x v="0"/>
    <x v="2"/>
    <s v="&gt; 7 years"/>
    <x v="2"/>
    <n v="4"/>
    <n v="53"/>
    <x v="2"/>
    <s v="none"/>
    <x v="0"/>
    <n v="1"/>
    <s v="skilled"/>
    <n v="1"/>
    <x v="1"/>
    <x v="0"/>
  </r>
  <r>
    <x v="1"/>
    <n v="36"/>
    <x v="1"/>
    <s v="good"/>
    <s v="car"/>
    <n v="6948"/>
    <x v="1"/>
    <x v="1"/>
    <s v="1 - 4 years"/>
    <x v="1"/>
    <n v="2"/>
    <n v="35"/>
    <x v="2"/>
    <s v="none"/>
    <x v="2"/>
    <n v="1"/>
    <s v="management"/>
    <n v="1"/>
    <x v="0"/>
    <x v="0"/>
  </r>
  <r>
    <x v="2"/>
    <n v="12"/>
    <x v="2"/>
    <s v="good"/>
    <s v="furniture/appliances"/>
    <n v="3059"/>
    <x v="0"/>
    <x v="3"/>
    <s v="4 - 7 years"/>
    <x v="1"/>
    <n v="4"/>
    <n v="61"/>
    <x v="0"/>
    <s v="none"/>
    <x v="0"/>
    <n v="1"/>
    <s v="unskilled"/>
    <n v="1"/>
    <x v="1"/>
    <x v="0"/>
  </r>
  <r>
    <x v="1"/>
    <n v="30"/>
    <x v="1"/>
    <s v="critical"/>
    <s v="car"/>
    <n v="5234"/>
    <x v="1"/>
    <x v="1"/>
    <s v="unemployed"/>
    <x v="0"/>
    <n v="2"/>
    <n v="28"/>
    <x v="1"/>
    <s v="none"/>
    <x v="0"/>
    <n v="2"/>
    <s v="management"/>
    <n v="1"/>
    <x v="1"/>
    <x v="1"/>
  </r>
  <r>
    <x v="1"/>
    <n v="12"/>
    <x v="2"/>
    <s v="good"/>
    <s v="car"/>
    <n v="1295"/>
    <x v="0"/>
    <x v="1"/>
    <s v="&lt; 1 year"/>
    <x v="2"/>
    <n v="1"/>
    <n v="25"/>
    <x v="1"/>
    <s v="none"/>
    <x v="2"/>
    <n v="1"/>
    <s v="skilled"/>
    <n v="1"/>
    <x v="1"/>
    <x v="1"/>
  </r>
  <r>
    <x v="0"/>
    <n v="48"/>
    <x v="1"/>
    <s v="good"/>
    <s v="business"/>
    <n v="4308"/>
    <x v="0"/>
    <x v="1"/>
    <s v="&lt; 1 year"/>
    <x v="2"/>
    <n v="4"/>
    <n v="24"/>
    <x v="1"/>
    <s v="none"/>
    <x v="2"/>
    <n v="1"/>
    <s v="skilled"/>
    <n v="1"/>
    <x v="1"/>
    <x v="1"/>
  </r>
  <r>
    <x v="1"/>
    <n v="12"/>
    <x v="2"/>
    <s v="good"/>
    <s v="furniture/appliances"/>
    <n v="1567"/>
    <x v="0"/>
    <x v="1"/>
    <s v="1 - 4 years"/>
    <x v="3"/>
    <n v="1"/>
    <n v="22"/>
    <x v="1"/>
    <s v="none"/>
    <x v="0"/>
    <n v="1"/>
    <s v="skilled"/>
    <n v="1"/>
    <x v="0"/>
    <x v="0"/>
  </r>
  <r>
    <x v="0"/>
    <n v="24"/>
    <x v="2"/>
    <s v="critical"/>
    <s v="car"/>
    <n v="1199"/>
    <x v="0"/>
    <x v="1"/>
    <s v="&gt; 7 years"/>
    <x v="0"/>
    <n v="4"/>
    <n v="60"/>
    <x v="0"/>
    <s v="none"/>
    <x v="0"/>
    <n v="2"/>
    <s v="unskilled"/>
    <n v="1"/>
    <x v="1"/>
    <x v="1"/>
  </r>
  <r>
    <x v="0"/>
    <n v="15"/>
    <x v="2"/>
    <s v="good"/>
    <s v="car"/>
    <n v="1403"/>
    <x v="0"/>
    <x v="1"/>
    <s v="1 - 4 years"/>
    <x v="1"/>
    <n v="4"/>
    <n v="28"/>
    <x v="1"/>
    <s v="none"/>
    <x v="2"/>
    <n v="1"/>
    <s v="skilled"/>
    <n v="1"/>
    <x v="1"/>
    <x v="0"/>
  </r>
  <r>
    <x v="0"/>
    <n v="24"/>
    <x v="2"/>
    <s v="good"/>
    <s v="furniture/appliances"/>
    <n v="1282"/>
    <x v="0"/>
    <x v="4"/>
    <s v="1 - 4 years"/>
    <x v="0"/>
    <n v="2"/>
    <n v="32"/>
    <x v="2"/>
    <s v="none"/>
    <x v="0"/>
    <n v="1"/>
    <s v="unskilled"/>
    <n v="1"/>
    <x v="1"/>
    <x v="1"/>
  </r>
  <r>
    <x v="2"/>
    <n v="24"/>
    <x v="2"/>
    <s v="critical"/>
    <s v="furniture/appliances"/>
    <n v="2424"/>
    <x v="0"/>
    <x v="0"/>
    <s v="&gt; 7 years"/>
    <x v="0"/>
    <n v="4"/>
    <n v="53"/>
    <x v="2"/>
    <s v="none"/>
    <x v="0"/>
    <n v="2"/>
    <s v="skilled"/>
    <n v="1"/>
    <x v="1"/>
    <x v="0"/>
  </r>
  <r>
    <x v="0"/>
    <n v="30"/>
    <x v="1"/>
    <s v="perfect"/>
    <s v="business"/>
    <n v="8072"/>
    <x v="1"/>
    <x v="0"/>
    <s v="&lt; 1 year"/>
    <x v="1"/>
    <n v="3"/>
    <n v="25"/>
    <x v="1"/>
    <s v="bank"/>
    <x v="0"/>
    <n v="3"/>
    <s v="skilled"/>
    <n v="1"/>
    <x v="1"/>
    <x v="0"/>
  </r>
  <r>
    <x v="1"/>
    <n v="24"/>
    <x v="2"/>
    <s v="good"/>
    <s v="car"/>
    <n v="12579"/>
    <x v="2"/>
    <x v="1"/>
    <s v="&gt; 7 years"/>
    <x v="0"/>
    <n v="2"/>
    <n v="44"/>
    <x v="2"/>
    <s v="none"/>
    <x v="1"/>
    <n v="1"/>
    <s v="management"/>
    <n v="1"/>
    <x v="0"/>
    <x v="1"/>
  </r>
  <r>
    <x v="2"/>
    <n v="24"/>
    <x v="2"/>
    <s v="good"/>
    <s v="furniture/appliances"/>
    <n v="3430"/>
    <x v="0"/>
    <x v="2"/>
    <s v="&gt; 7 years"/>
    <x v="2"/>
    <n v="2"/>
    <n v="31"/>
    <x v="2"/>
    <s v="none"/>
    <x v="0"/>
    <n v="1"/>
    <s v="skilled"/>
    <n v="2"/>
    <x v="0"/>
    <x v="0"/>
  </r>
  <r>
    <x v="2"/>
    <n v="9"/>
    <x v="0"/>
    <s v="critical"/>
    <s v="car"/>
    <n v="2134"/>
    <x v="0"/>
    <x v="1"/>
    <s v="1 - 4 years"/>
    <x v="0"/>
    <n v="4"/>
    <n v="48"/>
    <x v="2"/>
    <s v="none"/>
    <x v="0"/>
    <n v="3"/>
    <s v="skilled"/>
    <n v="1"/>
    <x v="0"/>
    <x v="0"/>
  </r>
  <r>
    <x v="0"/>
    <n v="6"/>
    <x v="0"/>
    <s v="good"/>
    <s v="furniture/appliances"/>
    <n v="2647"/>
    <x v="0"/>
    <x v="2"/>
    <s v="1 - 4 years"/>
    <x v="1"/>
    <n v="3"/>
    <n v="44"/>
    <x v="2"/>
    <s v="none"/>
    <x v="2"/>
    <n v="1"/>
    <s v="skilled"/>
    <n v="2"/>
    <x v="1"/>
    <x v="0"/>
  </r>
  <r>
    <x v="0"/>
    <n v="10"/>
    <x v="0"/>
    <s v="critical"/>
    <s v="car"/>
    <n v="2241"/>
    <x v="0"/>
    <x v="1"/>
    <s v="&lt; 1 year"/>
    <x v="3"/>
    <n v="3"/>
    <n v="48"/>
    <x v="2"/>
    <s v="none"/>
    <x v="2"/>
    <n v="2"/>
    <s v="unskilled"/>
    <n v="2"/>
    <x v="1"/>
    <x v="0"/>
  </r>
  <r>
    <x v="1"/>
    <n v="12"/>
    <x v="2"/>
    <s v="critical"/>
    <s v="car"/>
    <n v="1804"/>
    <x v="0"/>
    <x v="4"/>
    <s v="&lt; 1 year"/>
    <x v="2"/>
    <n v="4"/>
    <n v="44"/>
    <x v="2"/>
    <s v="none"/>
    <x v="0"/>
    <n v="1"/>
    <s v="skilled"/>
    <n v="1"/>
    <x v="1"/>
    <x v="0"/>
  </r>
  <r>
    <x v="2"/>
    <n v="10"/>
    <x v="0"/>
    <s v="critical"/>
    <s v="furniture/appliances"/>
    <n v="2069"/>
    <x v="0"/>
    <x v="0"/>
    <s v="1 - 4 years"/>
    <x v="1"/>
    <n v="1"/>
    <n v="26"/>
    <x v="1"/>
    <s v="none"/>
    <x v="0"/>
    <n v="2"/>
    <s v="skilled"/>
    <n v="1"/>
    <x v="1"/>
    <x v="0"/>
  </r>
  <r>
    <x v="0"/>
    <n v="6"/>
    <x v="0"/>
    <s v="good"/>
    <s v="furniture/appliances"/>
    <n v="1374"/>
    <x v="0"/>
    <x v="1"/>
    <s v="1 - 4 years"/>
    <x v="3"/>
    <n v="2"/>
    <n v="36"/>
    <x v="2"/>
    <s v="bank"/>
    <x v="0"/>
    <n v="1"/>
    <s v="unskilled"/>
    <n v="1"/>
    <x v="0"/>
    <x v="0"/>
  </r>
  <r>
    <x v="2"/>
    <n v="6"/>
    <x v="0"/>
    <s v="perfect"/>
    <s v="furniture/appliances"/>
    <n v="426"/>
    <x v="3"/>
    <x v="1"/>
    <s v="&gt; 7 years"/>
    <x v="0"/>
    <n v="4"/>
    <n v="39"/>
    <x v="2"/>
    <s v="none"/>
    <x v="0"/>
    <n v="1"/>
    <s v="unskilled"/>
    <n v="1"/>
    <x v="1"/>
    <x v="0"/>
  </r>
  <r>
    <x v="3"/>
    <n v="12"/>
    <x v="2"/>
    <s v="very good"/>
    <s v="furniture/appliances"/>
    <n v="409"/>
    <x v="3"/>
    <x v="3"/>
    <s v="1 - 4 years"/>
    <x v="2"/>
    <n v="3"/>
    <n v="42"/>
    <x v="2"/>
    <s v="none"/>
    <x v="2"/>
    <n v="2"/>
    <s v="skilled"/>
    <n v="1"/>
    <x v="1"/>
    <x v="0"/>
  </r>
  <r>
    <x v="1"/>
    <n v="7"/>
    <x v="0"/>
    <s v="good"/>
    <s v="furniture/appliances"/>
    <n v="2415"/>
    <x v="0"/>
    <x v="1"/>
    <s v="1 - 4 years"/>
    <x v="2"/>
    <n v="2"/>
    <n v="34"/>
    <x v="2"/>
    <s v="none"/>
    <x v="0"/>
    <n v="1"/>
    <s v="skilled"/>
    <n v="1"/>
    <x v="1"/>
    <x v="0"/>
  </r>
  <r>
    <x v="0"/>
    <n v="60"/>
    <x v="1"/>
    <s v="poor"/>
    <s v="business"/>
    <n v="6836"/>
    <x v="1"/>
    <x v="1"/>
    <s v="&gt; 7 years"/>
    <x v="2"/>
    <n v="4"/>
    <n v="63"/>
    <x v="0"/>
    <s v="none"/>
    <x v="0"/>
    <n v="2"/>
    <s v="skilled"/>
    <n v="1"/>
    <x v="0"/>
    <x v="1"/>
  </r>
  <r>
    <x v="1"/>
    <n v="18"/>
    <x v="2"/>
    <s v="good"/>
    <s v="business"/>
    <n v="1913"/>
    <x v="0"/>
    <x v="3"/>
    <s v="&lt; 1 year"/>
    <x v="2"/>
    <n v="3"/>
    <n v="36"/>
    <x v="2"/>
    <s v="bank"/>
    <x v="0"/>
    <n v="1"/>
    <s v="skilled"/>
    <n v="1"/>
    <x v="0"/>
    <x v="0"/>
  </r>
  <r>
    <x v="0"/>
    <n v="24"/>
    <x v="2"/>
    <s v="good"/>
    <s v="furniture/appliances"/>
    <n v="4020"/>
    <x v="0"/>
    <x v="1"/>
    <s v="1 - 4 years"/>
    <x v="1"/>
    <n v="2"/>
    <n v="27"/>
    <x v="1"/>
    <s v="store"/>
    <x v="0"/>
    <n v="1"/>
    <s v="skilled"/>
    <n v="1"/>
    <x v="1"/>
    <x v="0"/>
  </r>
  <r>
    <x v="1"/>
    <n v="18"/>
    <x v="2"/>
    <s v="good"/>
    <s v="car"/>
    <n v="5866"/>
    <x v="1"/>
    <x v="4"/>
    <s v="1 - 4 years"/>
    <x v="1"/>
    <n v="2"/>
    <n v="30"/>
    <x v="1"/>
    <s v="none"/>
    <x v="0"/>
    <n v="2"/>
    <s v="skilled"/>
    <n v="1"/>
    <x v="0"/>
    <x v="0"/>
  </r>
  <r>
    <x v="2"/>
    <n v="12"/>
    <x v="2"/>
    <s v="critical"/>
    <s v="business"/>
    <n v="1264"/>
    <x v="0"/>
    <x v="0"/>
    <s v="&gt; 7 years"/>
    <x v="0"/>
    <n v="4"/>
    <n v="57"/>
    <x v="0"/>
    <s v="none"/>
    <x v="2"/>
    <n v="1"/>
    <s v="unskilled"/>
    <n v="1"/>
    <x v="1"/>
    <x v="0"/>
  </r>
  <r>
    <x v="3"/>
    <n v="12"/>
    <x v="2"/>
    <s v="good"/>
    <s v="furniture/appliances"/>
    <n v="1474"/>
    <x v="0"/>
    <x v="1"/>
    <s v="&lt; 1 year"/>
    <x v="0"/>
    <n v="1"/>
    <n v="33"/>
    <x v="2"/>
    <s v="bank"/>
    <x v="0"/>
    <n v="1"/>
    <s v="management"/>
    <n v="1"/>
    <x v="0"/>
    <x v="0"/>
  </r>
  <r>
    <x v="1"/>
    <n v="45"/>
    <x v="1"/>
    <s v="critical"/>
    <s v="furniture/appliances"/>
    <n v="4746"/>
    <x v="0"/>
    <x v="1"/>
    <s v="&lt; 1 year"/>
    <x v="0"/>
    <n v="2"/>
    <n v="25"/>
    <x v="1"/>
    <s v="none"/>
    <x v="0"/>
    <n v="2"/>
    <s v="unskilled"/>
    <n v="1"/>
    <x v="1"/>
    <x v="1"/>
  </r>
  <r>
    <x v="2"/>
    <n v="48"/>
    <x v="1"/>
    <s v="critical"/>
    <s v="education"/>
    <n v="6110"/>
    <x v="1"/>
    <x v="1"/>
    <s v="1 - 4 years"/>
    <x v="3"/>
    <n v="3"/>
    <n v="31"/>
    <x v="2"/>
    <s v="bank"/>
    <x v="1"/>
    <n v="1"/>
    <s v="skilled"/>
    <n v="1"/>
    <x v="0"/>
    <x v="0"/>
  </r>
  <r>
    <x v="3"/>
    <n v="18"/>
    <x v="2"/>
    <s v="good"/>
    <s v="furniture/appliances"/>
    <n v="2100"/>
    <x v="0"/>
    <x v="1"/>
    <s v="1 - 4 years"/>
    <x v="0"/>
    <n v="2"/>
    <n v="37"/>
    <x v="2"/>
    <s v="store"/>
    <x v="0"/>
    <n v="1"/>
    <s v="skilled"/>
    <n v="1"/>
    <x v="1"/>
    <x v="1"/>
  </r>
  <r>
    <x v="3"/>
    <n v="10"/>
    <x v="0"/>
    <s v="good"/>
    <s v="furniture/appliances"/>
    <n v="1225"/>
    <x v="0"/>
    <x v="1"/>
    <s v="1 - 4 years"/>
    <x v="1"/>
    <n v="2"/>
    <n v="37"/>
    <x v="2"/>
    <s v="none"/>
    <x v="0"/>
    <n v="1"/>
    <s v="skilled"/>
    <n v="1"/>
    <x v="0"/>
    <x v="0"/>
  </r>
  <r>
    <x v="1"/>
    <n v="9"/>
    <x v="0"/>
    <s v="good"/>
    <s v="furniture/appliances"/>
    <n v="458"/>
    <x v="3"/>
    <x v="1"/>
    <s v="1 - 4 years"/>
    <x v="0"/>
    <n v="3"/>
    <n v="24"/>
    <x v="1"/>
    <s v="none"/>
    <x v="0"/>
    <n v="1"/>
    <s v="skilled"/>
    <n v="1"/>
    <x v="1"/>
    <x v="0"/>
  </r>
  <r>
    <x v="2"/>
    <n v="30"/>
    <x v="1"/>
    <s v="good"/>
    <s v="furniture/appliances"/>
    <n v="2333"/>
    <x v="0"/>
    <x v="2"/>
    <s v="&gt; 7 years"/>
    <x v="0"/>
    <n v="2"/>
    <n v="30"/>
    <x v="1"/>
    <s v="bank"/>
    <x v="0"/>
    <n v="1"/>
    <s v="management"/>
    <n v="1"/>
    <x v="1"/>
    <x v="0"/>
  </r>
  <r>
    <x v="1"/>
    <n v="12"/>
    <x v="2"/>
    <s v="good"/>
    <s v="furniture/appliances"/>
    <n v="1158"/>
    <x v="0"/>
    <x v="2"/>
    <s v="1 - 4 years"/>
    <x v="2"/>
    <n v="1"/>
    <n v="26"/>
    <x v="1"/>
    <s v="none"/>
    <x v="0"/>
    <n v="1"/>
    <s v="skilled"/>
    <n v="1"/>
    <x v="0"/>
    <x v="0"/>
  </r>
  <r>
    <x v="1"/>
    <n v="18"/>
    <x v="2"/>
    <s v="poor"/>
    <s v="renovations"/>
    <n v="6204"/>
    <x v="1"/>
    <x v="1"/>
    <s v="1 - 4 years"/>
    <x v="1"/>
    <n v="4"/>
    <n v="44"/>
    <x v="2"/>
    <s v="none"/>
    <x v="0"/>
    <n v="1"/>
    <s v="unskilled"/>
    <n v="2"/>
    <x v="0"/>
    <x v="0"/>
  </r>
  <r>
    <x v="0"/>
    <n v="30"/>
    <x v="1"/>
    <s v="critical"/>
    <s v="car"/>
    <n v="6187"/>
    <x v="1"/>
    <x v="4"/>
    <s v="4 - 7 years"/>
    <x v="3"/>
    <n v="4"/>
    <n v="24"/>
    <x v="1"/>
    <s v="none"/>
    <x v="2"/>
    <n v="2"/>
    <s v="skilled"/>
    <n v="1"/>
    <x v="1"/>
    <x v="0"/>
  </r>
  <r>
    <x v="0"/>
    <n v="48"/>
    <x v="1"/>
    <s v="critical"/>
    <s v="car"/>
    <n v="6143"/>
    <x v="1"/>
    <x v="1"/>
    <s v="&gt; 7 years"/>
    <x v="0"/>
    <n v="4"/>
    <n v="58"/>
    <x v="0"/>
    <s v="store"/>
    <x v="1"/>
    <n v="2"/>
    <s v="unskilled"/>
    <n v="1"/>
    <x v="1"/>
    <x v="1"/>
  </r>
  <r>
    <x v="2"/>
    <n v="11"/>
    <x v="0"/>
    <s v="critical"/>
    <s v="car"/>
    <n v="1393"/>
    <x v="0"/>
    <x v="1"/>
    <s v="&lt; 1 year"/>
    <x v="0"/>
    <n v="4"/>
    <n v="35"/>
    <x v="2"/>
    <s v="none"/>
    <x v="0"/>
    <n v="2"/>
    <s v="management"/>
    <n v="1"/>
    <x v="1"/>
    <x v="0"/>
  </r>
  <r>
    <x v="2"/>
    <n v="36"/>
    <x v="1"/>
    <s v="good"/>
    <s v="furniture/appliances"/>
    <n v="2299"/>
    <x v="0"/>
    <x v="2"/>
    <s v="&gt; 7 years"/>
    <x v="0"/>
    <n v="4"/>
    <n v="39"/>
    <x v="2"/>
    <s v="none"/>
    <x v="0"/>
    <n v="1"/>
    <s v="skilled"/>
    <n v="1"/>
    <x v="1"/>
    <x v="0"/>
  </r>
  <r>
    <x v="0"/>
    <n v="6"/>
    <x v="0"/>
    <s v="good"/>
    <s v="car"/>
    <n v="1352"/>
    <x v="0"/>
    <x v="2"/>
    <s v="unemployed"/>
    <x v="3"/>
    <n v="2"/>
    <n v="23"/>
    <x v="1"/>
    <s v="none"/>
    <x v="2"/>
    <n v="1"/>
    <s v="unemployed"/>
    <n v="1"/>
    <x v="0"/>
    <x v="0"/>
  </r>
  <r>
    <x v="2"/>
    <n v="11"/>
    <x v="0"/>
    <s v="critical"/>
    <s v="car"/>
    <n v="7228"/>
    <x v="1"/>
    <x v="1"/>
    <s v="1 - 4 years"/>
    <x v="3"/>
    <n v="4"/>
    <n v="39"/>
    <x v="2"/>
    <s v="none"/>
    <x v="0"/>
    <n v="2"/>
    <s v="unskilled"/>
    <n v="1"/>
    <x v="1"/>
    <x v="0"/>
  </r>
  <r>
    <x v="2"/>
    <n v="12"/>
    <x v="2"/>
    <s v="good"/>
    <s v="furniture/appliances"/>
    <n v="2073"/>
    <x v="0"/>
    <x v="4"/>
    <s v="1 - 4 years"/>
    <x v="0"/>
    <n v="2"/>
    <n v="28"/>
    <x v="1"/>
    <s v="none"/>
    <x v="0"/>
    <n v="1"/>
    <s v="skilled"/>
    <n v="1"/>
    <x v="1"/>
    <x v="0"/>
  </r>
  <r>
    <x v="1"/>
    <n v="24"/>
    <x v="2"/>
    <s v="poor"/>
    <s v="furniture/appliances"/>
    <n v="2333"/>
    <x v="0"/>
    <x v="0"/>
    <s v="&lt; 1 year"/>
    <x v="0"/>
    <n v="2"/>
    <n v="29"/>
    <x v="1"/>
    <s v="bank"/>
    <x v="0"/>
    <n v="1"/>
    <s v="unskilled"/>
    <n v="1"/>
    <x v="1"/>
    <x v="0"/>
  </r>
  <r>
    <x v="1"/>
    <n v="27"/>
    <x v="1"/>
    <s v="poor"/>
    <s v="car"/>
    <n v="5965"/>
    <x v="1"/>
    <x v="1"/>
    <s v="&gt; 7 years"/>
    <x v="3"/>
    <n v="2"/>
    <n v="30"/>
    <x v="1"/>
    <s v="none"/>
    <x v="0"/>
    <n v="2"/>
    <s v="management"/>
    <n v="1"/>
    <x v="0"/>
    <x v="0"/>
  </r>
  <r>
    <x v="2"/>
    <n v="12"/>
    <x v="2"/>
    <s v="good"/>
    <s v="furniture/appliances"/>
    <n v="1262"/>
    <x v="0"/>
    <x v="1"/>
    <s v="1 - 4 years"/>
    <x v="2"/>
    <n v="2"/>
    <n v="25"/>
    <x v="1"/>
    <s v="none"/>
    <x v="0"/>
    <n v="1"/>
    <s v="skilled"/>
    <n v="1"/>
    <x v="1"/>
    <x v="0"/>
  </r>
  <r>
    <x v="2"/>
    <n v="18"/>
    <x v="2"/>
    <s v="good"/>
    <s v="car"/>
    <n v="3378"/>
    <x v="0"/>
    <x v="0"/>
    <s v="1 - 4 years"/>
    <x v="1"/>
    <n v="1"/>
    <n v="31"/>
    <x v="2"/>
    <s v="none"/>
    <x v="0"/>
    <n v="1"/>
    <s v="skilled"/>
    <n v="1"/>
    <x v="0"/>
    <x v="0"/>
  </r>
  <r>
    <x v="1"/>
    <n v="36"/>
    <x v="1"/>
    <s v="poor"/>
    <s v="car"/>
    <n v="2225"/>
    <x v="0"/>
    <x v="1"/>
    <s v="&gt; 7 years"/>
    <x v="0"/>
    <n v="4"/>
    <n v="57"/>
    <x v="0"/>
    <s v="bank"/>
    <x v="1"/>
    <n v="2"/>
    <s v="skilled"/>
    <n v="1"/>
    <x v="0"/>
    <x v="1"/>
  </r>
  <r>
    <x v="2"/>
    <n v="6"/>
    <x v="0"/>
    <s v="very good"/>
    <s v="car"/>
    <n v="783"/>
    <x v="3"/>
    <x v="0"/>
    <s v="1 - 4 years"/>
    <x v="3"/>
    <n v="2"/>
    <n v="26"/>
    <x v="1"/>
    <s v="store"/>
    <x v="0"/>
    <n v="1"/>
    <s v="unskilled"/>
    <n v="2"/>
    <x v="1"/>
    <x v="0"/>
  </r>
  <r>
    <x v="1"/>
    <n v="12"/>
    <x v="2"/>
    <s v="good"/>
    <s v="furniture/appliances"/>
    <n v="6468"/>
    <x v="1"/>
    <x v="0"/>
    <s v="unemployed"/>
    <x v="1"/>
    <n v="1"/>
    <n v="52"/>
    <x v="2"/>
    <s v="none"/>
    <x v="0"/>
    <n v="1"/>
    <s v="management"/>
    <n v="1"/>
    <x v="0"/>
    <x v="1"/>
  </r>
  <r>
    <x v="2"/>
    <n v="36"/>
    <x v="1"/>
    <s v="critical"/>
    <s v="furniture/appliances"/>
    <n v="9566"/>
    <x v="1"/>
    <x v="1"/>
    <s v="1 - 4 years"/>
    <x v="1"/>
    <n v="2"/>
    <n v="31"/>
    <x v="2"/>
    <s v="store"/>
    <x v="0"/>
    <n v="2"/>
    <s v="skilled"/>
    <n v="1"/>
    <x v="1"/>
    <x v="0"/>
  </r>
  <r>
    <x v="3"/>
    <n v="18"/>
    <x v="2"/>
    <s v="good"/>
    <s v="car"/>
    <n v="1961"/>
    <x v="0"/>
    <x v="1"/>
    <s v="&gt; 7 years"/>
    <x v="2"/>
    <n v="2"/>
    <n v="23"/>
    <x v="1"/>
    <s v="none"/>
    <x v="0"/>
    <n v="1"/>
    <s v="management"/>
    <n v="1"/>
    <x v="1"/>
    <x v="0"/>
  </r>
  <r>
    <x v="0"/>
    <n v="36"/>
    <x v="1"/>
    <s v="critical"/>
    <s v="furniture/appliances"/>
    <n v="6229"/>
    <x v="1"/>
    <x v="1"/>
    <s v="&lt; 1 year"/>
    <x v="0"/>
    <n v="4"/>
    <n v="23"/>
    <x v="1"/>
    <s v="none"/>
    <x v="2"/>
    <n v="2"/>
    <s v="unskilled"/>
    <n v="1"/>
    <x v="0"/>
    <x v="1"/>
  </r>
  <r>
    <x v="1"/>
    <n v="9"/>
    <x v="0"/>
    <s v="good"/>
    <s v="business"/>
    <n v="1391"/>
    <x v="0"/>
    <x v="1"/>
    <s v="1 - 4 years"/>
    <x v="1"/>
    <n v="1"/>
    <n v="27"/>
    <x v="1"/>
    <s v="bank"/>
    <x v="0"/>
    <n v="1"/>
    <s v="skilled"/>
    <n v="1"/>
    <x v="0"/>
    <x v="0"/>
  </r>
  <r>
    <x v="1"/>
    <n v="15"/>
    <x v="2"/>
    <s v="critical"/>
    <s v="furniture/appliances"/>
    <n v="1537"/>
    <x v="0"/>
    <x v="0"/>
    <s v="&gt; 7 years"/>
    <x v="0"/>
    <n v="4"/>
    <n v="50"/>
    <x v="2"/>
    <s v="none"/>
    <x v="0"/>
    <n v="2"/>
    <s v="skilled"/>
    <n v="1"/>
    <x v="0"/>
    <x v="0"/>
  </r>
  <r>
    <x v="1"/>
    <n v="36"/>
    <x v="1"/>
    <s v="perfect"/>
    <s v="business"/>
    <n v="1953"/>
    <x v="0"/>
    <x v="1"/>
    <s v="&gt; 7 years"/>
    <x v="0"/>
    <n v="4"/>
    <n v="61"/>
    <x v="0"/>
    <s v="none"/>
    <x v="1"/>
    <n v="1"/>
    <s v="management"/>
    <n v="1"/>
    <x v="0"/>
    <x v="1"/>
  </r>
  <r>
    <x v="1"/>
    <n v="48"/>
    <x v="1"/>
    <s v="perfect"/>
    <s v="business"/>
    <n v="14421"/>
    <x v="2"/>
    <x v="1"/>
    <s v="1 - 4 years"/>
    <x v="1"/>
    <n v="2"/>
    <n v="25"/>
    <x v="1"/>
    <s v="none"/>
    <x v="0"/>
    <n v="1"/>
    <s v="skilled"/>
    <n v="1"/>
    <x v="0"/>
    <x v="1"/>
  </r>
  <r>
    <x v="2"/>
    <n v="24"/>
    <x v="2"/>
    <s v="good"/>
    <s v="furniture/appliances"/>
    <n v="3181"/>
    <x v="0"/>
    <x v="1"/>
    <s v="&lt; 1 year"/>
    <x v="0"/>
    <n v="4"/>
    <n v="26"/>
    <x v="1"/>
    <s v="none"/>
    <x v="0"/>
    <n v="1"/>
    <s v="skilled"/>
    <n v="1"/>
    <x v="0"/>
    <x v="0"/>
  </r>
  <r>
    <x v="2"/>
    <n v="27"/>
    <x v="1"/>
    <s v="good"/>
    <s v="renovations"/>
    <n v="5190"/>
    <x v="1"/>
    <x v="0"/>
    <s v="&gt; 7 years"/>
    <x v="0"/>
    <n v="4"/>
    <n v="48"/>
    <x v="2"/>
    <s v="none"/>
    <x v="0"/>
    <n v="4"/>
    <s v="skilled"/>
    <n v="2"/>
    <x v="0"/>
    <x v="0"/>
  </r>
  <r>
    <x v="2"/>
    <n v="12"/>
    <x v="2"/>
    <s v="good"/>
    <s v="furniture/appliances"/>
    <n v="2171"/>
    <x v="0"/>
    <x v="1"/>
    <s v="&lt; 1 year"/>
    <x v="1"/>
    <n v="2"/>
    <n v="29"/>
    <x v="1"/>
    <s v="bank"/>
    <x v="0"/>
    <n v="1"/>
    <s v="skilled"/>
    <n v="1"/>
    <x v="1"/>
    <x v="0"/>
  </r>
  <r>
    <x v="1"/>
    <n v="12"/>
    <x v="2"/>
    <s v="good"/>
    <s v="car"/>
    <n v="1007"/>
    <x v="0"/>
    <x v="3"/>
    <s v="1 - 4 years"/>
    <x v="0"/>
    <n v="1"/>
    <n v="22"/>
    <x v="1"/>
    <s v="none"/>
    <x v="0"/>
    <n v="1"/>
    <s v="skilled"/>
    <n v="1"/>
    <x v="1"/>
    <x v="0"/>
  </r>
  <r>
    <x v="2"/>
    <n v="36"/>
    <x v="1"/>
    <s v="good"/>
    <s v="education"/>
    <n v="1819"/>
    <x v="0"/>
    <x v="1"/>
    <s v="1 - 4 years"/>
    <x v="0"/>
    <n v="4"/>
    <n v="37"/>
    <x v="2"/>
    <s v="store"/>
    <x v="1"/>
    <n v="1"/>
    <s v="skilled"/>
    <n v="1"/>
    <x v="0"/>
    <x v="1"/>
  </r>
  <r>
    <x v="2"/>
    <n v="36"/>
    <x v="1"/>
    <s v="good"/>
    <s v="furniture/appliances"/>
    <n v="2394"/>
    <x v="0"/>
    <x v="0"/>
    <s v="1 - 4 years"/>
    <x v="0"/>
    <n v="4"/>
    <n v="25"/>
    <x v="1"/>
    <s v="none"/>
    <x v="0"/>
    <n v="1"/>
    <s v="skilled"/>
    <n v="1"/>
    <x v="1"/>
    <x v="0"/>
  </r>
  <r>
    <x v="2"/>
    <n v="36"/>
    <x v="1"/>
    <s v="good"/>
    <s v="car"/>
    <n v="8133"/>
    <x v="1"/>
    <x v="1"/>
    <s v="1 - 4 years"/>
    <x v="3"/>
    <n v="2"/>
    <n v="30"/>
    <x v="1"/>
    <s v="bank"/>
    <x v="0"/>
    <n v="1"/>
    <s v="skilled"/>
    <n v="1"/>
    <x v="1"/>
    <x v="0"/>
  </r>
  <r>
    <x v="2"/>
    <n v="7"/>
    <x v="0"/>
    <s v="critical"/>
    <s v="furniture/appliances"/>
    <n v="730"/>
    <x v="3"/>
    <x v="0"/>
    <s v="&gt; 7 years"/>
    <x v="0"/>
    <n v="2"/>
    <n v="46"/>
    <x v="2"/>
    <s v="none"/>
    <x v="2"/>
    <n v="2"/>
    <s v="unskilled"/>
    <n v="1"/>
    <x v="0"/>
    <x v="0"/>
  </r>
  <r>
    <x v="0"/>
    <n v="8"/>
    <x v="0"/>
    <s v="critical"/>
    <s v="car"/>
    <n v="1164"/>
    <x v="0"/>
    <x v="1"/>
    <s v="&gt; 7 years"/>
    <x v="2"/>
    <n v="4"/>
    <n v="51"/>
    <x v="2"/>
    <s v="bank"/>
    <x v="1"/>
    <n v="2"/>
    <s v="management"/>
    <n v="2"/>
    <x v="0"/>
    <x v="0"/>
  </r>
  <r>
    <x v="1"/>
    <n v="42"/>
    <x v="1"/>
    <s v="critical"/>
    <s v="business"/>
    <n v="5954"/>
    <x v="1"/>
    <x v="1"/>
    <s v="4 - 7 years"/>
    <x v="1"/>
    <n v="1"/>
    <n v="41"/>
    <x v="2"/>
    <s v="bank"/>
    <x v="0"/>
    <n v="2"/>
    <s v="unskilled"/>
    <n v="1"/>
    <x v="1"/>
    <x v="0"/>
  </r>
  <r>
    <x v="0"/>
    <n v="36"/>
    <x v="1"/>
    <s v="good"/>
    <s v="education"/>
    <n v="1977"/>
    <x v="0"/>
    <x v="0"/>
    <s v="&gt; 7 years"/>
    <x v="0"/>
    <n v="4"/>
    <n v="40"/>
    <x v="2"/>
    <s v="none"/>
    <x v="0"/>
    <n v="1"/>
    <s v="management"/>
    <n v="1"/>
    <x v="0"/>
    <x v="1"/>
  </r>
  <r>
    <x v="0"/>
    <n v="12"/>
    <x v="2"/>
    <s v="critical"/>
    <s v="car"/>
    <n v="1526"/>
    <x v="0"/>
    <x v="1"/>
    <s v="&gt; 7 years"/>
    <x v="0"/>
    <n v="4"/>
    <n v="66"/>
    <x v="0"/>
    <s v="none"/>
    <x v="1"/>
    <n v="2"/>
    <s v="management"/>
    <n v="1"/>
    <x v="1"/>
    <x v="0"/>
  </r>
  <r>
    <x v="0"/>
    <n v="42"/>
    <x v="1"/>
    <s v="good"/>
    <s v="furniture/appliances"/>
    <n v="3965"/>
    <x v="0"/>
    <x v="1"/>
    <s v="&lt; 1 year"/>
    <x v="0"/>
    <n v="3"/>
    <n v="34"/>
    <x v="2"/>
    <s v="none"/>
    <x v="0"/>
    <n v="1"/>
    <s v="skilled"/>
    <n v="1"/>
    <x v="1"/>
    <x v="1"/>
  </r>
  <r>
    <x v="1"/>
    <n v="11"/>
    <x v="0"/>
    <s v="poor"/>
    <s v="furniture/appliances"/>
    <n v="4771"/>
    <x v="0"/>
    <x v="1"/>
    <s v="4 - 7 years"/>
    <x v="1"/>
    <n v="4"/>
    <n v="51"/>
    <x v="2"/>
    <s v="none"/>
    <x v="0"/>
    <n v="1"/>
    <s v="skilled"/>
    <n v="1"/>
    <x v="1"/>
    <x v="0"/>
  </r>
  <r>
    <x v="2"/>
    <n v="54"/>
    <x v="1"/>
    <s v="perfect"/>
    <s v="car"/>
    <n v="9436"/>
    <x v="1"/>
    <x v="0"/>
    <s v="1 - 4 years"/>
    <x v="1"/>
    <n v="2"/>
    <n v="39"/>
    <x v="2"/>
    <s v="none"/>
    <x v="0"/>
    <n v="1"/>
    <s v="unskilled"/>
    <n v="2"/>
    <x v="1"/>
    <x v="0"/>
  </r>
  <r>
    <x v="1"/>
    <n v="30"/>
    <x v="1"/>
    <s v="good"/>
    <s v="furniture/appliances"/>
    <n v="3832"/>
    <x v="0"/>
    <x v="1"/>
    <s v="&lt; 1 year"/>
    <x v="1"/>
    <n v="1"/>
    <n v="22"/>
    <x v="1"/>
    <s v="none"/>
    <x v="0"/>
    <n v="1"/>
    <s v="skilled"/>
    <n v="1"/>
    <x v="1"/>
    <x v="0"/>
  </r>
  <r>
    <x v="2"/>
    <n v="24"/>
    <x v="2"/>
    <s v="good"/>
    <s v="furniture/appliances"/>
    <n v="5943"/>
    <x v="1"/>
    <x v="0"/>
    <s v="&lt; 1 year"/>
    <x v="3"/>
    <n v="1"/>
    <n v="44"/>
    <x v="2"/>
    <s v="none"/>
    <x v="0"/>
    <n v="2"/>
    <s v="skilled"/>
    <n v="1"/>
    <x v="0"/>
    <x v="1"/>
  </r>
  <r>
    <x v="2"/>
    <n v="15"/>
    <x v="2"/>
    <s v="good"/>
    <s v="furniture/appliances"/>
    <n v="1213"/>
    <x v="0"/>
    <x v="2"/>
    <s v="&gt; 7 years"/>
    <x v="0"/>
    <n v="3"/>
    <n v="47"/>
    <x v="2"/>
    <s v="store"/>
    <x v="0"/>
    <n v="1"/>
    <s v="skilled"/>
    <n v="1"/>
    <x v="0"/>
    <x v="0"/>
  </r>
  <r>
    <x v="2"/>
    <n v="18"/>
    <x v="2"/>
    <s v="good"/>
    <s v="business"/>
    <n v="1568"/>
    <x v="0"/>
    <x v="4"/>
    <s v="1 - 4 years"/>
    <x v="2"/>
    <n v="4"/>
    <n v="24"/>
    <x v="1"/>
    <s v="none"/>
    <x v="2"/>
    <n v="1"/>
    <s v="unskilled"/>
    <n v="1"/>
    <x v="1"/>
    <x v="0"/>
  </r>
  <r>
    <x v="0"/>
    <n v="24"/>
    <x v="2"/>
    <s v="good"/>
    <s v="car"/>
    <n v="1755"/>
    <x v="0"/>
    <x v="1"/>
    <s v="&gt; 7 years"/>
    <x v="0"/>
    <n v="4"/>
    <n v="58"/>
    <x v="0"/>
    <s v="none"/>
    <x v="0"/>
    <n v="1"/>
    <s v="unskilled"/>
    <n v="1"/>
    <x v="0"/>
    <x v="0"/>
  </r>
  <r>
    <x v="0"/>
    <n v="10"/>
    <x v="0"/>
    <s v="good"/>
    <s v="furniture/appliances"/>
    <n v="2315"/>
    <x v="0"/>
    <x v="1"/>
    <s v="&gt; 7 years"/>
    <x v="2"/>
    <n v="4"/>
    <n v="52"/>
    <x v="2"/>
    <s v="none"/>
    <x v="0"/>
    <n v="1"/>
    <s v="unskilled"/>
    <n v="1"/>
    <x v="1"/>
    <x v="0"/>
  </r>
  <r>
    <x v="2"/>
    <n v="12"/>
    <x v="2"/>
    <s v="critical"/>
    <s v="business"/>
    <n v="1412"/>
    <x v="0"/>
    <x v="1"/>
    <s v="1 - 4 years"/>
    <x v="0"/>
    <n v="2"/>
    <n v="29"/>
    <x v="1"/>
    <s v="none"/>
    <x v="0"/>
    <n v="2"/>
    <s v="management"/>
    <n v="1"/>
    <x v="0"/>
    <x v="0"/>
  </r>
  <r>
    <x v="1"/>
    <n v="18"/>
    <x v="2"/>
    <s v="critical"/>
    <s v="furniture/appliances"/>
    <n v="1295"/>
    <x v="0"/>
    <x v="1"/>
    <s v="&lt; 1 year"/>
    <x v="0"/>
    <n v="1"/>
    <n v="27"/>
    <x v="1"/>
    <s v="none"/>
    <x v="0"/>
    <n v="2"/>
    <s v="skilled"/>
    <n v="1"/>
    <x v="1"/>
    <x v="0"/>
  </r>
  <r>
    <x v="1"/>
    <n v="36"/>
    <x v="1"/>
    <s v="good"/>
    <s v="education"/>
    <n v="12612"/>
    <x v="2"/>
    <x v="4"/>
    <s v="1 - 4 years"/>
    <x v="3"/>
    <n v="4"/>
    <n v="47"/>
    <x v="2"/>
    <s v="none"/>
    <x v="1"/>
    <n v="1"/>
    <s v="skilled"/>
    <n v="2"/>
    <x v="0"/>
    <x v="1"/>
  </r>
  <r>
    <x v="0"/>
    <n v="18"/>
    <x v="2"/>
    <s v="good"/>
    <s v="car"/>
    <n v="2249"/>
    <x v="0"/>
    <x v="4"/>
    <s v="4 - 7 years"/>
    <x v="0"/>
    <n v="3"/>
    <n v="30"/>
    <x v="1"/>
    <s v="none"/>
    <x v="0"/>
    <n v="1"/>
    <s v="management"/>
    <n v="2"/>
    <x v="0"/>
    <x v="0"/>
  </r>
  <r>
    <x v="0"/>
    <n v="12"/>
    <x v="2"/>
    <s v="perfect"/>
    <s v="renovations"/>
    <n v="1108"/>
    <x v="0"/>
    <x v="1"/>
    <s v="4 - 7 years"/>
    <x v="0"/>
    <n v="3"/>
    <n v="28"/>
    <x v="1"/>
    <s v="none"/>
    <x v="0"/>
    <n v="2"/>
    <s v="skilled"/>
    <n v="1"/>
    <x v="1"/>
    <x v="1"/>
  </r>
  <r>
    <x v="2"/>
    <n v="12"/>
    <x v="2"/>
    <s v="critical"/>
    <s v="furniture/appliances"/>
    <n v="618"/>
    <x v="3"/>
    <x v="1"/>
    <s v="&gt; 7 years"/>
    <x v="0"/>
    <n v="4"/>
    <n v="56"/>
    <x v="0"/>
    <s v="none"/>
    <x v="0"/>
    <n v="1"/>
    <s v="skilled"/>
    <n v="1"/>
    <x v="1"/>
    <x v="0"/>
  </r>
  <r>
    <x v="0"/>
    <n v="12"/>
    <x v="2"/>
    <s v="critical"/>
    <s v="car"/>
    <n v="1409"/>
    <x v="0"/>
    <x v="1"/>
    <s v="&gt; 7 years"/>
    <x v="0"/>
    <n v="3"/>
    <n v="54"/>
    <x v="2"/>
    <s v="none"/>
    <x v="0"/>
    <n v="1"/>
    <s v="skilled"/>
    <n v="1"/>
    <x v="1"/>
    <x v="0"/>
  </r>
  <r>
    <x v="2"/>
    <n v="12"/>
    <x v="2"/>
    <s v="critical"/>
    <s v="furniture/appliances"/>
    <n v="797"/>
    <x v="3"/>
    <x v="0"/>
    <s v="&gt; 7 years"/>
    <x v="0"/>
    <n v="3"/>
    <n v="33"/>
    <x v="2"/>
    <s v="bank"/>
    <x v="0"/>
    <n v="1"/>
    <s v="unskilled"/>
    <n v="2"/>
    <x v="1"/>
    <x v="1"/>
  </r>
  <r>
    <x v="3"/>
    <n v="24"/>
    <x v="2"/>
    <s v="critical"/>
    <s v="furniture/appliances"/>
    <n v="3617"/>
    <x v="0"/>
    <x v="0"/>
    <s v="&gt; 7 years"/>
    <x v="0"/>
    <n v="4"/>
    <n v="20"/>
    <x v="1"/>
    <s v="none"/>
    <x v="2"/>
    <n v="2"/>
    <s v="skilled"/>
    <n v="1"/>
    <x v="1"/>
    <x v="0"/>
  </r>
  <r>
    <x v="1"/>
    <n v="12"/>
    <x v="2"/>
    <s v="good"/>
    <s v="car"/>
    <n v="1318"/>
    <x v="0"/>
    <x v="3"/>
    <s v="&gt; 7 years"/>
    <x v="0"/>
    <n v="4"/>
    <n v="54"/>
    <x v="2"/>
    <s v="none"/>
    <x v="0"/>
    <n v="1"/>
    <s v="skilled"/>
    <n v="1"/>
    <x v="0"/>
    <x v="0"/>
  </r>
  <r>
    <x v="1"/>
    <n v="54"/>
    <x v="1"/>
    <s v="perfect"/>
    <s v="business"/>
    <n v="15945"/>
    <x v="2"/>
    <x v="1"/>
    <s v="&lt; 1 year"/>
    <x v="2"/>
    <n v="4"/>
    <n v="58"/>
    <x v="0"/>
    <s v="none"/>
    <x v="2"/>
    <n v="1"/>
    <s v="skilled"/>
    <n v="1"/>
    <x v="0"/>
    <x v="1"/>
  </r>
  <r>
    <x v="2"/>
    <n v="12"/>
    <x v="2"/>
    <s v="critical"/>
    <s v="education"/>
    <n v="2012"/>
    <x v="0"/>
    <x v="0"/>
    <s v="4 - 7 years"/>
    <x v="0"/>
    <n v="2"/>
    <n v="61"/>
    <x v="0"/>
    <s v="none"/>
    <x v="0"/>
    <n v="1"/>
    <s v="skilled"/>
    <n v="1"/>
    <x v="1"/>
    <x v="0"/>
  </r>
  <r>
    <x v="1"/>
    <n v="18"/>
    <x v="2"/>
    <s v="good"/>
    <s v="business"/>
    <n v="2622"/>
    <x v="0"/>
    <x v="4"/>
    <s v="1 - 4 years"/>
    <x v="0"/>
    <n v="4"/>
    <n v="34"/>
    <x v="2"/>
    <s v="none"/>
    <x v="0"/>
    <n v="1"/>
    <s v="skilled"/>
    <n v="1"/>
    <x v="1"/>
    <x v="0"/>
  </r>
  <r>
    <x v="1"/>
    <n v="36"/>
    <x v="1"/>
    <s v="critical"/>
    <s v="furniture/appliances"/>
    <n v="2337"/>
    <x v="0"/>
    <x v="1"/>
    <s v="&gt; 7 years"/>
    <x v="0"/>
    <n v="4"/>
    <n v="36"/>
    <x v="2"/>
    <s v="none"/>
    <x v="0"/>
    <n v="1"/>
    <s v="skilled"/>
    <n v="1"/>
    <x v="1"/>
    <x v="0"/>
  </r>
  <r>
    <x v="1"/>
    <n v="20"/>
    <x v="2"/>
    <s v="poor"/>
    <s v="car"/>
    <n v="7057"/>
    <x v="1"/>
    <x v="0"/>
    <s v="4 - 7 years"/>
    <x v="2"/>
    <n v="4"/>
    <n v="36"/>
    <x v="2"/>
    <s v="bank"/>
    <x v="2"/>
    <n v="2"/>
    <s v="management"/>
    <n v="2"/>
    <x v="0"/>
    <x v="0"/>
  </r>
  <r>
    <x v="2"/>
    <n v="24"/>
    <x v="2"/>
    <s v="good"/>
    <s v="car"/>
    <n v="1469"/>
    <x v="0"/>
    <x v="4"/>
    <s v="&gt; 7 years"/>
    <x v="0"/>
    <n v="4"/>
    <n v="41"/>
    <x v="2"/>
    <s v="none"/>
    <x v="2"/>
    <n v="1"/>
    <s v="unskilled"/>
    <n v="1"/>
    <x v="1"/>
    <x v="0"/>
  </r>
  <r>
    <x v="1"/>
    <n v="36"/>
    <x v="1"/>
    <s v="good"/>
    <s v="furniture/appliances"/>
    <n v="2323"/>
    <x v="0"/>
    <x v="1"/>
    <s v="4 - 7 years"/>
    <x v="0"/>
    <n v="4"/>
    <n v="24"/>
    <x v="1"/>
    <s v="none"/>
    <x v="2"/>
    <n v="1"/>
    <s v="skilled"/>
    <n v="1"/>
    <x v="1"/>
    <x v="0"/>
  </r>
  <r>
    <x v="2"/>
    <n v="6"/>
    <x v="0"/>
    <s v="poor"/>
    <s v="furniture/appliances"/>
    <n v="932"/>
    <x v="3"/>
    <x v="1"/>
    <s v="1 - 4 years"/>
    <x v="2"/>
    <n v="2"/>
    <n v="24"/>
    <x v="1"/>
    <s v="none"/>
    <x v="0"/>
    <n v="1"/>
    <s v="skilled"/>
    <n v="1"/>
    <x v="1"/>
    <x v="0"/>
  </r>
  <r>
    <x v="1"/>
    <n v="9"/>
    <x v="0"/>
    <s v="critical"/>
    <s v="furniture/appliances"/>
    <n v="1919"/>
    <x v="0"/>
    <x v="1"/>
    <s v="4 - 7 years"/>
    <x v="0"/>
    <n v="3"/>
    <n v="35"/>
    <x v="2"/>
    <s v="none"/>
    <x v="2"/>
    <n v="1"/>
    <s v="skilled"/>
    <n v="1"/>
    <x v="0"/>
    <x v="0"/>
  </r>
  <r>
    <x v="2"/>
    <n v="12"/>
    <x v="2"/>
    <s v="good"/>
    <s v="car"/>
    <n v="2445"/>
    <x v="0"/>
    <x v="0"/>
    <s v="&lt; 1 year"/>
    <x v="1"/>
    <n v="4"/>
    <n v="26"/>
    <x v="1"/>
    <s v="none"/>
    <x v="2"/>
    <n v="1"/>
    <s v="skilled"/>
    <n v="1"/>
    <x v="0"/>
    <x v="0"/>
  </r>
  <r>
    <x v="1"/>
    <n v="24"/>
    <x v="2"/>
    <s v="critical"/>
    <s v="car"/>
    <n v="11938"/>
    <x v="2"/>
    <x v="1"/>
    <s v="1 - 4 years"/>
    <x v="1"/>
    <n v="3"/>
    <n v="39"/>
    <x v="2"/>
    <s v="none"/>
    <x v="0"/>
    <n v="2"/>
    <s v="management"/>
    <n v="2"/>
    <x v="0"/>
    <x v="1"/>
  </r>
  <r>
    <x v="2"/>
    <n v="18"/>
    <x v="2"/>
    <s v="very good"/>
    <s v="car"/>
    <n v="6458"/>
    <x v="1"/>
    <x v="1"/>
    <s v="&gt; 7 years"/>
    <x v="1"/>
    <n v="4"/>
    <n v="39"/>
    <x v="2"/>
    <s v="bank"/>
    <x v="0"/>
    <n v="2"/>
    <s v="management"/>
    <n v="2"/>
    <x v="0"/>
    <x v="1"/>
  </r>
  <r>
    <x v="1"/>
    <n v="12"/>
    <x v="2"/>
    <s v="good"/>
    <s v="car"/>
    <n v="6078"/>
    <x v="1"/>
    <x v="1"/>
    <s v="4 - 7 years"/>
    <x v="1"/>
    <n v="2"/>
    <n v="32"/>
    <x v="2"/>
    <s v="none"/>
    <x v="0"/>
    <n v="1"/>
    <s v="skilled"/>
    <n v="1"/>
    <x v="1"/>
    <x v="0"/>
  </r>
  <r>
    <x v="0"/>
    <n v="24"/>
    <x v="2"/>
    <s v="good"/>
    <s v="furniture/appliances"/>
    <n v="7721"/>
    <x v="1"/>
    <x v="0"/>
    <s v="&lt; 1 year"/>
    <x v="3"/>
    <n v="2"/>
    <n v="30"/>
    <x v="1"/>
    <s v="none"/>
    <x v="0"/>
    <n v="1"/>
    <s v="skilled"/>
    <n v="1"/>
    <x v="0"/>
    <x v="0"/>
  </r>
  <r>
    <x v="1"/>
    <n v="14"/>
    <x v="2"/>
    <s v="good"/>
    <s v="business"/>
    <n v="1410"/>
    <x v="0"/>
    <x v="2"/>
    <s v="&gt; 7 years"/>
    <x v="3"/>
    <n v="2"/>
    <n v="35"/>
    <x v="2"/>
    <s v="none"/>
    <x v="0"/>
    <n v="1"/>
    <s v="skilled"/>
    <n v="1"/>
    <x v="0"/>
    <x v="0"/>
  </r>
  <r>
    <x v="1"/>
    <n v="6"/>
    <x v="0"/>
    <s v="poor"/>
    <s v="business"/>
    <n v="1449"/>
    <x v="0"/>
    <x v="4"/>
    <s v="&gt; 7 years"/>
    <x v="3"/>
    <n v="2"/>
    <n v="31"/>
    <x v="2"/>
    <s v="bank"/>
    <x v="0"/>
    <n v="2"/>
    <s v="skilled"/>
    <n v="2"/>
    <x v="1"/>
    <x v="0"/>
  </r>
  <r>
    <x v="3"/>
    <n v="15"/>
    <x v="2"/>
    <s v="good"/>
    <s v="education"/>
    <n v="392"/>
    <x v="3"/>
    <x v="1"/>
    <s v="&lt; 1 year"/>
    <x v="0"/>
    <n v="4"/>
    <n v="23"/>
    <x v="1"/>
    <s v="none"/>
    <x v="2"/>
    <n v="1"/>
    <s v="skilled"/>
    <n v="1"/>
    <x v="0"/>
    <x v="0"/>
  </r>
  <r>
    <x v="1"/>
    <n v="18"/>
    <x v="2"/>
    <s v="good"/>
    <s v="car"/>
    <n v="6260"/>
    <x v="1"/>
    <x v="1"/>
    <s v="4 - 7 years"/>
    <x v="2"/>
    <n v="3"/>
    <n v="28"/>
    <x v="1"/>
    <s v="none"/>
    <x v="2"/>
    <n v="1"/>
    <s v="unskilled"/>
    <n v="1"/>
    <x v="1"/>
    <x v="0"/>
  </r>
  <r>
    <x v="2"/>
    <n v="36"/>
    <x v="1"/>
    <s v="critical"/>
    <s v="car"/>
    <n v="7855"/>
    <x v="1"/>
    <x v="1"/>
    <s v="1 - 4 years"/>
    <x v="0"/>
    <n v="2"/>
    <n v="25"/>
    <x v="1"/>
    <s v="store"/>
    <x v="0"/>
    <n v="2"/>
    <s v="skilled"/>
    <n v="1"/>
    <x v="0"/>
    <x v="1"/>
  </r>
  <r>
    <x v="0"/>
    <n v="12"/>
    <x v="2"/>
    <s v="good"/>
    <s v="furniture/appliances"/>
    <n v="1680"/>
    <x v="0"/>
    <x v="2"/>
    <s v="&gt; 7 years"/>
    <x v="2"/>
    <n v="1"/>
    <n v="35"/>
    <x v="2"/>
    <s v="none"/>
    <x v="0"/>
    <n v="1"/>
    <s v="skilled"/>
    <n v="1"/>
    <x v="1"/>
    <x v="0"/>
  </r>
  <r>
    <x v="2"/>
    <n v="48"/>
    <x v="1"/>
    <s v="critical"/>
    <s v="furniture/appliances"/>
    <n v="3578"/>
    <x v="0"/>
    <x v="0"/>
    <s v="&gt; 7 years"/>
    <x v="0"/>
    <n v="1"/>
    <n v="47"/>
    <x v="2"/>
    <s v="none"/>
    <x v="0"/>
    <n v="1"/>
    <s v="skilled"/>
    <n v="1"/>
    <x v="0"/>
    <x v="0"/>
  </r>
  <r>
    <x v="0"/>
    <n v="42"/>
    <x v="1"/>
    <s v="good"/>
    <s v="furniture/appliances"/>
    <n v="7174"/>
    <x v="1"/>
    <x v="0"/>
    <s v="4 - 7 years"/>
    <x v="0"/>
    <n v="3"/>
    <n v="30"/>
    <x v="1"/>
    <s v="none"/>
    <x v="0"/>
    <n v="1"/>
    <s v="management"/>
    <n v="1"/>
    <x v="0"/>
    <x v="1"/>
  </r>
  <r>
    <x v="0"/>
    <n v="10"/>
    <x v="0"/>
    <s v="critical"/>
    <s v="furniture/appliances"/>
    <n v="2132"/>
    <x v="0"/>
    <x v="0"/>
    <s v="&lt; 1 year"/>
    <x v="1"/>
    <n v="3"/>
    <n v="27"/>
    <x v="1"/>
    <s v="none"/>
    <x v="2"/>
    <n v="2"/>
    <s v="skilled"/>
    <n v="1"/>
    <x v="1"/>
    <x v="0"/>
  </r>
  <r>
    <x v="0"/>
    <n v="33"/>
    <x v="1"/>
    <s v="critical"/>
    <s v="furniture/appliances"/>
    <n v="4281"/>
    <x v="0"/>
    <x v="2"/>
    <s v="1 - 4 years"/>
    <x v="3"/>
    <n v="4"/>
    <n v="23"/>
    <x v="1"/>
    <s v="none"/>
    <x v="0"/>
    <n v="2"/>
    <s v="skilled"/>
    <n v="1"/>
    <x v="1"/>
    <x v="1"/>
  </r>
  <r>
    <x v="1"/>
    <n v="12"/>
    <x v="2"/>
    <s v="critical"/>
    <s v="car"/>
    <n v="2366"/>
    <x v="0"/>
    <x v="2"/>
    <s v="4 - 7 years"/>
    <x v="2"/>
    <n v="3"/>
    <n v="36"/>
    <x v="2"/>
    <s v="none"/>
    <x v="0"/>
    <n v="1"/>
    <s v="management"/>
    <n v="1"/>
    <x v="0"/>
    <x v="0"/>
  </r>
  <r>
    <x v="0"/>
    <n v="21"/>
    <x v="2"/>
    <s v="good"/>
    <s v="furniture/appliances"/>
    <n v="1835"/>
    <x v="0"/>
    <x v="1"/>
    <s v="1 - 4 years"/>
    <x v="2"/>
    <n v="2"/>
    <n v="25"/>
    <x v="1"/>
    <s v="none"/>
    <x v="0"/>
    <n v="2"/>
    <s v="skilled"/>
    <n v="1"/>
    <x v="0"/>
    <x v="1"/>
  </r>
  <r>
    <x v="2"/>
    <n v="24"/>
    <x v="2"/>
    <s v="critical"/>
    <s v="car"/>
    <n v="3868"/>
    <x v="0"/>
    <x v="1"/>
    <s v="&gt; 7 years"/>
    <x v="0"/>
    <n v="2"/>
    <n v="41"/>
    <x v="2"/>
    <s v="none"/>
    <x v="2"/>
    <n v="2"/>
    <s v="management"/>
    <n v="1"/>
    <x v="0"/>
    <x v="0"/>
  </r>
  <r>
    <x v="2"/>
    <n v="12"/>
    <x v="2"/>
    <s v="good"/>
    <s v="furniture/appliances"/>
    <n v="1768"/>
    <x v="0"/>
    <x v="1"/>
    <s v="1 - 4 years"/>
    <x v="2"/>
    <n v="2"/>
    <n v="24"/>
    <x v="1"/>
    <s v="none"/>
    <x v="2"/>
    <n v="1"/>
    <s v="unskilled"/>
    <n v="1"/>
    <x v="1"/>
    <x v="0"/>
  </r>
  <r>
    <x v="3"/>
    <n v="10"/>
    <x v="0"/>
    <s v="critical"/>
    <s v="car"/>
    <n v="781"/>
    <x v="3"/>
    <x v="1"/>
    <s v="&gt; 7 years"/>
    <x v="0"/>
    <n v="4"/>
    <n v="63"/>
    <x v="0"/>
    <s v="none"/>
    <x v="1"/>
    <n v="2"/>
    <s v="skilled"/>
    <n v="1"/>
    <x v="0"/>
    <x v="0"/>
  </r>
  <r>
    <x v="1"/>
    <n v="18"/>
    <x v="2"/>
    <s v="good"/>
    <s v="furniture/appliances"/>
    <n v="1924"/>
    <x v="0"/>
    <x v="0"/>
    <s v="&lt; 1 year"/>
    <x v="0"/>
    <n v="3"/>
    <n v="27"/>
    <x v="1"/>
    <s v="none"/>
    <x v="2"/>
    <n v="1"/>
    <s v="skilled"/>
    <n v="1"/>
    <x v="1"/>
    <x v="1"/>
  </r>
  <r>
    <x v="0"/>
    <n v="12"/>
    <x v="2"/>
    <s v="critical"/>
    <s v="car"/>
    <n v="2121"/>
    <x v="0"/>
    <x v="1"/>
    <s v="1 - 4 years"/>
    <x v="0"/>
    <n v="2"/>
    <n v="30"/>
    <x v="1"/>
    <s v="none"/>
    <x v="0"/>
    <n v="2"/>
    <s v="skilled"/>
    <n v="1"/>
    <x v="1"/>
    <x v="0"/>
  </r>
  <r>
    <x v="0"/>
    <n v="12"/>
    <x v="2"/>
    <s v="good"/>
    <s v="furniture/appliances"/>
    <n v="701"/>
    <x v="3"/>
    <x v="1"/>
    <s v="1 - 4 years"/>
    <x v="0"/>
    <n v="2"/>
    <n v="40"/>
    <x v="2"/>
    <s v="none"/>
    <x v="0"/>
    <n v="1"/>
    <s v="unskilled"/>
    <n v="1"/>
    <x v="1"/>
    <x v="0"/>
  </r>
  <r>
    <x v="1"/>
    <n v="12"/>
    <x v="2"/>
    <s v="good"/>
    <s v="renovations"/>
    <n v="639"/>
    <x v="3"/>
    <x v="1"/>
    <s v="1 - 4 years"/>
    <x v="0"/>
    <n v="2"/>
    <n v="30"/>
    <x v="1"/>
    <s v="none"/>
    <x v="0"/>
    <n v="1"/>
    <s v="skilled"/>
    <n v="1"/>
    <x v="1"/>
    <x v="1"/>
  </r>
  <r>
    <x v="1"/>
    <n v="12"/>
    <x v="2"/>
    <s v="critical"/>
    <s v="car"/>
    <n v="1860"/>
    <x v="0"/>
    <x v="1"/>
    <s v="unemployed"/>
    <x v="0"/>
    <n v="2"/>
    <n v="34"/>
    <x v="2"/>
    <s v="none"/>
    <x v="0"/>
    <n v="2"/>
    <s v="management"/>
    <n v="1"/>
    <x v="0"/>
    <x v="0"/>
  </r>
  <r>
    <x v="0"/>
    <n v="12"/>
    <x v="2"/>
    <s v="critical"/>
    <s v="car"/>
    <n v="3499"/>
    <x v="0"/>
    <x v="1"/>
    <s v="1 - 4 years"/>
    <x v="2"/>
    <n v="2"/>
    <n v="29"/>
    <x v="1"/>
    <s v="none"/>
    <x v="0"/>
    <n v="2"/>
    <s v="skilled"/>
    <n v="1"/>
    <x v="1"/>
    <x v="1"/>
  </r>
  <r>
    <x v="1"/>
    <n v="48"/>
    <x v="1"/>
    <s v="good"/>
    <s v="car"/>
    <n v="8487"/>
    <x v="1"/>
    <x v="0"/>
    <s v="4 - 7 years"/>
    <x v="3"/>
    <n v="2"/>
    <n v="24"/>
    <x v="1"/>
    <s v="none"/>
    <x v="0"/>
    <n v="1"/>
    <s v="skilled"/>
    <n v="1"/>
    <x v="1"/>
    <x v="0"/>
  </r>
  <r>
    <x v="0"/>
    <n v="36"/>
    <x v="1"/>
    <s v="poor"/>
    <s v="education"/>
    <n v="6887"/>
    <x v="1"/>
    <x v="1"/>
    <s v="1 - 4 years"/>
    <x v="0"/>
    <n v="3"/>
    <n v="29"/>
    <x v="1"/>
    <s v="store"/>
    <x v="0"/>
    <n v="1"/>
    <s v="skilled"/>
    <n v="1"/>
    <x v="0"/>
    <x v="1"/>
  </r>
  <r>
    <x v="2"/>
    <n v="15"/>
    <x v="2"/>
    <s v="good"/>
    <s v="furniture/appliances"/>
    <n v="2708"/>
    <x v="0"/>
    <x v="1"/>
    <s v="&lt; 1 year"/>
    <x v="1"/>
    <n v="3"/>
    <n v="27"/>
    <x v="1"/>
    <s v="bank"/>
    <x v="0"/>
    <n v="2"/>
    <s v="unskilled"/>
    <n v="1"/>
    <x v="1"/>
    <x v="0"/>
  </r>
  <r>
    <x v="2"/>
    <n v="18"/>
    <x v="2"/>
    <s v="good"/>
    <s v="furniture/appliances"/>
    <n v="1984"/>
    <x v="0"/>
    <x v="1"/>
    <s v="1 - 4 years"/>
    <x v="0"/>
    <n v="4"/>
    <n v="47"/>
    <x v="2"/>
    <s v="bank"/>
    <x v="1"/>
    <n v="2"/>
    <s v="skilled"/>
    <n v="1"/>
    <x v="1"/>
    <x v="0"/>
  </r>
  <r>
    <x v="2"/>
    <n v="60"/>
    <x v="1"/>
    <s v="good"/>
    <s v="furniture/appliances"/>
    <n v="10144"/>
    <x v="2"/>
    <x v="4"/>
    <s v="4 - 7 years"/>
    <x v="1"/>
    <n v="4"/>
    <n v="21"/>
    <x v="1"/>
    <s v="none"/>
    <x v="0"/>
    <n v="1"/>
    <s v="skilled"/>
    <n v="1"/>
    <x v="0"/>
    <x v="0"/>
  </r>
  <r>
    <x v="2"/>
    <n v="12"/>
    <x v="2"/>
    <s v="critical"/>
    <s v="furniture/appliances"/>
    <n v="1240"/>
    <x v="0"/>
    <x v="0"/>
    <s v="&gt; 7 years"/>
    <x v="0"/>
    <n v="2"/>
    <n v="38"/>
    <x v="2"/>
    <s v="none"/>
    <x v="0"/>
    <n v="2"/>
    <s v="skilled"/>
    <n v="1"/>
    <x v="0"/>
    <x v="0"/>
  </r>
  <r>
    <x v="2"/>
    <n v="27"/>
    <x v="1"/>
    <s v="poor"/>
    <s v="car"/>
    <n v="8613"/>
    <x v="1"/>
    <x v="3"/>
    <s v="1 - 4 years"/>
    <x v="1"/>
    <n v="2"/>
    <n v="27"/>
    <x v="1"/>
    <s v="none"/>
    <x v="0"/>
    <n v="2"/>
    <s v="skilled"/>
    <n v="1"/>
    <x v="1"/>
    <x v="0"/>
  </r>
  <r>
    <x v="1"/>
    <n v="12"/>
    <x v="2"/>
    <s v="good"/>
    <s v="furniture/appliances"/>
    <n v="766"/>
    <x v="3"/>
    <x v="2"/>
    <s v="1 - 4 years"/>
    <x v="0"/>
    <n v="3"/>
    <n v="66"/>
    <x v="0"/>
    <s v="none"/>
    <x v="0"/>
    <n v="1"/>
    <s v="unskilled"/>
    <n v="1"/>
    <x v="1"/>
    <x v="1"/>
  </r>
  <r>
    <x v="1"/>
    <n v="15"/>
    <x v="2"/>
    <s v="critical"/>
    <s v="furniture/appliances"/>
    <n v="2728"/>
    <x v="0"/>
    <x v="0"/>
    <s v="4 - 7 years"/>
    <x v="0"/>
    <n v="2"/>
    <n v="35"/>
    <x v="2"/>
    <s v="bank"/>
    <x v="0"/>
    <n v="3"/>
    <s v="skilled"/>
    <n v="1"/>
    <x v="0"/>
    <x v="0"/>
  </r>
  <r>
    <x v="3"/>
    <n v="12"/>
    <x v="2"/>
    <s v="good"/>
    <s v="furniture/appliances"/>
    <n v="1881"/>
    <x v="0"/>
    <x v="1"/>
    <s v="1 - 4 years"/>
    <x v="1"/>
    <n v="2"/>
    <n v="44"/>
    <x v="2"/>
    <s v="none"/>
    <x v="2"/>
    <n v="1"/>
    <s v="unskilled"/>
    <n v="1"/>
    <x v="0"/>
    <x v="0"/>
  </r>
  <r>
    <x v="3"/>
    <n v="6"/>
    <x v="0"/>
    <s v="good"/>
    <s v="car"/>
    <n v="709"/>
    <x v="3"/>
    <x v="3"/>
    <s v="&lt; 1 year"/>
    <x v="1"/>
    <n v="2"/>
    <n v="27"/>
    <x v="1"/>
    <s v="none"/>
    <x v="0"/>
    <n v="1"/>
    <s v="unemployed"/>
    <n v="1"/>
    <x v="1"/>
    <x v="0"/>
  </r>
  <r>
    <x v="1"/>
    <n v="36"/>
    <x v="1"/>
    <s v="good"/>
    <s v="furniture/appliances"/>
    <n v="4795"/>
    <x v="0"/>
    <x v="1"/>
    <s v="&lt; 1 year"/>
    <x v="0"/>
    <n v="1"/>
    <n v="30"/>
    <x v="1"/>
    <s v="none"/>
    <x v="0"/>
    <n v="1"/>
    <s v="management"/>
    <n v="1"/>
    <x v="0"/>
    <x v="0"/>
  </r>
  <r>
    <x v="0"/>
    <n v="27"/>
    <x v="1"/>
    <s v="good"/>
    <s v="furniture/appliances"/>
    <n v="3416"/>
    <x v="0"/>
    <x v="1"/>
    <s v="1 - 4 years"/>
    <x v="2"/>
    <n v="2"/>
    <n v="27"/>
    <x v="1"/>
    <s v="none"/>
    <x v="0"/>
    <n v="1"/>
    <s v="management"/>
    <n v="1"/>
    <x v="1"/>
    <x v="0"/>
  </r>
  <r>
    <x v="0"/>
    <n v="18"/>
    <x v="2"/>
    <s v="good"/>
    <s v="furniture/appliances"/>
    <n v="2462"/>
    <x v="0"/>
    <x v="1"/>
    <s v="1 - 4 years"/>
    <x v="1"/>
    <n v="2"/>
    <n v="22"/>
    <x v="1"/>
    <s v="none"/>
    <x v="0"/>
    <n v="1"/>
    <s v="skilled"/>
    <n v="1"/>
    <x v="1"/>
    <x v="1"/>
  </r>
  <r>
    <x v="2"/>
    <n v="21"/>
    <x v="2"/>
    <s v="critical"/>
    <s v="furniture/appliances"/>
    <n v="2288"/>
    <x v="0"/>
    <x v="1"/>
    <s v="&lt; 1 year"/>
    <x v="0"/>
    <n v="4"/>
    <n v="23"/>
    <x v="1"/>
    <s v="none"/>
    <x v="0"/>
    <n v="1"/>
    <s v="skilled"/>
    <n v="1"/>
    <x v="0"/>
    <x v="0"/>
  </r>
  <r>
    <x v="1"/>
    <n v="48"/>
    <x v="1"/>
    <s v="very good"/>
    <s v="business"/>
    <n v="3566"/>
    <x v="0"/>
    <x v="4"/>
    <s v="4 - 7 years"/>
    <x v="0"/>
    <n v="2"/>
    <n v="30"/>
    <x v="1"/>
    <s v="none"/>
    <x v="0"/>
    <n v="1"/>
    <s v="skilled"/>
    <n v="1"/>
    <x v="1"/>
    <x v="0"/>
  </r>
  <r>
    <x v="0"/>
    <n v="6"/>
    <x v="0"/>
    <s v="critical"/>
    <s v="car"/>
    <n v="860"/>
    <x v="3"/>
    <x v="1"/>
    <s v="&gt; 7 years"/>
    <x v="3"/>
    <n v="4"/>
    <n v="39"/>
    <x v="2"/>
    <s v="none"/>
    <x v="0"/>
    <n v="2"/>
    <s v="skilled"/>
    <n v="1"/>
    <x v="0"/>
    <x v="0"/>
  </r>
  <r>
    <x v="2"/>
    <n v="12"/>
    <x v="2"/>
    <s v="critical"/>
    <s v="car"/>
    <n v="682"/>
    <x v="3"/>
    <x v="4"/>
    <s v="4 - 7 years"/>
    <x v="0"/>
    <n v="3"/>
    <n v="51"/>
    <x v="2"/>
    <s v="none"/>
    <x v="0"/>
    <n v="2"/>
    <s v="skilled"/>
    <n v="1"/>
    <x v="0"/>
    <x v="0"/>
  </r>
  <r>
    <x v="0"/>
    <n v="36"/>
    <x v="1"/>
    <s v="critical"/>
    <s v="furniture/appliances"/>
    <n v="5371"/>
    <x v="1"/>
    <x v="1"/>
    <s v="1 - 4 years"/>
    <x v="2"/>
    <n v="2"/>
    <n v="28"/>
    <x v="1"/>
    <s v="none"/>
    <x v="0"/>
    <n v="2"/>
    <s v="skilled"/>
    <n v="1"/>
    <x v="1"/>
    <x v="0"/>
  </r>
  <r>
    <x v="2"/>
    <n v="18"/>
    <x v="2"/>
    <s v="critical"/>
    <s v="furniture/appliances"/>
    <n v="1582"/>
    <x v="0"/>
    <x v="3"/>
    <s v="&gt; 7 years"/>
    <x v="0"/>
    <n v="4"/>
    <n v="46"/>
    <x v="2"/>
    <s v="none"/>
    <x v="0"/>
    <n v="2"/>
    <s v="skilled"/>
    <n v="1"/>
    <x v="1"/>
    <x v="0"/>
  </r>
  <r>
    <x v="2"/>
    <n v="6"/>
    <x v="0"/>
    <s v="good"/>
    <s v="furniture/appliances"/>
    <n v="1346"/>
    <x v="0"/>
    <x v="4"/>
    <s v="&gt; 7 years"/>
    <x v="1"/>
    <n v="4"/>
    <n v="42"/>
    <x v="2"/>
    <s v="bank"/>
    <x v="1"/>
    <n v="1"/>
    <s v="skilled"/>
    <n v="2"/>
    <x v="0"/>
    <x v="0"/>
  </r>
  <r>
    <x v="2"/>
    <n v="10"/>
    <x v="0"/>
    <s v="good"/>
    <s v="furniture/appliances"/>
    <n v="1924"/>
    <x v="0"/>
    <x v="1"/>
    <s v="1 - 4 years"/>
    <x v="3"/>
    <n v="4"/>
    <n v="38"/>
    <x v="2"/>
    <s v="none"/>
    <x v="0"/>
    <n v="1"/>
    <s v="skilled"/>
    <n v="1"/>
    <x v="0"/>
    <x v="0"/>
  </r>
  <r>
    <x v="3"/>
    <n v="36"/>
    <x v="1"/>
    <s v="good"/>
    <s v="furniture/appliances"/>
    <n v="5848"/>
    <x v="1"/>
    <x v="1"/>
    <s v="1 - 4 years"/>
    <x v="0"/>
    <n v="1"/>
    <n v="24"/>
    <x v="1"/>
    <s v="none"/>
    <x v="0"/>
    <n v="1"/>
    <s v="skilled"/>
    <n v="1"/>
    <x v="1"/>
    <x v="0"/>
  </r>
  <r>
    <x v="1"/>
    <n v="24"/>
    <x v="2"/>
    <s v="critical"/>
    <s v="car"/>
    <n v="7758"/>
    <x v="1"/>
    <x v="3"/>
    <s v="&gt; 7 years"/>
    <x v="1"/>
    <n v="4"/>
    <n v="29"/>
    <x v="1"/>
    <s v="none"/>
    <x v="2"/>
    <n v="1"/>
    <s v="skilled"/>
    <n v="1"/>
    <x v="1"/>
    <x v="0"/>
  </r>
  <r>
    <x v="1"/>
    <n v="24"/>
    <x v="2"/>
    <s v="poor"/>
    <s v="business"/>
    <n v="6967"/>
    <x v="1"/>
    <x v="4"/>
    <s v="4 - 7 years"/>
    <x v="0"/>
    <n v="4"/>
    <n v="36"/>
    <x v="2"/>
    <s v="none"/>
    <x v="2"/>
    <n v="1"/>
    <s v="management"/>
    <n v="1"/>
    <x v="0"/>
    <x v="0"/>
  </r>
  <r>
    <x v="0"/>
    <n v="12"/>
    <x v="2"/>
    <s v="good"/>
    <s v="furniture/appliances"/>
    <n v="1282"/>
    <x v="0"/>
    <x v="1"/>
    <s v="1 - 4 years"/>
    <x v="1"/>
    <n v="4"/>
    <n v="20"/>
    <x v="1"/>
    <s v="none"/>
    <x v="2"/>
    <n v="1"/>
    <s v="skilled"/>
    <n v="1"/>
    <x v="1"/>
    <x v="1"/>
  </r>
  <r>
    <x v="0"/>
    <n v="9"/>
    <x v="0"/>
    <s v="critical"/>
    <s v="renovations"/>
    <n v="1288"/>
    <x v="0"/>
    <x v="4"/>
    <s v="&gt; 7 years"/>
    <x v="2"/>
    <n v="4"/>
    <n v="48"/>
    <x v="2"/>
    <s v="none"/>
    <x v="0"/>
    <n v="2"/>
    <s v="skilled"/>
    <n v="2"/>
    <x v="1"/>
    <x v="0"/>
  </r>
  <r>
    <x v="0"/>
    <n v="12"/>
    <x v="2"/>
    <s v="very good"/>
    <s v="education"/>
    <n v="339"/>
    <x v="3"/>
    <x v="1"/>
    <s v="&gt; 7 years"/>
    <x v="0"/>
    <n v="1"/>
    <n v="45"/>
    <x v="2"/>
    <s v="bank"/>
    <x v="0"/>
    <n v="1"/>
    <s v="unskilled"/>
    <n v="1"/>
    <x v="1"/>
    <x v="0"/>
  </r>
  <r>
    <x v="1"/>
    <n v="24"/>
    <x v="2"/>
    <s v="good"/>
    <s v="car"/>
    <n v="3512"/>
    <x v="0"/>
    <x v="4"/>
    <s v="4 - 7 years"/>
    <x v="1"/>
    <n v="3"/>
    <n v="38"/>
    <x v="2"/>
    <s v="bank"/>
    <x v="0"/>
    <n v="2"/>
    <s v="skilled"/>
    <n v="1"/>
    <x v="0"/>
    <x v="0"/>
  </r>
  <r>
    <x v="2"/>
    <n v="6"/>
    <x v="0"/>
    <s v="critical"/>
    <s v="furniture/appliances"/>
    <n v="1898"/>
    <x v="0"/>
    <x v="0"/>
    <s v="1 - 4 years"/>
    <x v="3"/>
    <n v="2"/>
    <n v="34"/>
    <x v="2"/>
    <s v="none"/>
    <x v="0"/>
    <n v="2"/>
    <s v="unskilled"/>
    <n v="2"/>
    <x v="1"/>
    <x v="0"/>
  </r>
  <r>
    <x v="2"/>
    <n v="24"/>
    <x v="2"/>
    <s v="critical"/>
    <s v="furniture/appliances"/>
    <n v="2872"/>
    <x v="0"/>
    <x v="4"/>
    <s v="&gt; 7 years"/>
    <x v="2"/>
    <n v="4"/>
    <n v="36"/>
    <x v="2"/>
    <s v="none"/>
    <x v="0"/>
    <n v="1"/>
    <s v="skilled"/>
    <n v="2"/>
    <x v="0"/>
    <x v="0"/>
  </r>
  <r>
    <x v="2"/>
    <n v="18"/>
    <x v="2"/>
    <s v="critical"/>
    <s v="car"/>
    <n v="1055"/>
    <x v="0"/>
    <x v="1"/>
    <s v="&lt; 1 year"/>
    <x v="0"/>
    <n v="1"/>
    <n v="30"/>
    <x v="1"/>
    <s v="none"/>
    <x v="0"/>
    <n v="2"/>
    <s v="skilled"/>
    <n v="1"/>
    <x v="1"/>
    <x v="0"/>
  </r>
  <r>
    <x v="2"/>
    <n v="15"/>
    <x v="2"/>
    <s v="good"/>
    <s v="furniture/appliances"/>
    <n v="1262"/>
    <x v="0"/>
    <x v="2"/>
    <s v="4 - 7 years"/>
    <x v="0"/>
    <n v="3"/>
    <n v="36"/>
    <x v="2"/>
    <s v="none"/>
    <x v="0"/>
    <n v="2"/>
    <s v="skilled"/>
    <n v="1"/>
    <x v="0"/>
    <x v="0"/>
  </r>
  <r>
    <x v="1"/>
    <n v="10"/>
    <x v="0"/>
    <s v="good"/>
    <s v="car"/>
    <n v="7308"/>
    <x v="1"/>
    <x v="1"/>
    <s v="unemployed"/>
    <x v="1"/>
    <n v="4"/>
    <n v="70"/>
    <x v="0"/>
    <s v="bank"/>
    <x v="1"/>
    <n v="1"/>
    <s v="management"/>
    <n v="1"/>
    <x v="0"/>
    <x v="0"/>
  </r>
  <r>
    <x v="2"/>
    <n v="36"/>
    <x v="1"/>
    <s v="good"/>
    <s v="car"/>
    <n v="909"/>
    <x v="3"/>
    <x v="2"/>
    <s v="&gt; 7 years"/>
    <x v="0"/>
    <n v="4"/>
    <n v="36"/>
    <x v="2"/>
    <s v="none"/>
    <x v="0"/>
    <n v="1"/>
    <s v="skilled"/>
    <n v="1"/>
    <x v="1"/>
    <x v="0"/>
  </r>
  <r>
    <x v="2"/>
    <n v="6"/>
    <x v="0"/>
    <s v="good"/>
    <s v="furniture/appliances"/>
    <n v="2978"/>
    <x v="0"/>
    <x v="2"/>
    <s v="1 - 4 years"/>
    <x v="3"/>
    <n v="2"/>
    <n v="32"/>
    <x v="2"/>
    <s v="none"/>
    <x v="0"/>
    <n v="1"/>
    <s v="skilled"/>
    <n v="1"/>
    <x v="0"/>
    <x v="0"/>
  </r>
  <r>
    <x v="0"/>
    <n v="18"/>
    <x v="2"/>
    <s v="good"/>
    <s v="furniture/appliances"/>
    <n v="1131"/>
    <x v="0"/>
    <x v="1"/>
    <s v="unemployed"/>
    <x v="0"/>
    <n v="2"/>
    <n v="33"/>
    <x v="2"/>
    <s v="none"/>
    <x v="0"/>
    <n v="1"/>
    <s v="skilled"/>
    <n v="1"/>
    <x v="1"/>
    <x v="1"/>
  </r>
  <r>
    <x v="1"/>
    <n v="11"/>
    <x v="0"/>
    <s v="good"/>
    <s v="furniture/appliances"/>
    <n v="1577"/>
    <x v="0"/>
    <x v="3"/>
    <s v="&lt; 1 year"/>
    <x v="0"/>
    <n v="1"/>
    <n v="20"/>
    <x v="1"/>
    <s v="none"/>
    <x v="0"/>
    <n v="1"/>
    <s v="skilled"/>
    <n v="1"/>
    <x v="1"/>
    <x v="0"/>
  </r>
  <r>
    <x v="2"/>
    <n v="24"/>
    <x v="2"/>
    <s v="good"/>
    <s v="furniture/appliances"/>
    <n v="3972"/>
    <x v="0"/>
    <x v="1"/>
    <s v="4 - 7 years"/>
    <x v="1"/>
    <n v="4"/>
    <n v="25"/>
    <x v="1"/>
    <s v="none"/>
    <x v="2"/>
    <n v="1"/>
    <s v="skilled"/>
    <n v="1"/>
    <x v="0"/>
    <x v="0"/>
  </r>
  <r>
    <x v="1"/>
    <n v="24"/>
    <x v="2"/>
    <s v="critical"/>
    <s v="business"/>
    <n v="1935"/>
    <x v="0"/>
    <x v="1"/>
    <s v="&gt; 7 years"/>
    <x v="0"/>
    <n v="4"/>
    <n v="31"/>
    <x v="2"/>
    <s v="none"/>
    <x v="0"/>
    <n v="2"/>
    <s v="skilled"/>
    <n v="1"/>
    <x v="0"/>
    <x v="1"/>
  </r>
  <r>
    <x v="0"/>
    <n v="15"/>
    <x v="2"/>
    <s v="perfect"/>
    <s v="car"/>
    <n v="950"/>
    <x v="3"/>
    <x v="1"/>
    <s v="&gt; 7 years"/>
    <x v="0"/>
    <n v="3"/>
    <n v="33"/>
    <x v="2"/>
    <s v="none"/>
    <x v="2"/>
    <n v="2"/>
    <s v="skilled"/>
    <n v="2"/>
    <x v="1"/>
    <x v="1"/>
  </r>
  <r>
    <x v="2"/>
    <n v="12"/>
    <x v="2"/>
    <s v="good"/>
    <s v="furniture/appliances"/>
    <n v="763"/>
    <x v="3"/>
    <x v="1"/>
    <s v="1 - 4 years"/>
    <x v="0"/>
    <n v="1"/>
    <n v="26"/>
    <x v="1"/>
    <s v="none"/>
    <x v="0"/>
    <n v="1"/>
    <s v="skilled"/>
    <n v="1"/>
    <x v="0"/>
    <x v="0"/>
  </r>
  <r>
    <x v="1"/>
    <n v="24"/>
    <x v="2"/>
    <s v="poor"/>
    <s v="furniture/appliances"/>
    <n v="2064"/>
    <x v="0"/>
    <x v="1"/>
    <s v="unemployed"/>
    <x v="2"/>
    <n v="2"/>
    <n v="34"/>
    <x v="2"/>
    <s v="none"/>
    <x v="0"/>
    <n v="1"/>
    <s v="management"/>
    <n v="1"/>
    <x v="0"/>
    <x v="1"/>
  </r>
  <r>
    <x v="1"/>
    <n v="8"/>
    <x v="0"/>
    <s v="good"/>
    <s v="furniture/appliances"/>
    <n v="1414"/>
    <x v="0"/>
    <x v="1"/>
    <s v="1 - 4 years"/>
    <x v="0"/>
    <n v="2"/>
    <n v="33"/>
    <x v="2"/>
    <s v="none"/>
    <x v="0"/>
    <n v="1"/>
    <s v="skilled"/>
    <n v="1"/>
    <x v="1"/>
    <x v="0"/>
  </r>
  <r>
    <x v="0"/>
    <n v="21"/>
    <x v="2"/>
    <s v="poor"/>
    <s v="education"/>
    <n v="3414"/>
    <x v="0"/>
    <x v="1"/>
    <s v="&lt; 1 year"/>
    <x v="1"/>
    <n v="1"/>
    <n v="26"/>
    <x v="1"/>
    <s v="none"/>
    <x v="0"/>
    <n v="2"/>
    <s v="skilled"/>
    <n v="1"/>
    <x v="1"/>
    <x v="1"/>
  </r>
  <r>
    <x v="2"/>
    <n v="30"/>
    <x v="1"/>
    <s v="very good"/>
    <s v="car"/>
    <n v="7485"/>
    <x v="1"/>
    <x v="0"/>
    <s v="unemployed"/>
    <x v="0"/>
    <n v="1"/>
    <n v="53"/>
    <x v="2"/>
    <s v="bank"/>
    <x v="0"/>
    <n v="1"/>
    <s v="management"/>
    <n v="1"/>
    <x v="0"/>
    <x v="1"/>
  </r>
  <r>
    <x v="0"/>
    <n v="12"/>
    <x v="2"/>
    <s v="good"/>
    <s v="furniture/appliances"/>
    <n v="2577"/>
    <x v="0"/>
    <x v="1"/>
    <s v="1 - 4 years"/>
    <x v="1"/>
    <n v="1"/>
    <n v="42"/>
    <x v="2"/>
    <s v="none"/>
    <x v="0"/>
    <n v="1"/>
    <s v="skilled"/>
    <n v="1"/>
    <x v="1"/>
    <x v="0"/>
  </r>
  <r>
    <x v="0"/>
    <n v="6"/>
    <x v="0"/>
    <s v="critical"/>
    <s v="furniture/appliances"/>
    <n v="338"/>
    <x v="3"/>
    <x v="2"/>
    <s v="&gt; 7 years"/>
    <x v="0"/>
    <n v="4"/>
    <n v="52"/>
    <x v="2"/>
    <s v="none"/>
    <x v="0"/>
    <n v="2"/>
    <s v="skilled"/>
    <n v="1"/>
    <x v="1"/>
    <x v="0"/>
  </r>
  <r>
    <x v="2"/>
    <n v="12"/>
    <x v="2"/>
    <s v="good"/>
    <s v="furniture/appliances"/>
    <n v="1963"/>
    <x v="0"/>
    <x v="1"/>
    <s v="4 - 7 years"/>
    <x v="0"/>
    <n v="2"/>
    <n v="31"/>
    <x v="2"/>
    <s v="none"/>
    <x v="2"/>
    <n v="2"/>
    <s v="management"/>
    <n v="2"/>
    <x v="0"/>
    <x v="0"/>
  </r>
  <r>
    <x v="0"/>
    <n v="21"/>
    <x v="2"/>
    <s v="critical"/>
    <s v="car"/>
    <n v="571"/>
    <x v="3"/>
    <x v="1"/>
    <s v="&gt; 7 years"/>
    <x v="0"/>
    <n v="4"/>
    <n v="65"/>
    <x v="0"/>
    <s v="none"/>
    <x v="0"/>
    <n v="2"/>
    <s v="skilled"/>
    <n v="1"/>
    <x v="1"/>
    <x v="0"/>
  </r>
  <r>
    <x v="2"/>
    <n v="36"/>
    <x v="1"/>
    <s v="poor"/>
    <s v="business"/>
    <n v="9572"/>
    <x v="1"/>
    <x v="1"/>
    <s v="&lt; 1 year"/>
    <x v="3"/>
    <n v="1"/>
    <n v="28"/>
    <x v="1"/>
    <s v="none"/>
    <x v="0"/>
    <n v="2"/>
    <s v="skilled"/>
    <n v="1"/>
    <x v="1"/>
    <x v="1"/>
  </r>
  <r>
    <x v="1"/>
    <n v="36"/>
    <x v="1"/>
    <s v="poor"/>
    <s v="business"/>
    <n v="4455"/>
    <x v="0"/>
    <x v="1"/>
    <s v="1 - 4 years"/>
    <x v="1"/>
    <n v="2"/>
    <n v="30"/>
    <x v="1"/>
    <s v="store"/>
    <x v="0"/>
    <n v="2"/>
    <s v="management"/>
    <n v="1"/>
    <x v="0"/>
    <x v="1"/>
  </r>
  <r>
    <x v="0"/>
    <n v="21"/>
    <x v="2"/>
    <s v="very good"/>
    <s v="car"/>
    <n v="1647"/>
    <x v="0"/>
    <x v="0"/>
    <s v="1 - 4 years"/>
    <x v="0"/>
    <n v="2"/>
    <n v="40"/>
    <x v="2"/>
    <s v="none"/>
    <x v="0"/>
    <n v="2"/>
    <s v="unskilled"/>
    <n v="2"/>
    <x v="1"/>
    <x v="1"/>
  </r>
  <r>
    <x v="2"/>
    <n v="24"/>
    <x v="2"/>
    <s v="critical"/>
    <s v="furniture/appliances"/>
    <n v="3777"/>
    <x v="0"/>
    <x v="3"/>
    <s v="1 - 4 years"/>
    <x v="0"/>
    <n v="4"/>
    <n v="50"/>
    <x v="2"/>
    <s v="none"/>
    <x v="0"/>
    <n v="1"/>
    <s v="skilled"/>
    <n v="1"/>
    <x v="0"/>
    <x v="0"/>
  </r>
  <r>
    <x v="1"/>
    <n v="18"/>
    <x v="2"/>
    <s v="critical"/>
    <s v="car"/>
    <n v="884"/>
    <x v="3"/>
    <x v="1"/>
    <s v="&gt; 7 years"/>
    <x v="0"/>
    <n v="4"/>
    <n v="36"/>
    <x v="2"/>
    <s v="bank"/>
    <x v="0"/>
    <n v="1"/>
    <s v="skilled"/>
    <n v="2"/>
    <x v="0"/>
    <x v="1"/>
  </r>
  <r>
    <x v="2"/>
    <n v="15"/>
    <x v="2"/>
    <s v="critical"/>
    <s v="furniture/appliances"/>
    <n v="1360"/>
    <x v="0"/>
    <x v="1"/>
    <s v="1 - 4 years"/>
    <x v="0"/>
    <n v="2"/>
    <n v="31"/>
    <x v="2"/>
    <s v="none"/>
    <x v="0"/>
    <n v="2"/>
    <s v="skilled"/>
    <n v="1"/>
    <x v="1"/>
    <x v="0"/>
  </r>
  <r>
    <x v="1"/>
    <n v="9"/>
    <x v="0"/>
    <s v="very good"/>
    <s v="car"/>
    <n v="5129"/>
    <x v="1"/>
    <x v="1"/>
    <s v="&gt; 7 years"/>
    <x v="1"/>
    <n v="4"/>
    <n v="74"/>
    <x v="0"/>
    <s v="bank"/>
    <x v="1"/>
    <n v="1"/>
    <s v="management"/>
    <n v="2"/>
    <x v="0"/>
    <x v="1"/>
  </r>
  <r>
    <x v="1"/>
    <n v="16"/>
    <x v="2"/>
    <s v="critical"/>
    <s v="car"/>
    <n v="1175"/>
    <x v="0"/>
    <x v="1"/>
    <s v="unemployed"/>
    <x v="1"/>
    <n v="3"/>
    <n v="68"/>
    <x v="0"/>
    <s v="none"/>
    <x v="1"/>
    <n v="3"/>
    <s v="unemployed"/>
    <n v="1"/>
    <x v="0"/>
    <x v="0"/>
  </r>
  <r>
    <x v="0"/>
    <n v="12"/>
    <x v="2"/>
    <s v="good"/>
    <s v="furniture/appliances"/>
    <n v="674"/>
    <x v="3"/>
    <x v="4"/>
    <s v="4 - 7 years"/>
    <x v="0"/>
    <n v="1"/>
    <n v="20"/>
    <x v="1"/>
    <s v="none"/>
    <x v="0"/>
    <n v="1"/>
    <s v="skilled"/>
    <n v="1"/>
    <x v="1"/>
    <x v="1"/>
  </r>
  <r>
    <x v="1"/>
    <n v="18"/>
    <x v="2"/>
    <s v="perfect"/>
    <s v="furniture/appliances"/>
    <n v="3244"/>
    <x v="0"/>
    <x v="1"/>
    <s v="1 - 4 years"/>
    <x v="3"/>
    <n v="4"/>
    <n v="33"/>
    <x v="2"/>
    <s v="bank"/>
    <x v="0"/>
    <n v="2"/>
    <s v="skilled"/>
    <n v="1"/>
    <x v="0"/>
    <x v="0"/>
  </r>
  <r>
    <x v="2"/>
    <n v="24"/>
    <x v="2"/>
    <s v="good"/>
    <s v="business"/>
    <n v="4591"/>
    <x v="0"/>
    <x v="3"/>
    <s v="1 - 4 years"/>
    <x v="1"/>
    <n v="3"/>
    <n v="54"/>
    <x v="2"/>
    <s v="none"/>
    <x v="0"/>
    <n v="3"/>
    <s v="management"/>
    <n v="1"/>
    <x v="0"/>
    <x v="1"/>
  </r>
  <r>
    <x v="1"/>
    <n v="48"/>
    <x v="1"/>
    <s v="perfect"/>
    <s v="business"/>
    <n v="3844"/>
    <x v="0"/>
    <x v="4"/>
    <s v="4 - 7 years"/>
    <x v="0"/>
    <n v="4"/>
    <n v="34"/>
    <x v="2"/>
    <s v="none"/>
    <x v="1"/>
    <n v="1"/>
    <s v="unskilled"/>
    <n v="2"/>
    <x v="1"/>
    <x v="1"/>
  </r>
  <r>
    <x v="1"/>
    <n v="27"/>
    <x v="1"/>
    <s v="good"/>
    <s v="business"/>
    <n v="3915"/>
    <x v="0"/>
    <x v="1"/>
    <s v="1 - 4 years"/>
    <x v="0"/>
    <n v="2"/>
    <n v="36"/>
    <x v="2"/>
    <s v="none"/>
    <x v="0"/>
    <n v="1"/>
    <s v="skilled"/>
    <n v="2"/>
    <x v="0"/>
    <x v="1"/>
  </r>
  <r>
    <x v="2"/>
    <n v="6"/>
    <x v="0"/>
    <s v="good"/>
    <s v="furniture/appliances"/>
    <n v="2108"/>
    <x v="0"/>
    <x v="1"/>
    <s v="4 - 7 years"/>
    <x v="1"/>
    <n v="2"/>
    <n v="29"/>
    <x v="1"/>
    <s v="none"/>
    <x v="2"/>
    <n v="1"/>
    <s v="skilled"/>
    <n v="1"/>
    <x v="1"/>
    <x v="0"/>
  </r>
  <r>
    <x v="1"/>
    <n v="45"/>
    <x v="1"/>
    <s v="good"/>
    <s v="furniture/appliances"/>
    <n v="3031"/>
    <x v="0"/>
    <x v="4"/>
    <s v="1 - 4 years"/>
    <x v="0"/>
    <n v="4"/>
    <n v="21"/>
    <x v="1"/>
    <s v="none"/>
    <x v="2"/>
    <n v="1"/>
    <s v="skilled"/>
    <n v="1"/>
    <x v="1"/>
    <x v="1"/>
  </r>
  <r>
    <x v="1"/>
    <n v="9"/>
    <x v="0"/>
    <s v="critical"/>
    <s v="education"/>
    <n v="1501"/>
    <x v="0"/>
    <x v="1"/>
    <s v="&gt; 7 years"/>
    <x v="1"/>
    <n v="3"/>
    <n v="34"/>
    <x v="2"/>
    <s v="none"/>
    <x v="0"/>
    <n v="2"/>
    <s v="management"/>
    <n v="1"/>
    <x v="0"/>
    <x v="1"/>
  </r>
  <r>
    <x v="2"/>
    <n v="6"/>
    <x v="0"/>
    <s v="critical"/>
    <s v="furniture/appliances"/>
    <n v="1382"/>
    <x v="0"/>
    <x v="1"/>
    <s v="1 - 4 years"/>
    <x v="3"/>
    <n v="1"/>
    <n v="28"/>
    <x v="1"/>
    <s v="none"/>
    <x v="0"/>
    <n v="2"/>
    <s v="skilled"/>
    <n v="1"/>
    <x v="0"/>
    <x v="0"/>
  </r>
  <r>
    <x v="1"/>
    <n v="12"/>
    <x v="2"/>
    <s v="good"/>
    <s v="furniture/appliances"/>
    <n v="951"/>
    <x v="3"/>
    <x v="4"/>
    <s v="&lt; 1 year"/>
    <x v="0"/>
    <n v="4"/>
    <n v="27"/>
    <x v="1"/>
    <s v="bank"/>
    <x v="2"/>
    <n v="4"/>
    <s v="skilled"/>
    <n v="1"/>
    <x v="1"/>
    <x v="1"/>
  </r>
  <r>
    <x v="1"/>
    <n v="24"/>
    <x v="2"/>
    <s v="good"/>
    <s v="car"/>
    <n v="2760"/>
    <x v="0"/>
    <x v="0"/>
    <s v="&gt; 7 years"/>
    <x v="0"/>
    <n v="4"/>
    <n v="36"/>
    <x v="2"/>
    <s v="bank"/>
    <x v="1"/>
    <n v="1"/>
    <s v="skilled"/>
    <n v="1"/>
    <x v="0"/>
    <x v="0"/>
  </r>
  <r>
    <x v="1"/>
    <n v="18"/>
    <x v="2"/>
    <s v="poor"/>
    <s v="furniture/appliances"/>
    <n v="4297"/>
    <x v="0"/>
    <x v="1"/>
    <s v="&gt; 7 years"/>
    <x v="0"/>
    <n v="3"/>
    <n v="40"/>
    <x v="2"/>
    <s v="none"/>
    <x v="0"/>
    <n v="1"/>
    <s v="management"/>
    <n v="1"/>
    <x v="0"/>
    <x v="1"/>
  </r>
  <r>
    <x v="2"/>
    <n v="9"/>
    <x v="0"/>
    <s v="critical"/>
    <s v="education"/>
    <n v="936"/>
    <x v="3"/>
    <x v="2"/>
    <s v="&gt; 7 years"/>
    <x v="0"/>
    <n v="2"/>
    <n v="52"/>
    <x v="2"/>
    <s v="none"/>
    <x v="0"/>
    <n v="2"/>
    <s v="skilled"/>
    <n v="1"/>
    <x v="0"/>
    <x v="0"/>
  </r>
  <r>
    <x v="0"/>
    <n v="12"/>
    <x v="2"/>
    <s v="good"/>
    <s v="car"/>
    <n v="1168"/>
    <x v="0"/>
    <x v="1"/>
    <s v="1 - 4 years"/>
    <x v="0"/>
    <n v="3"/>
    <n v="27"/>
    <x v="1"/>
    <s v="none"/>
    <x v="0"/>
    <n v="1"/>
    <s v="unskilled"/>
    <n v="1"/>
    <x v="1"/>
    <x v="0"/>
  </r>
  <r>
    <x v="2"/>
    <n v="27"/>
    <x v="1"/>
    <s v="poor"/>
    <s v="business"/>
    <n v="5117"/>
    <x v="1"/>
    <x v="1"/>
    <s v="4 - 7 years"/>
    <x v="2"/>
    <n v="4"/>
    <n v="26"/>
    <x v="1"/>
    <s v="none"/>
    <x v="0"/>
    <n v="2"/>
    <s v="skilled"/>
    <n v="1"/>
    <x v="1"/>
    <x v="0"/>
  </r>
  <r>
    <x v="0"/>
    <n v="12"/>
    <x v="2"/>
    <s v="good"/>
    <s v="education"/>
    <n v="902"/>
    <x v="3"/>
    <x v="1"/>
    <s v="4 - 7 years"/>
    <x v="0"/>
    <n v="4"/>
    <n v="21"/>
    <x v="1"/>
    <s v="none"/>
    <x v="2"/>
    <n v="1"/>
    <s v="skilled"/>
    <n v="1"/>
    <x v="1"/>
    <x v="1"/>
  </r>
  <r>
    <x v="2"/>
    <n v="12"/>
    <x v="2"/>
    <s v="critical"/>
    <s v="car"/>
    <n v="1495"/>
    <x v="0"/>
    <x v="1"/>
    <s v="&gt; 7 years"/>
    <x v="0"/>
    <n v="1"/>
    <n v="38"/>
    <x v="2"/>
    <s v="none"/>
    <x v="0"/>
    <n v="2"/>
    <s v="unskilled"/>
    <n v="2"/>
    <x v="1"/>
    <x v="0"/>
  </r>
  <r>
    <x v="0"/>
    <n v="30"/>
    <x v="1"/>
    <s v="critical"/>
    <s v="car"/>
    <n v="10623"/>
    <x v="2"/>
    <x v="1"/>
    <s v="&gt; 7 years"/>
    <x v="2"/>
    <n v="4"/>
    <n v="38"/>
    <x v="2"/>
    <s v="none"/>
    <x v="1"/>
    <n v="3"/>
    <s v="management"/>
    <n v="2"/>
    <x v="0"/>
    <x v="0"/>
  </r>
  <r>
    <x v="2"/>
    <n v="12"/>
    <x v="2"/>
    <s v="critical"/>
    <s v="furniture/appliances"/>
    <n v="1935"/>
    <x v="0"/>
    <x v="1"/>
    <s v="&gt; 7 years"/>
    <x v="0"/>
    <n v="4"/>
    <n v="43"/>
    <x v="2"/>
    <s v="none"/>
    <x v="0"/>
    <n v="3"/>
    <s v="skilled"/>
    <n v="1"/>
    <x v="0"/>
    <x v="0"/>
  </r>
  <r>
    <x v="1"/>
    <n v="12"/>
    <x v="2"/>
    <s v="critical"/>
    <s v="furniture/appliances"/>
    <n v="1424"/>
    <x v="0"/>
    <x v="1"/>
    <s v="4 - 7 years"/>
    <x v="0"/>
    <n v="3"/>
    <n v="26"/>
    <x v="1"/>
    <s v="none"/>
    <x v="0"/>
    <n v="1"/>
    <s v="skilled"/>
    <n v="1"/>
    <x v="1"/>
    <x v="0"/>
  </r>
  <r>
    <x v="0"/>
    <n v="24"/>
    <x v="2"/>
    <s v="good"/>
    <s v="business"/>
    <n v="6568"/>
    <x v="1"/>
    <x v="1"/>
    <s v="1 - 4 years"/>
    <x v="1"/>
    <n v="2"/>
    <n v="21"/>
    <x v="1"/>
    <s v="store"/>
    <x v="0"/>
    <n v="1"/>
    <s v="unskilled"/>
    <n v="1"/>
    <x v="1"/>
    <x v="0"/>
  </r>
  <r>
    <x v="2"/>
    <n v="12"/>
    <x v="2"/>
    <s v="good"/>
    <s v="car"/>
    <n v="1413"/>
    <x v="0"/>
    <x v="3"/>
    <s v="4 - 7 years"/>
    <x v="2"/>
    <n v="2"/>
    <n v="55"/>
    <x v="2"/>
    <s v="none"/>
    <x v="0"/>
    <n v="1"/>
    <s v="skilled"/>
    <n v="1"/>
    <x v="1"/>
    <x v="0"/>
  </r>
  <r>
    <x v="2"/>
    <n v="9"/>
    <x v="0"/>
    <s v="critical"/>
    <s v="furniture/appliances"/>
    <n v="3074"/>
    <x v="0"/>
    <x v="0"/>
    <s v="1 - 4 years"/>
    <x v="3"/>
    <n v="2"/>
    <n v="33"/>
    <x v="2"/>
    <s v="none"/>
    <x v="0"/>
    <n v="2"/>
    <s v="skilled"/>
    <n v="2"/>
    <x v="1"/>
    <x v="0"/>
  </r>
  <r>
    <x v="2"/>
    <n v="36"/>
    <x v="1"/>
    <s v="good"/>
    <s v="furniture/appliances"/>
    <n v="3835"/>
    <x v="0"/>
    <x v="0"/>
    <s v="&gt; 7 years"/>
    <x v="1"/>
    <n v="4"/>
    <n v="45"/>
    <x v="2"/>
    <s v="none"/>
    <x v="0"/>
    <n v="1"/>
    <s v="unskilled"/>
    <n v="1"/>
    <x v="0"/>
    <x v="0"/>
  </r>
  <r>
    <x v="0"/>
    <n v="27"/>
    <x v="1"/>
    <s v="perfect"/>
    <s v="business"/>
    <n v="5293"/>
    <x v="1"/>
    <x v="1"/>
    <s v="unemployed"/>
    <x v="1"/>
    <n v="4"/>
    <n v="50"/>
    <x v="2"/>
    <s v="store"/>
    <x v="0"/>
    <n v="2"/>
    <s v="skilled"/>
    <n v="1"/>
    <x v="0"/>
    <x v="1"/>
  </r>
  <r>
    <x v="3"/>
    <n v="30"/>
    <x v="1"/>
    <s v="poor"/>
    <s v="business"/>
    <n v="1908"/>
    <x v="0"/>
    <x v="1"/>
    <s v="&gt; 7 years"/>
    <x v="0"/>
    <n v="4"/>
    <n v="66"/>
    <x v="0"/>
    <s v="none"/>
    <x v="0"/>
    <n v="1"/>
    <s v="management"/>
    <n v="1"/>
    <x v="0"/>
    <x v="1"/>
  </r>
  <r>
    <x v="2"/>
    <n v="36"/>
    <x v="1"/>
    <s v="critical"/>
    <s v="furniture/appliances"/>
    <n v="3342"/>
    <x v="0"/>
    <x v="0"/>
    <s v="&gt; 7 years"/>
    <x v="0"/>
    <n v="2"/>
    <n v="51"/>
    <x v="2"/>
    <s v="none"/>
    <x v="0"/>
    <n v="1"/>
    <s v="skilled"/>
    <n v="1"/>
    <x v="0"/>
    <x v="0"/>
  </r>
  <r>
    <x v="1"/>
    <n v="6"/>
    <x v="0"/>
    <s v="critical"/>
    <s v="education"/>
    <n v="932"/>
    <x v="3"/>
    <x v="0"/>
    <s v="4 - 7 years"/>
    <x v="3"/>
    <n v="3"/>
    <n v="39"/>
    <x v="2"/>
    <s v="none"/>
    <x v="0"/>
    <n v="2"/>
    <s v="unskilled"/>
    <n v="1"/>
    <x v="1"/>
    <x v="0"/>
  </r>
  <r>
    <x v="0"/>
    <n v="18"/>
    <x v="2"/>
    <s v="perfect"/>
    <s v="business"/>
    <n v="3104"/>
    <x v="0"/>
    <x v="1"/>
    <s v="4 - 7 years"/>
    <x v="2"/>
    <n v="1"/>
    <n v="31"/>
    <x v="2"/>
    <s v="bank"/>
    <x v="0"/>
    <n v="1"/>
    <s v="skilled"/>
    <n v="1"/>
    <x v="0"/>
    <x v="0"/>
  </r>
  <r>
    <x v="3"/>
    <n v="36"/>
    <x v="1"/>
    <s v="good"/>
    <s v="furniture/appliances"/>
    <n v="3913"/>
    <x v="0"/>
    <x v="1"/>
    <s v="1 - 4 years"/>
    <x v="1"/>
    <n v="2"/>
    <n v="23"/>
    <x v="1"/>
    <s v="none"/>
    <x v="0"/>
    <n v="1"/>
    <s v="skilled"/>
    <n v="1"/>
    <x v="0"/>
    <x v="0"/>
  </r>
  <r>
    <x v="0"/>
    <n v="24"/>
    <x v="2"/>
    <s v="good"/>
    <s v="furniture/appliances"/>
    <n v="3021"/>
    <x v="0"/>
    <x v="1"/>
    <s v="1 - 4 years"/>
    <x v="1"/>
    <n v="2"/>
    <n v="24"/>
    <x v="1"/>
    <s v="none"/>
    <x v="2"/>
    <n v="1"/>
    <s v="unskilled"/>
    <n v="1"/>
    <x v="1"/>
    <x v="0"/>
  </r>
  <r>
    <x v="2"/>
    <n v="10"/>
    <x v="0"/>
    <s v="good"/>
    <s v="car"/>
    <n v="1364"/>
    <x v="0"/>
    <x v="1"/>
    <s v="1 - 4 years"/>
    <x v="1"/>
    <n v="4"/>
    <n v="64"/>
    <x v="0"/>
    <s v="none"/>
    <x v="0"/>
    <n v="1"/>
    <s v="skilled"/>
    <n v="1"/>
    <x v="0"/>
    <x v="0"/>
  </r>
  <r>
    <x v="1"/>
    <n v="12"/>
    <x v="2"/>
    <s v="good"/>
    <s v="furniture/appliances"/>
    <n v="625"/>
    <x v="3"/>
    <x v="1"/>
    <s v="&lt; 1 year"/>
    <x v="0"/>
    <n v="1"/>
    <n v="26"/>
    <x v="1"/>
    <s v="bank"/>
    <x v="0"/>
    <n v="1"/>
    <s v="unskilled"/>
    <n v="1"/>
    <x v="1"/>
    <x v="0"/>
  </r>
  <r>
    <x v="0"/>
    <n v="12"/>
    <x v="2"/>
    <s v="good"/>
    <s v="education"/>
    <n v="1200"/>
    <x v="0"/>
    <x v="0"/>
    <s v="1 - 4 years"/>
    <x v="0"/>
    <n v="4"/>
    <n v="23"/>
    <x v="1"/>
    <s v="bank"/>
    <x v="2"/>
    <n v="1"/>
    <s v="skilled"/>
    <n v="1"/>
    <x v="0"/>
    <x v="0"/>
  </r>
  <r>
    <x v="2"/>
    <n v="12"/>
    <x v="2"/>
    <s v="good"/>
    <s v="furniture/appliances"/>
    <n v="707"/>
    <x v="3"/>
    <x v="1"/>
    <s v="1 - 4 years"/>
    <x v="0"/>
    <n v="2"/>
    <n v="30"/>
    <x v="1"/>
    <s v="bank"/>
    <x v="0"/>
    <n v="2"/>
    <s v="skilled"/>
    <n v="1"/>
    <x v="1"/>
    <x v="0"/>
  </r>
  <r>
    <x v="2"/>
    <n v="24"/>
    <x v="2"/>
    <s v="poor"/>
    <s v="business"/>
    <n v="2978"/>
    <x v="0"/>
    <x v="0"/>
    <s v="1 - 4 years"/>
    <x v="0"/>
    <n v="4"/>
    <n v="32"/>
    <x v="2"/>
    <s v="none"/>
    <x v="0"/>
    <n v="2"/>
    <s v="skilled"/>
    <n v="2"/>
    <x v="0"/>
    <x v="0"/>
  </r>
  <r>
    <x v="2"/>
    <n v="15"/>
    <x v="2"/>
    <s v="good"/>
    <s v="car"/>
    <n v="4657"/>
    <x v="0"/>
    <x v="1"/>
    <s v="1 - 4 years"/>
    <x v="2"/>
    <n v="2"/>
    <n v="30"/>
    <x v="1"/>
    <s v="none"/>
    <x v="0"/>
    <n v="1"/>
    <s v="skilled"/>
    <n v="1"/>
    <x v="0"/>
    <x v="0"/>
  </r>
  <r>
    <x v="2"/>
    <n v="36"/>
    <x v="1"/>
    <s v="perfect"/>
    <s v="renovations"/>
    <n v="2613"/>
    <x v="0"/>
    <x v="1"/>
    <s v="1 - 4 years"/>
    <x v="0"/>
    <n v="2"/>
    <n v="27"/>
    <x v="1"/>
    <s v="none"/>
    <x v="0"/>
    <n v="2"/>
    <s v="skilled"/>
    <n v="1"/>
    <x v="1"/>
    <x v="0"/>
  </r>
  <r>
    <x v="1"/>
    <n v="48"/>
    <x v="1"/>
    <s v="good"/>
    <s v="furniture/appliances"/>
    <n v="10961"/>
    <x v="2"/>
    <x v="3"/>
    <s v="4 - 7 years"/>
    <x v="3"/>
    <n v="2"/>
    <n v="27"/>
    <x v="1"/>
    <s v="bank"/>
    <x v="0"/>
    <n v="2"/>
    <s v="skilled"/>
    <n v="1"/>
    <x v="0"/>
    <x v="1"/>
  </r>
  <r>
    <x v="0"/>
    <n v="12"/>
    <x v="2"/>
    <s v="good"/>
    <s v="furniture/appliances"/>
    <n v="7865"/>
    <x v="1"/>
    <x v="1"/>
    <s v="&gt; 7 years"/>
    <x v="0"/>
    <n v="4"/>
    <n v="53"/>
    <x v="2"/>
    <s v="none"/>
    <x v="1"/>
    <n v="1"/>
    <s v="management"/>
    <n v="1"/>
    <x v="0"/>
    <x v="1"/>
  </r>
  <r>
    <x v="2"/>
    <n v="9"/>
    <x v="0"/>
    <s v="good"/>
    <s v="furniture/appliances"/>
    <n v="1478"/>
    <x v="0"/>
    <x v="1"/>
    <s v="4 - 7 years"/>
    <x v="0"/>
    <n v="2"/>
    <n v="22"/>
    <x v="1"/>
    <s v="none"/>
    <x v="0"/>
    <n v="1"/>
    <s v="skilled"/>
    <n v="1"/>
    <x v="1"/>
    <x v="1"/>
  </r>
  <r>
    <x v="0"/>
    <n v="24"/>
    <x v="2"/>
    <s v="good"/>
    <s v="furniture/appliances"/>
    <n v="3149"/>
    <x v="0"/>
    <x v="1"/>
    <s v="&lt; 1 year"/>
    <x v="0"/>
    <n v="1"/>
    <n v="22"/>
    <x v="1"/>
    <s v="bank"/>
    <x v="1"/>
    <n v="1"/>
    <s v="skilled"/>
    <n v="1"/>
    <x v="1"/>
    <x v="0"/>
  </r>
  <r>
    <x v="3"/>
    <n v="36"/>
    <x v="1"/>
    <s v="good"/>
    <s v="furniture/appliances"/>
    <n v="4210"/>
    <x v="0"/>
    <x v="1"/>
    <s v="1 - 4 years"/>
    <x v="0"/>
    <n v="2"/>
    <n v="26"/>
    <x v="1"/>
    <s v="none"/>
    <x v="0"/>
    <n v="1"/>
    <s v="skilled"/>
    <n v="1"/>
    <x v="1"/>
    <x v="1"/>
  </r>
  <r>
    <x v="2"/>
    <n v="9"/>
    <x v="0"/>
    <s v="good"/>
    <s v="car"/>
    <n v="2507"/>
    <x v="0"/>
    <x v="2"/>
    <s v="&gt; 7 years"/>
    <x v="1"/>
    <n v="4"/>
    <n v="51"/>
    <x v="2"/>
    <s v="none"/>
    <x v="1"/>
    <n v="1"/>
    <s v="unskilled"/>
    <n v="1"/>
    <x v="1"/>
    <x v="0"/>
  </r>
  <r>
    <x v="2"/>
    <n v="12"/>
    <x v="2"/>
    <s v="good"/>
    <s v="furniture/appliances"/>
    <n v="2141"/>
    <x v="0"/>
    <x v="4"/>
    <s v="4 - 7 years"/>
    <x v="2"/>
    <n v="1"/>
    <n v="35"/>
    <x v="2"/>
    <s v="none"/>
    <x v="0"/>
    <n v="1"/>
    <s v="skilled"/>
    <n v="1"/>
    <x v="1"/>
    <x v="0"/>
  </r>
  <r>
    <x v="1"/>
    <n v="18"/>
    <x v="2"/>
    <s v="good"/>
    <s v="furniture/appliances"/>
    <n v="866"/>
    <x v="3"/>
    <x v="1"/>
    <s v="1 - 4 years"/>
    <x v="0"/>
    <n v="2"/>
    <n v="25"/>
    <x v="1"/>
    <s v="none"/>
    <x v="0"/>
    <n v="1"/>
    <s v="unskilled"/>
    <n v="1"/>
    <x v="1"/>
    <x v="0"/>
  </r>
  <r>
    <x v="2"/>
    <n v="4"/>
    <x v="0"/>
    <s v="critical"/>
    <s v="furniture/appliances"/>
    <n v="1544"/>
    <x v="0"/>
    <x v="1"/>
    <s v="4 - 7 years"/>
    <x v="1"/>
    <n v="1"/>
    <n v="42"/>
    <x v="2"/>
    <s v="none"/>
    <x v="0"/>
    <n v="3"/>
    <s v="unskilled"/>
    <n v="2"/>
    <x v="1"/>
    <x v="0"/>
  </r>
  <r>
    <x v="0"/>
    <n v="24"/>
    <x v="2"/>
    <s v="good"/>
    <s v="furniture/appliances"/>
    <n v="1823"/>
    <x v="0"/>
    <x v="1"/>
    <s v="unemployed"/>
    <x v="0"/>
    <n v="2"/>
    <n v="30"/>
    <x v="1"/>
    <s v="store"/>
    <x v="0"/>
    <n v="1"/>
    <s v="management"/>
    <n v="2"/>
    <x v="1"/>
    <x v="1"/>
  </r>
  <r>
    <x v="1"/>
    <n v="6"/>
    <x v="0"/>
    <s v="good"/>
    <s v="car"/>
    <n v="14555"/>
    <x v="2"/>
    <x v="0"/>
    <s v="unemployed"/>
    <x v="3"/>
    <n v="2"/>
    <n v="23"/>
    <x v="1"/>
    <s v="none"/>
    <x v="0"/>
    <n v="1"/>
    <s v="unemployed"/>
    <n v="1"/>
    <x v="0"/>
    <x v="1"/>
  </r>
  <r>
    <x v="1"/>
    <n v="21"/>
    <x v="2"/>
    <s v="good"/>
    <s v="business"/>
    <n v="2767"/>
    <x v="0"/>
    <x v="4"/>
    <s v="&gt; 7 years"/>
    <x v="0"/>
    <n v="2"/>
    <n v="61"/>
    <x v="0"/>
    <s v="bank"/>
    <x v="2"/>
    <n v="2"/>
    <s v="unskilled"/>
    <n v="1"/>
    <x v="1"/>
    <x v="1"/>
  </r>
  <r>
    <x v="2"/>
    <n v="12"/>
    <x v="2"/>
    <s v="critical"/>
    <s v="furniture/appliances"/>
    <n v="1291"/>
    <x v="0"/>
    <x v="1"/>
    <s v="1 - 4 years"/>
    <x v="0"/>
    <n v="2"/>
    <n v="35"/>
    <x v="2"/>
    <s v="none"/>
    <x v="0"/>
    <n v="2"/>
    <s v="skilled"/>
    <n v="1"/>
    <x v="1"/>
    <x v="0"/>
  </r>
  <r>
    <x v="0"/>
    <n v="30"/>
    <x v="1"/>
    <s v="good"/>
    <s v="furniture/appliances"/>
    <n v="2522"/>
    <x v="0"/>
    <x v="1"/>
    <s v="&gt; 7 years"/>
    <x v="3"/>
    <n v="3"/>
    <n v="39"/>
    <x v="2"/>
    <s v="none"/>
    <x v="0"/>
    <n v="1"/>
    <s v="skilled"/>
    <n v="2"/>
    <x v="1"/>
    <x v="0"/>
  </r>
  <r>
    <x v="0"/>
    <n v="24"/>
    <x v="2"/>
    <s v="good"/>
    <s v="car"/>
    <n v="915"/>
    <x v="3"/>
    <x v="0"/>
    <s v="&gt; 7 years"/>
    <x v="0"/>
    <n v="2"/>
    <n v="29"/>
    <x v="1"/>
    <s v="bank"/>
    <x v="0"/>
    <n v="1"/>
    <s v="skilled"/>
    <n v="1"/>
    <x v="1"/>
    <x v="1"/>
  </r>
  <r>
    <x v="2"/>
    <n v="6"/>
    <x v="0"/>
    <s v="good"/>
    <s v="furniture/appliances"/>
    <n v="1595"/>
    <x v="0"/>
    <x v="1"/>
    <s v="4 - 7 years"/>
    <x v="2"/>
    <n v="2"/>
    <n v="51"/>
    <x v="2"/>
    <s v="none"/>
    <x v="0"/>
    <n v="1"/>
    <s v="skilled"/>
    <n v="2"/>
    <x v="1"/>
    <x v="0"/>
  </r>
  <r>
    <x v="0"/>
    <n v="48"/>
    <x v="1"/>
    <s v="perfect"/>
    <s v="car"/>
    <n v="4605"/>
    <x v="0"/>
    <x v="1"/>
    <s v="&gt; 7 years"/>
    <x v="2"/>
    <n v="4"/>
    <n v="24"/>
    <x v="1"/>
    <s v="none"/>
    <x v="1"/>
    <n v="2"/>
    <s v="skilled"/>
    <n v="2"/>
    <x v="1"/>
    <x v="1"/>
  </r>
  <r>
    <x v="2"/>
    <n v="12"/>
    <x v="2"/>
    <s v="critical"/>
    <s v="business"/>
    <n v="1185"/>
    <x v="0"/>
    <x v="1"/>
    <s v="1 - 4 years"/>
    <x v="2"/>
    <n v="2"/>
    <n v="27"/>
    <x v="1"/>
    <s v="none"/>
    <x v="0"/>
    <n v="2"/>
    <s v="skilled"/>
    <n v="1"/>
    <x v="1"/>
    <x v="0"/>
  </r>
  <r>
    <x v="2"/>
    <n v="12"/>
    <x v="2"/>
    <s v="very good"/>
    <s v="education"/>
    <n v="3447"/>
    <x v="0"/>
    <x v="2"/>
    <s v="1 - 4 years"/>
    <x v="0"/>
    <n v="3"/>
    <n v="35"/>
    <x v="2"/>
    <s v="none"/>
    <x v="0"/>
    <n v="1"/>
    <s v="unskilled"/>
    <n v="2"/>
    <x v="1"/>
    <x v="0"/>
  </r>
  <r>
    <x v="2"/>
    <n v="24"/>
    <x v="2"/>
    <s v="good"/>
    <s v="business"/>
    <n v="1258"/>
    <x v="0"/>
    <x v="1"/>
    <s v="4 - 7 years"/>
    <x v="0"/>
    <n v="1"/>
    <n v="25"/>
    <x v="1"/>
    <s v="none"/>
    <x v="0"/>
    <n v="1"/>
    <s v="skilled"/>
    <n v="1"/>
    <x v="0"/>
    <x v="0"/>
  </r>
  <r>
    <x v="2"/>
    <n v="12"/>
    <x v="2"/>
    <s v="critical"/>
    <s v="furniture/appliances"/>
    <n v="717"/>
    <x v="3"/>
    <x v="1"/>
    <s v="&gt; 7 years"/>
    <x v="0"/>
    <n v="4"/>
    <n v="52"/>
    <x v="2"/>
    <s v="none"/>
    <x v="0"/>
    <n v="3"/>
    <s v="skilled"/>
    <n v="1"/>
    <x v="1"/>
    <x v="0"/>
  </r>
  <r>
    <x v="2"/>
    <n v="6"/>
    <x v="0"/>
    <s v="perfect"/>
    <s v="car"/>
    <n v="1204"/>
    <x v="0"/>
    <x v="4"/>
    <s v="1 - 4 years"/>
    <x v="0"/>
    <n v="1"/>
    <n v="35"/>
    <x v="2"/>
    <s v="bank"/>
    <x v="2"/>
    <n v="1"/>
    <s v="skilled"/>
    <n v="1"/>
    <x v="1"/>
    <x v="0"/>
  </r>
  <r>
    <x v="3"/>
    <n v="24"/>
    <x v="2"/>
    <s v="good"/>
    <s v="furniture/appliances"/>
    <n v="1925"/>
    <x v="0"/>
    <x v="1"/>
    <s v="1 - 4 years"/>
    <x v="1"/>
    <n v="2"/>
    <n v="26"/>
    <x v="1"/>
    <s v="none"/>
    <x v="0"/>
    <n v="1"/>
    <s v="skilled"/>
    <n v="1"/>
    <x v="1"/>
    <x v="0"/>
  </r>
  <r>
    <x v="2"/>
    <n v="18"/>
    <x v="2"/>
    <s v="good"/>
    <s v="furniture/appliances"/>
    <n v="433"/>
    <x v="3"/>
    <x v="1"/>
    <s v="unemployed"/>
    <x v="2"/>
    <n v="4"/>
    <n v="22"/>
    <x v="1"/>
    <s v="none"/>
    <x v="2"/>
    <n v="1"/>
    <s v="skilled"/>
    <n v="1"/>
    <x v="1"/>
    <x v="1"/>
  </r>
  <r>
    <x v="0"/>
    <n v="6"/>
    <x v="0"/>
    <s v="critical"/>
    <s v="car"/>
    <n v="666"/>
    <x v="3"/>
    <x v="3"/>
    <s v="4 - 7 years"/>
    <x v="2"/>
    <n v="4"/>
    <n v="39"/>
    <x v="2"/>
    <s v="none"/>
    <x v="0"/>
    <n v="2"/>
    <s v="unskilled"/>
    <n v="1"/>
    <x v="0"/>
    <x v="0"/>
  </r>
  <r>
    <x v="3"/>
    <n v="12"/>
    <x v="2"/>
    <s v="good"/>
    <s v="furniture/appliances"/>
    <n v="2251"/>
    <x v="0"/>
    <x v="1"/>
    <s v="1 - 4 years"/>
    <x v="3"/>
    <n v="2"/>
    <n v="46"/>
    <x v="2"/>
    <s v="none"/>
    <x v="0"/>
    <n v="1"/>
    <s v="unskilled"/>
    <n v="1"/>
    <x v="1"/>
    <x v="0"/>
  </r>
  <r>
    <x v="1"/>
    <n v="30"/>
    <x v="1"/>
    <s v="good"/>
    <s v="car"/>
    <n v="2150"/>
    <x v="0"/>
    <x v="1"/>
    <s v="1 - 4 years"/>
    <x v="0"/>
    <n v="2"/>
    <n v="24"/>
    <x v="1"/>
    <s v="bank"/>
    <x v="0"/>
    <n v="1"/>
    <s v="skilled"/>
    <n v="1"/>
    <x v="1"/>
    <x v="1"/>
  </r>
  <r>
    <x v="2"/>
    <n v="24"/>
    <x v="2"/>
    <s v="poor"/>
    <s v="furniture/appliances"/>
    <n v="4151"/>
    <x v="0"/>
    <x v="4"/>
    <s v="1 - 4 years"/>
    <x v="1"/>
    <n v="3"/>
    <n v="35"/>
    <x v="2"/>
    <s v="none"/>
    <x v="0"/>
    <n v="2"/>
    <s v="skilled"/>
    <n v="1"/>
    <x v="1"/>
    <x v="0"/>
  </r>
  <r>
    <x v="1"/>
    <n v="9"/>
    <x v="0"/>
    <s v="good"/>
    <s v="furniture/appliances"/>
    <n v="2030"/>
    <x v="0"/>
    <x v="0"/>
    <s v="4 - 7 years"/>
    <x v="1"/>
    <n v="1"/>
    <n v="24"/>
    <x v="1"/>
    <s v="none"/>
    <x v="0"/>
    <n v="1"/>
    <s v="skilled"/>
    <n v="1"/>
    <x v="0"/>
    <x v="0"/>
  </r>
  <r>
    <x v="1"/>
    <n v="60"/>
    <x v="1"/>
    <s v="poor"/>
    <s v="furniture/appliances"/>
    <n v="7418"/>
    <x v="1"/>
    <x v="0"/>
    <s v="1 - 4 years"/>
    <x v="3"/>
    <n v="1"/>
    <n v="27"/>
    <x v="1"/>
    <s v="none"/>
    <x v="0"/>
    <n v="1"/>
    <s v="unskilled"/>
    <n v="1"/>
    <x v="1"/>
    <x v="0"/>
  </r>
  <r>
    <x v="2"/>
    <n v="24"/>
    <x v="2"/>
    <s v="critical"/>
    <s v="furniture/appliances"/>
    <n v="2684"/>
    <x v="0"/>
    <x v="1"/>
    <s v="1 - 4 years"/>
    <x v="0"/>
    <n v="2"/>
    <n v="35"/>
    <x v="2"/>
    <s v="none"/>
    <x v="0"/>
    <n v="2"/>
    <s v="unskilled"/>
    <n v="1"/>
    <x v="1"/>
    <x v="0"/>
  </r>
  <r>
    <x v="0"/>
    <n v="12"/>
    <x v="2"/>
    <s v="very good"/>
    <s v="furniture/appliances"/>
    <n v="2149"/>
    <x v="0"/>
    <x v="1"/>
    <s v="1 - 4 years"/>
    <x v="0"/>
    <n v="1"/>
    <n v="29"/>
    <x v="1"/>
    <s v="none"/>
    <x v="1"/>
    <n v="1"/>
    <s v="skilled"/>
    <n v="1"/>
    <x v="1"/>
    <x v="1"/>
  </r>
  <r>
    <x v="2"/>
    <n v="15"/>
    <x v="2"/>
    <s v="good"/>
    <s v="car"/>
    <n v="3812"/>
    <x v="0"/>
    <x v="4"/>
    <s v="&lt; 1 year"/>
    <x v="3"/>
    <n v="4"/>
    <n v="23"/>
    <x v="1"/>
    <s v="none"/>
    <x v="0"/>
    <n v="1"/>
    <s v="skilled"/>
    <n v="1"/>
    <x v="0"/>
    <x v="0"/>
  </r>
  <r>
    <x v="2"/>
    <n v="11"/>
    <x v="0"/>
    <s v="critical"/>
    <s v="furniture/appliances"/>
    <n v="1154"/>
    <x v="0"/>
    <x v="4"/>
    <s v="unemployed"/>
    <x v="0"/>
    <n v="4"/>
    <n v="57"/>
    <x v="0"/>
    <s v="none"/>
    <x v="0"/>
    <n v="3"/>
    <s v="unskilled"/>
    <n v="1"/>
    <x v="1"/>
    <x v="0"/>
  </r>
  <r>
    <x v="0"/>
    <n v="12"/>
    <x v="2"/>
    <s v="good"/>
    <s v="furniture/appliances"/>
    <n v="1657"/>
    <x v="0"/>
    <x v="1"/>
    <s v="1 - 4 years"/>
    <x v="1"/>
    <n v="2"/>
    <n v="27"/>
    <x v="1"/>
    <s v="none"/>
    <x v="0"/>
    <n v="1"/>
    <s v="skilled"/>
    <n v="1"/>
    <x v="1"/>
    <x v="0"/>
  </r>
  <r>
    <x v="0"/>
    <n v="24"/>
    <x v="2"/>
    <s v="good"/>
    <s v="furniture/appliances"/>
    <n v="1603"/>
    <x v="0"/>
    <x v="1"/>
    <s v="&gt; 7 years"/>
    <x v="0"/>
    <n v="4"/>
    <n v="55"/>
    <x v="2"/>
    <s v="none"/>
    <x v="0"/>
    <n v="1"/>
    <s v="skilled"/>
    <n v="1"/>
    <x v="1"/>
    <x v="0"/>
  </r>
  <r>
    <x v="0"/>
    <n v="18"/>
    <x v="2"/>
    <s v="critical"/>
    <s v="car"/>
    <n v="5302"/>
    <x v="1"/>
    <x v="1"/>
    <s v="&gt; 7 years"/>
    <x v="1"/>
    <n v="4"/>
    <n v="36"/>
    <x v="2"/>
    <s v="none"/>
    <x v="1"/>
    <n v="3"/>
    <s v="management"/>
    <n v="1"/>
    <x v="0"/>
    <x v="0"/>
  </r>
  <r>
    <x v="2"/>
    <n v="12"/>
    <x v="2"/>
    <s v="critical"/>
    <s v="education"/>
    <n v="2748"/>
    <x v="0"/>
    <x v="1"/>
    <s v="&gt; 7 years"/>
    <x v="1"/>
    <n v="4"/>
    <n v="57"/>
    <x v="0"/>
    <s v="bank"/>
    <x v="1"/>
    <n v="3"/>
    <s v="unskilled"/>
    <n v="1"/>
    <x v="1"/>
    <x v="0"/>
  </r>
  <r>
    <x v="2"/>
    <n v="10"/>
    <x v="0"/>
    <s v="critical"/>
    <s v="car"/>
    <n v="1231"/>
    <x v="0"/>
    <x v="1"/>
    <s v="&gt; 7 years"/>
    <x v="2"/>
    <n v="4"/>
    <n v="32"/>
    <x v="2"/>
    <s v="none"/>
    <x v="0"/>
    <n v="2"/>
    <s v="unskilled"/>
    <n v="2"/>
    <x v="1"/>
    <x v="0"/>
  </r>
  <r>
    <x v="1"/>
    <n v="15"/>
    <x v="2"/>
    <s v="good"/>
    <s v="furniture/appliances"/>
    <n v="802"/>
    <x v="3"/>
    <x v="1"/>
    <s v="&gt; 7 years"/>
    <x v="0"/>
    <n v="3"/>
    <n v="37"/>
    <x v="2"/>
    <s v="none"/>
    <x v="0"/>
    <n v="1"/>
    <s v="skilled"/>
    <n v="2"/>
    <x v="1"/>
    <x v="1"/>
  </r>
  <r>
    <x v="2"/>
    <n v="36"/>
    <x v="1"/>
    <s v="critical"/>
    <s v="business"/>
    <n v="6304"/>
    <x v="1"/>
    <x v="0"/>
    <s v="&gt; 7 years"/>
    <x v="0"/>
    <n v="4"/>
    <n v="36"/>
    <x v="2"/>
    <s v="none"/>
    <x v="0"/>
    <n v="2"/>
    <s v="skilled"/>
    <n v="1"/>
    <x v="1"/>
    <x v="0"/>
  </r>
  <r>
    <x v="2"/>
    <n v="24"/>
    <x v="2"/>
    <s v="good"/>
    <s v="furniture/appliances"/>
    <n v="1533"/>
    <x v="0"/>
    <x v="1"/>
    <s v="&lt; 1 year"/>
    <x v="0"/>
    <n v="3"/>
    <n v="38"/>
    <x v="2"/>
    <s v="store"/>
    <x v="0"/>
    <n v="1"/>
    <s v="skilled"/>
    <n v="1"/>
    <x v="0"/>
    <x v="0"/>
  </r>
  <r>
    <x v="0"/>
    <n v="14"/>
    <x v="2"/>
    <s v="good"/>
    <s v="car"/>
    <n v="8978"/>
    <x v="1"/>
    <x v="1"/>
    <s v="&gt; 7 years"/>
    <x v="3"/>
    <n v="4"/>
    <n v="45"/>
    <x v="2"/>
    <s v="none"/>
    <x v="0"/>
    <n v="1"/>
    <s v="management"/>
    <n v="1"/>
    <x v="0"/>
    <x v="1"/>
  </r>
  <r>
    <x v="2"/>
    <n v="24"/>
    <x v="2"/>
    <s v="good"/>
    <s v="furniture/appliances"/>
    <n v="999"/>
    <x v="3"/>
    <x v="0"/>
    <s v="&gt; 7 years"/>
    <x v="0"/>
    <n v="2"/>
    <n v="25"/>
    <x v="1"/>
    <s v="none"/>
    <x v="0"/>
    <n v="2"/>
    <s v="skilled"/>
    <n v="1"/>
    <x v="1"/>
    <x v="0"/>
  </r>
  <r>
    <x v="2"/>
    <n v="18"/>
    <x v="2"/>
    <s v="good"/>
    <s v="car"/>
    <n v="2662"/>
    <x v="0"/>
    <x v="0"/>
    <s v="4 - 7 years"/>
    <x v="0"/>
    <n v="3"/>
    <n v="32"/>
    <x v="2"/>
    <s v="none"/>
    <x v="0"/>
    <n v="1"/>
    <s v="skilled"/>
    <n v="1"/>
    <x v="1"/>
    <x v="0"/>
  </r>
  <r>
    <x v="2"/>
    <n v="12"/>
    <x v="2"/>
    <s v="critical"/>
    <s v="furniture/appliances"/>
    <n v="1402"/>
    <x v="0"/>
    <x v="2"/>
    <s v="4 - 7 years"/>
    <x v="2"/>
    <n v="4"/>
    <n v="37"/>
    <x v="2"/>
    <s v="none"/>
    <x v="2"/>
    <n v="1"/>
    <s v="skilled"/>
    <n v="1"/>
    <x v="0"/>
    <x v="0"/>
  </r>
  <r>
    <x v="1"/>
    <n v="48"/>
    <x v="1"/>
    <s v="very good"/>
    <s v="car"/>
    <n v="12169"/>
    <x v="2"/>
    <x v="0"/>
    <s v="unemployed"/>
    <x v="0"/>
    <n v="4"/>
    <n v="36"/>
    <x v="2"/>
    <s v="none"/>
    <x v="1"/>
    <n v="1"/>
    <s v="management"/>
    <n v="1"/>
    <x v="0"/>
    <x v="0"/>
  </r>
  <r>
    <x v="1"/>
    <n v="48"/>
    <x v="1"/>
    <s v="good"/>
    <s v="furniture/appliances"/>
    <n v="3060"/>
    <x v="0"/>
    <x v="1"/>
    <s v="4 - 7 years"/>
    <x v="0"/>
    <n v="4"/>
    <n v="28"/>
    <x v="1"/>
    <s v="none"/>
    <x v="0"/>
    <n v="2"/>
    <s v="skilled"/>
    <n v="1"/>
    <x v="1"/>
    <x v="1"/>
  </r>
  <r>
    <x v="0"/>
    <n v="30"/>
    <x v="1"/>
    <s v="good"/>
    <s v="renovations"/>
    <n v="11998"/>
    <x v="2"/>
    <x v="1"/>
    <s v="&lt; 1 year"/>
    <x v="3"/>
    <n v="1"/>
    <n v="34"/>
    <x v="2"/>
    <s v="none"/>
    <x v="0"/>
    <n v="1"/>
    <s v="unskilled"/>
    <n v="1"/>
    <x v="0"/>
    <x v="1"/>
  </r>
  <r>
    <x v="2"/>
    <n v="9"/>
    <x v="0"/>
    <s v="good"/>
    <s v="furniture/appliances"/>
    <n v="2697"/>
    <x v="0"/>
    <x v="1"/>
    <s v="1 - 4 years"/>
    <x v="3"/>
    <n v="2"/>
    <n v="32"/>
    <x v="2"/>
    <s v="none"/>
    <x v="0"/>
    <n v="1"/>
    <s v="skilled"/>
    <n v="2"/>
    <x v="1"/>
    <x v="0"/>
  </r>
  <r>
    <x v="2"/>
    <n v="18"/>
    <x v="2"/>
    <s v="critical"/>
    <s v="furniture/appliances"/>
    <n v="2404"/>
    <x v="0"/>
    <x v="1"/>
    <s v="1 - 4 years"/>
    <x v="1"/>
    <n v="2"/>
    <n v="26"/>
    <x v="1"/>
    <s v="none"/>
    <x v="0"/>
    <n v="2"/>
    <s v="skilled"/>
    <n v="1"/>
    <x v="1"/>
    <x v="0"/>
  </r>
  <r>
    <x v="0"/>
    <n v="12"/>
    <x v="2"/>
    <s v="good"/>
    <s v="furniture/appliances"/>
    <n v="1262"/>
    <x v="0"/>
    <x v="0"/>
    <s v="&gt; 7 years"/>
    <x v="1"/>
    <n v="4"/>
    <n v="49"/>
    <x v="2"/>
    <s v="none"/>
    <x v="0"/>
    <n v="1"/>
    <s v="unskilled"/>
    <n v="1"/>
    <x v="0"/>
    <x v="0"/>
  </r>
  <r>
    <x v="2"/>
    <n v="6"/>
    <x v="0"/>
    <s v="good"/>
    <s v="furniture/appliances"/>
    <n v="4611"/>
    <x v="0"/>
    <x v="1"/>
    <s v="&lt; 1 year"/>
    <x v="3"/>
    <n v="4"/>
    <n v="32"/>
    <x v="2"/>
    <s v="none"/>
    <x v="0"/>
    <n v="1"/>
    <s v="skilled"/>
    <n v="1"/>
    <x v="1"/>
    <x v="1"/>
  </r>
  <r>
    <x v="2"/>
    <n v="24"/>
    <x v="2"/>
    <s v="good"/>
    <s v="furniture/appliances"/>
    <n v="1901"/>
    <x v="0"/>
    <x v="4"/>
    <s v="1 - 4 years"/>
    <x v="0"/>
    <n v="4"/>
    <n v="29"/>
    <x v="1"/>
    <s v="none"/>
    <x v="2"/>
    <n v="1"/>
    <s v="management"/>
    <n v="1"/>
    <x v="0"/>
    <x v="0"/>
  </r>
  <r>
    <x v="2"/>
    <n v="15"/>
    <x v="2"/>
    <s v="critical"/>
    <s v="car"/>
    <n v="3368"/>
    <x v="0"/>
    <x v="3"/>
    <s v="&gt; 7 years"/>
    <x v="2"/>
    <n v="4"/>
    <n v="23"/>
    <x v="1"/>
    <s v="none"/>
    <x v="2"/>
    <n v="2"/>
    <s v="skilled"/>
    <n v="1"/>
    <x v="0"/>
    <x v="0"/>
  </r>
  <r>
    <x v="2"/>
    <n v="12"/>
    <x v="2"/>
    <s v="good"/>
    <s v="furniture/appliances"/>
    <n v="1574"/>
    <x v="0"/>
    <x v="1"/>
    <s v="1 - 4 years"/>
    <x v="0"/>
    <n v="2"/>
    <n v="50"/>
    <x v="2"/>
    <s v="none"/>
    <x v="0"/>
    <n v="1"/>
    <s v="skilled"/>
    <n v="1"/>
    <x v="1"/>
    <x v="0"/>
  </r>
  <r>
    <x v="3"/>
    <n v="18"/>
    <x v="2"/>
    <s v="very good"/>
    <s v="furniture/appliances"/>
    <n v="1445"/>
    <x v="0"/>
    <x v="0"/>
    <s v="4 - 7 years"/>
    <x v="0"/>
    <n v="4"/>
    <n v="49"/>
    <x v="2"/>
    <s v="bank"/>
    <x v="0"/>
    <n v="1"/>
    <s v="unskilled"/>
    <n v="1"/>
    <x v="1"/>
    <x v="0"/>
  </r>
  <r>
    <x v="2"/>
    <n v="15"/>
    <x v="2"/>
    <s v="critical"/>
    <s v="furniture/appliances"/>
    <n v="1520"/>
    <x v="0"/>
    <x v="0"/>
    <s v="&gt; 7 years"/>
    <x v="0"/>
    <n v="4"/>
    <n v="63"/>
    <x v="0"/>
    <s v="none"/>
    <x v="0"/>
    <n v="1"/>
    <s v="skilled"/>
    <n v="1"/>
    <x v="1"/>
    <x v="0"/>
  </r>
  <r>
    <x v="1"/>
    <n v="24"/>
    <x v="2"/>
    <s v="critical"/>
    <s v="car"/>
    <n v="3878"/>
    <x v="0"/>
    <x v="4"/>
    <s v="&lt; 1 year"/>
    <x v="0"/>
    <n v="2"/>
    <n v="37"/>
    <x v="2"/>
    <s v="none"/>
    <x v="0"/>
    <n v="1"/>
    <s v="skilled"/>
    <n v="1"/>
    <x v="0"/>
    <x v="0"/>
  </r>
  <r>
    <x v="0"/>
    <n v="47"/>
    <x v="1"/>
    <s v="good"/>
    <s v="car"/>
    <n v="10722"/>
    <x v="2"/>
    <x v="1"/>
    <s v="&lt; 1 year"/>
    <x v="3"/>
    <n v="1"/>
    <n v="35"/>
    <x v="2"/>
    <s v="none"/>
    <x v="0"/>
    <n v="1"/>
    <s v="unskilled"/>
    <n v="1"/>
    <x v="0"/>
    <x v="0"/>
  </r>
  <r>
    <x v="0"/>
    <n v="48"/>
    <x v="1"/>
    <s v="good"/>
    <s v="car"/>
    <n v="4788"/>
    <x v="0"/>
    <x v="1"/>
    <s v="4 - 7 years"/>
    <x v="0"/>
    <n v="3"/>
    <n v="26"/>
    <x v="1"/>
    <s v="none"/>
    <x v="0"/>
    <n v="1"/>
    <s v="skilled"/>
    <n v="2"/>
    <x v="1"/>
    <x v="0"/>
  </r>
  <r>
    <x v="1"/>
    <n v="48"/>
    <x v="1"/>
    <s v="poor"/>
    <s v="car"/>
    <n v="7582"/>
    <x v="1"/>
    <x v="4"/>
    <s v="unemployed"/>
    <x v="1"/>
    <n v="4"/>
    <n v="31"/>
    <x v="2"/>
    <s v="none"/>
    <x v="1"/>
    <n v="1"/>
    <s v="management"/>
    <n v="1"/>
    <x v="0"/>
    <x v="0"/>
  </r>
  <r>
    <x v="1"/>
    <n v="12"/>
    <x v="2"/>
    <s v="good"/>
    <s v="furniture/appliances"/>
    <n v="1092"/>
    <x v="0"/>
    <x v="1"/>
    <s v="1 - 4 years"/>
    <x v="0"/>
    <n v="4"/>
    <n v="49"/>
    <x v="2"/>
    <s v="none"/>
    <x v="0"/>
    <n v="2"/>
    <s v="skilled"/>
    <n v="1"/>
    <x v="0"/>
    <x v="0"/>
  </r>
  <r>
    <x v="0"/>
    <n v="24"/>
    <x v="2"/>
    <s v="poor"/>
    <s v="furniture/appliances"/>
    <n v="1024"/>
    <x v="0"/>
    <x v="1"/>
    <s v="&lt; 1 year"/>
    <x v="0"/>
    <n v="4"/>
    <n v="48"/>
    <x v="2"/>
    <s v="store"/>
    <x v="0"/>
    <n v="1"/>
    <s v="skilled"/>
    <n v="1"/>
    <x v="1"/>
    <x v="1"/>
  </r>
  <r>
    <x v="2"/>
    <n v="12"/>
    <x v="2"/>
    <s v="good"/>
    <s v="business"/>
    <n v="1076"/>
    <x v="0"/>
    <x v="1"/>
    <s v="1 - 4 years"/>
    <x v="1"/>
    <n v="2"/>
    <n v="26"/>
    <x v="1"/>
    <s v="none"/>
    <x v="0"/>
    <n v="1"/>
    <s v="skilled"/>
    <n v="1"/>
    <x v="0"/>
    <x v="0"/>
  </r>
  <r>
    <x v="1"/>
    <n v="36"/>
    <x v="1"/>
    <s v="good"/>
    <s v="car"/>
    <n v="9398"/>
    <x v="1"/>
    <x v="1"/>
    <s v="&lt; 1 year"/>
    <x v="3"/>
    <n v="4"/>
    <n v="28"/>
    <x v="1"/>
    <s v="none"/>
    <x v="2"/>
    <n v="1"/>
    <s v="management"/>
    <n v="1"/>
    <x v="0"/>
    <x v="1"/>
  </r>
  <r>
    <x v="0"/>
    <n v="24"/>
    <x v="2"/>
    <s v="critical"/>
    <s v="car"/>
    <n v="6419"/>
    <x v="1"/>
    <x v="1"/>
    <s v="&gt; 7 years"/>
    <x v="1"/>
    <n v="4"/>
    <n v="44"/>
    <x v="2"/>
    <s v="none"/>
    <x v="1"/>
    <n v="2"/>
    <s v="management"/>
    <n v="2"/>
    <x v="0"/>
    <x v="0"/>
  </r>
  <r>
    <x v="3"/>
    <n v="42"/>
    <x v="1"/>
    <s v="critical"/>
    <s v="car"/>
    <n v="4796"/>
    <x v="0"/>
    <x v="1"/>
    <s v="&gt; 7 years"/>
    <x v="0"/>
    <n v="4"/>
    <n v="56"/>
    <x v="0"/>
    <s v="none"/>
    <x v="1"/>
    <n v="1"/>
    <s v="skilled"/>
    <n v="1"/>
    <x v="1"/>
    <x v="0"/>
  </r>
  <r>
    <x v="2"/>
    <n v="48"/>
    <x v="1"/>
    <s v="critical"/>
    <s v="business"/>
    <n v="7629"/>
    <x v="1"/>
    <x v="0"/>
    <s v="&gt; 7 years"/>
    <x v="0"/>
    <n v="2"/>
    <n v="46"/>
    <x v="2"/>
    <s v="bank"/>
    <x v="0"/>
    <n v="2"/>
    <s v="management"/>
    <n v="2"/>
    <x v="1"/>
    <x v="0"/>
  </r>
  <r>
    <x v="1"/>
    <n v="48"/>
    <x v="1"/>
    <s v="good"/>
    <s v="furniture/appliances"/>
    <n v="9960"/>
    <x v="1"/>
    <x v="1"/>
    <s v="&lt; 1 year"/>
    <x v="3"/>
    <n v="2"/>
    <n v="26"/>
    <x v="1"/>
    <s v="none"/>
    <x v="0"/>
    <n v="1"/>
    <s v="skilled"/>
    <n v="1"/>
    <x v="0"/>
    <x v="1"/>
  </r>
  <r>
    <x v="2"/>
    <n v="12"/>
    <x v="2"/>
    <s v="good"/>
    <s v="car"/>
    <n v="4675"/>
    <x v="0"/>
    <x v="0"/>
    <s v="&lt; 1 year"/>
    <x v="3"/>
    <n v="4"/>
    <n v="20"/>
    <x v="1"/>
    <s v="none"/>
    <x v="2"/>
    <n v="1"/>
    <s v="skilled"/>
    <n v="1"/>
    <x v="1"/>
    <x v="0"/>
  </r>
  <r>
    <x v="2"/>
    <n v="10"/>
    <x v="0"/>
    <s v="good"/>
    <s v="car"/>
    <n v="1287"/>
    <x v="0"/>
    <x v="0"/>
    <s v="&gt; 7 years"/>
    <x v="0"/>
    <n v="2"/>
    <n v="45"/>
    <x v="2"/>
    <s v="none"/>
    <x v="0"/>
    <n v="1"/>
    <s v="unskilled"/>
    <n v="1"/>
    <x v="1"/>
    <x v="0"/>
  </r>
  <r>
    <x v="2"/>
    <n v="18"/>
    <x v="2"/>
    <s v="good"/>
    <s v="furniture/appliances"/>
    <n v="2515"/>
    <x v="0"/>
    <x v="1"/>
    <s v="1 - 4 years"/>
    <x v="2"/>
    <n v="4"/>
    <n v="43"/>
    <x v="2"/>
    <s v="none"/>
    <x v="0"/>
    <n v="1"/>
    <s v="skilled"/>
    <n v="1"/>
    <x v="0"/>
    <x v="0"/>
  </r>
  <r>
    <x v="1"/>
    <n v="21"/>
    <x v="2"/>
    <s v="critical"/>
    <s v="furniture/appliances"/>
    <n v="2745"/>
    <x v="0"/>
    <x v="3"/>
    <s v="4 - 7 years"/>
    <x v="2"/>
    <n v="2"/>
    <n v="32"/>
    <x v="2"/>
    <s v="none"/>
    <x v="0"/>
    <n v="2"/>
    <s v="skilled"/>
    <n v="1"/>
    <x v="0"/>
    <x v="0"/>
  </r>
  <r>
    <x v="2"/>
    <n v="6"/>
    <x v="0"/>
    <s v="good"/>
    <s v="car"/>
    <n v="672"/>
    <x v="3"/>
    <x v="1"/>
    <s v="unemployed"/>
    <x v="3"/>
    <n v="4"/>
    <n v="54"/>
    <x v="2"/>
    <s v="none"/>
    <x v="0"/>
    <n v="1"/>
    <s v="unemployed"/>
    <n v="1"/>
    <x v="0"/>
    <x v="0"/>
  </r>
  <r>
    <x v="1"/>
    <n v="36"/>
    <x v="1"/>
    <s v="perfect"/>
    <s v="furniture/appliances"/>
    <n v="3804"/>
    <x v="0"/>
    <x v="1"/>
    <s v="1 - 4 years"/>
    <x v="0"/>
    <n v="1"/>
    <n v="42"/>
    <x v="2"/>
    <s v="none"/>
    <x v="0"/>
    <n v="1"/>
    <s v="skilled"/>
    <n v="1"/>
    <x v="0"/>
    <x v="1"/>
  </r>
  <r>
    <x v="3"/>
    <n v="24"/>
    <x v="2"/>
    <s v="critical"/>
    <s v="car"/>
    <n v="1344"/>
    <x v="0"/>
    <x v="0"/>
    <s v="4 - 7 years"/>
    <x v="0"/>
    <n v="2"/>
    <n v="37"/>
    <x v="2"/>
    <s v="bank"/>
    <x v="0"/>
    <n v="2"/>
    <s v="unskilled"/>
    <n v="2"/>
    <x v="1"/>
    <x v="1"/>
  </r>
  <r>
    <x v="0"/>
    <n v="10"/>
    <x v="0"/>
    <s v="critical"/>
    <s v="car"/>
    <n v="1038"/>
    <x v="0"/>
    <x v="1"/>
    <s v="4 - 7 years"/>
    <x v="0"/>
    <n v="3"/>
    <n v="49"/>
    <x v="2"/>
    <s v="none"/>
    <x v="0"/>
    <n v="2"/>
    <s v="skilled"/>
    <n v="1"/>
    <x v="0"/>
    <x v="0"/>
  </r>
  <r>
    <x v="2"/>
    <n v="48"/>
    <x v="1"/>
    <s v="critical"/>
    <s v="car"/>
    <n v="10127"/>
    <x v="2"/>
    <x v="2"/>
    <s v="1 - 4 years"/>
    <x v="1"/>
    <n v="2"/>
    <n v="44"/>
    <x v="2"/>
    <s v="bank"/>
    <x v="1"/>
    <n v="1"/>
    <s v="skilled"/>
    <n v="1"/>
    <x v="1"/>
    <x v="1"/>
  </r>
  <r>
    <x v="2"/>
    <n v="6"/>
    <x v="0"/>
    <s v="good"/>
    <s v="furniture/appliances"/>
    <n v="1543"/>
    <x v="0"/>
    <x v="3"/>
    <s v="1 - 4 years"/>
    <x v="0"/>
    <n v="2"/>
    <n v="33"/>
    <x v="2"/>
    <s v="none"/>
    <x v="0"/>
    <n v="1"/>
    <s v="skilled"/>
    <n v="1"/>
    <x v="1"/>
    <x v="0"/>
  </r>
  <r>
    <x v="2"/>
    <n v="30"/>
    <x v="1"/>
    <s v="good"/>
    <s v="car"/>
    <n v="4811"/>
    <x v="0"/>
    <x v="0"/>
    <s v="4 - 7 years"/>
    <x v="1"/>
    <n v="4"/>
    <n v="24"/>
    <x v="1"/>
    <s v="store"/>
    <x v="2"/>
    <n v="1"/>
    <s v="unskilled"/>
    <n v="1"/>
    <x v="1"/>
    <x v="0"/>
  </r>
  <r>
    <x v="0"/>
    <n v="12"/>
    <x v="2"/>
    <s v="good"/>
    <s v="furniture/appliances"/>
    <n v="727"/>
    <x v="3"/>
    <x v="4"/>
    <s v="&lt; 1 year"/>
    <x v="0"/>
    <n v="3"/>
    <n v="33"/>
    <x v="2"/>
    <s v="none"/>
    <x v="0"/>
    <n v="1"/>
    <s v="unskilled"/>
    <n v="1"/>
    <x v="0"/>
    <x v="1"/>
  </r>
  <r>
    <x v="1"/>
    <n v="8"/>
    <x v="0"/>
    <s v="good"/>
    <s v="furniture/appliances"/>
    <n v="1237"/>
    <x v="0"/>
    <x v="1"/>
    <s v="1 - 4 years"/>
    <x v="2"/>
    <n v="4"/>
    <n v="24"/>
    <x v="1"/>
    <s v="none"/>
    <x v="0"/>
    <n v="1"/>
    <s v="skilled"/>
    <n v="1"/>
    <x v="1"/>
    <x v="1"/>
  </r>
  <r>
    <x v="1"/>
    <n v="9"/>
    <x v="0"/>
    <s v="good"/>
    <s v="car"/>
    <n v="276"/>
    <x v="3"/>
    <x v="1"/>
    <s v="1 - 4 years"/>
    <x v="0"/>
    <n v="4"/>
    <n v="22"/>
    <x v="1"/>
    <s v="none"/>
    <x v="2"/>
    <n v="1"/>
    <s v="unskilled"/>
    <n v="1"/>
    <x v="1"/>
    <x v="0"/>
  </r>
  <r>
    <x v="1"/>
    <n v="48"/>
    <x v="1"/>
    <s v="good"/>
    <s v="car"/>
    <n v="5381"/>
    <x v="1"/>
    <x v="0"/>
    <s v="unemployed"/>
    <x v="2"/>
    <n v="4"/>
    <n v="40"/>
    <x v="2"/>
    <s v="bank"/>
    <x v="1"/>
    <n v="1"/>
    <s v="unemployed"/>
    <n v="1"/>
    <x v="0"/>
    <x v="0"/>
  </r>
  <r>
    <x v="2"/>
    <n v="24"/>
    <x v="2"/>
    <s v="good"/>
    <s v="furniture/appliances"/>
    <n v="5511"/>
    <x v="1"/>
    <x v="4"/>
    <s v="1 - 4 years"/>
    <x v="0"/>
    <n v="1"/>
    <n v="25"/>
    <x v="1"/>
    <s v="store"/>
    <x v="0"/>
    <n v="1"/>
    <s v="skilled"/>
    <n v="1"/>
    <x v="1"/>
    <x v="0"/>
  </r>
  <r>
    <x v="3"/>
    <n v="24"/>
    <x v="2"/>
    <s v="good"/>
    <s v="furniture/appliances"/>
    <n v="3749"/>
    <x v="0"/>
    <x v="1"/>
    <s v="&lt; 1 year"/>
    <x v="1"/>
    <n v="4"/>
    <n v="26"/>
    <x v="1"/>
    <s v="none"/>
    <x v="0"/>
    <n v="1"/>
    <s v="skilled"/>
    <n v="1"/>
    <x v="1"/>
    <x v="0"/>
  </r>
  <r>
    <x v="1"/>
    <n v="12"/>
    <x v="2"/>
    <s v="good"/>
    <s v="car"/>
    <n v="685"/>
    <x v="3"/>
    <x v="1"/>
    <s v="4 - 7 years"/>
    <x v="1"/>
    <n v="3"/>
    <n v="25"/>
    <x v="1"/>
    <s v="bank"/>
    <x v="0"/>
    <n v="1"/>
    <s v="unskilled"/>
    <n v="1"/>
    <x v="1"/>
    <x v="1"/>
  </r>
  <r>
    <x v="3"/>
    <n v="4"/>
    <x v="0"/>
    <s v="good"/>
    <s v="car"/>
    <n v="1494"/>
    <x v="0"/>
    <x v="0"/>
    <s v="&lt; 1 year"/>
    <x v="3"/>
    <n v="2"/>
    <n v="29"/>
    <x v="1"/>
    <s v="none"/>
    <x v="0"/>
    <n v="1"/>
    <s v="unskilled"/>
    <n v="2"/>
    <x v="1"/>
    <x v="0"/>
  </r>
  <r>
    <x v="0"/>
    <n v="36"/>
    <x v="1"/>
    <s v="very good"/>
    <s v="furniture/appliances"/>
    <n v="2746"/>
    <x v="0"/>
    <x v="1"/>
    <s v="&gt; 7 years"/>
    <x v="0"/>
    <n v="4"/>
    <n v="31"/>
    <x v="2"/>
    <s v="bank"/>
    <x v="0"/>
    <n v="1"/>
    <s v="skilled"/>
    <n v="1"/>
    <x v="1"/>
    <x v="1"/>
  </r>
  <r>
    <x v="0"/>
    <n v="12"/>
    <x v="2"/>
    <s v="good"/>
    <s v="furniture/appliances"/>
    <n v="708"/>
    <x v="3"/>
    <x v="1"/>
    <s v="1 - 4 years"/>
    <x v="1"/>
    <n v="3"/>
    <n v="38"/>
    <x v="2"/>
    <s v="none"/>
    <x v="0"/>
    <n v="1"/>
    <s v="unskilled"/>
    <n v="2"/>
    <x v="1"/>
    <x v="0"/>
  </r>
  <r>
    <x v="1"/>
    <n v="24"/>
    <x v="2"/>
    <s v="good"/>
    <s v="furniture/appliances"/>
    <n v="4351"/>
    <x v="0"/>
    <x v="0"/>
    <s v="1 - 4 years"/>
    <x v="3"/>
    <n v="4"/>
    <n v="48"/>
    <x v="2"/>
    <s v="none"/>
    <x v="0"/>
    <n v="1"/>
    <s v="unskilled"/>
    <n v="1"/>
    <x v="0"/>
    <x v="0"/>
  </r>
  <r>
    <x v="2"/>
    <n v="12"/>
    <x v="2"/>
    <s v="critical"/>
    <s v="education"/>
    <n v="701"/>
    <x v="3"/>
    <x v="1"/>
    <s v="1 - 4 years"/>
    <x v="0"/>
    <n v="2"/>
    <n v="32"/>
    <x v="2"/>
    <s v="none"/>
    <x v="0"/>
    <n v="2"/>
    <s v="skilled"/>
    <n v="1"/>
    <x v="1"/>
    <x v="0"/>
  </r>
  <r>
    <x v="0"/>
    <n v="15"/>
    <x v="2"/>
    <s v="poor"/>
    <s v="furniture/appliances"/>
    <n v="3643"/>
    <x v="0"/>
    <x v="1"/>
    <s v="&gt; 7 years"/>
    <x v="3"/>
    <n v="4"/>
    <n v="27"/>
    <x v="1"/>
    <s v="none"/>
    <x v="0"/>
    <n v="2"/>
    <s v="unskilled"/>
    <n v="1"/>
    <x v="1"/>
    <x v="0"/>
  </r>
  <r>
    <x v="1"/>
    <n v="30"/>
    <x v="1"/>
    <s v="critical"/>
    <s v="car"/>
    <n v="4249"/>
    <x v="0"/>
    <x v="1"/>
    <s v="unemployed"/>
    <x v="0"/>
    <n v="2"/>
    <n v="28"/>
    <x v="1"/>
    <s v="none"/>
    <x v="0"/>
    <n v="2"/>
    <s v="management"/>
    <n v="1"/>
    <x v="1"/>
    <x v="1"/>
  </r>
  <r>
    <x v="0"/>
    <n v="24"/>
    <x v="2"/>
    <s v="good"/>
    <s v="furniture/appliances"/>
    <n v="1938"/>
    <x v="0"/>
    <x v="1"/>
    <s v="&lt; 1 year"/>
    <x v="0"/>
    <n v="3"/>
    <n v="32"/>
    <x v="2"/>
    <s v="none"/>
    <x v="0"/>
    <n v="1"/>
    <s v="skilled"/>
    <n v="1"/>
    <x v="1"/>
    <x v="1"/>
  </r>
  <r>
    <x v="0"/>
    <n v="24"/>
    <x v="2"/>
    <s v="good"/>
    <s v="car"/>
    <n v="2910"/>
    <x v="0"/>
    <x v="1"/>
    <s v="4 - 7 years"/>
    <x v="1"/>
    <n v="1"/>
    <n v="34"/>
    <x v="2"/>
    <s v="none"/>
    <x v="1"/>
    <n v="1"/>
    <s v="management"/>
    <n v="1"/>
    <x v="0"/>
    <x v="0"/>
  </r>
  <r>
    <x v="0"/>
    <n v="18"/>
    <x v="2"/>
    <s v="good"/>
    <s v="furniture/appliances"/>
    <n v="2659"/>
    <x v="0"/>
    <x v="3"/>
    <s v="1 - 4 years"/>
    <x v="0"/>
    <n v="2"/>
    <n v="28"/>
    <x v="1"/>
    <s v="none"/>
    <x v="0"/>
    <n v="1"/>
    <s v="skilled"/>
    <n v="1"/>
    <x v="1"/>
    <x v="0"/>
  </r>
  <r>
    <x v="2"/>
    <n v="18"/>
    <x v="2"/>
    <s v="critical"/>
    <s v="car"/>
    <n v="1028"/>
    <x v="0"/>
    <x v="1"/>
    <s v="1 - 4 years"/>
    <x v="0"/>
    <n v="3"/>
    <n v="36"/>
    <x v="2"/>
    <s v="none"/>
    <x v="0"/>
    <n v="2"/>
    <s v="skilled"/>
    <n v="1"/>
    <x v="1"/>
    <x v="0"/>
  </r>
  <r>
    <x v="0"/>
    <n v="8"/>
    <x v="0"/>
    <s v="critical"/>
    <s v="car"/>
    <n v="3398"/>
    <x v="0"/>
    <x v="1"/>
    <s v="4 - 7 years"/>
    <x v="3"/>
    <n v="4"/>
    <n v="39"/>
    <x v="2"/>
    <s v="none"/>
    <x v="0"/>
    <n v="2"/>
    <s v="unskilled"/>
    <n v="1"/>
    <x v="1"/>
    <x v="0"/>
  </r>
  <r>
    <x v="2"/>
    <n v="12"/>
    <x v="2"/>
    <s v="critical"/>
    <s v="furniture/appliances"/>
    <n v="5801"/>
    <x v="1"/>
    <x v="0"/>
    <s v="&gt; 7 years"/>
    <x v="1"/>
    <n v="4"/>
    <n v="49"/>
    <x v="2"/>
    <s v="none"/>
    <x v="2"/>
    <n v="1"/>
    <s v="skilled"/>
    <n v="1"/>
    <x v="0"/>
    <x v="0"/>
  </r>
  <r>
    <x v="2"/>
    <n v="24"/>
    <x v="2"/>
    <s v="good"/>
    <s v="car"/>
    <n v="1525"/>
    <x v="0"/>
    <x v="3"/>
    <s v="4 - 7 years"/>
    <x v="0"/>
    <n v="3"/>
    <n v="34"/>
    <x v="2"/>
    <s v="none"/>
    <x v="0"/>
    <n v="1"/>
    <s v="skilled"/>
    <n v="2"/>
    <x v="0"/>
    <x v="0"/>
  </r>
  <r>
    <x v="3"/>
    <n v="36"/>
    <x v="1"/>
    <s v="good"/>
    <s v="furniture/appliances"/>
    <n v="4473"/>
    <x v="0"/>
    <x v="1"/>
    <s v="&gt; 7 years"/>
    <x v="0"/>
    <n v="2"/>
    <n v="31"/>
    <x v="2"/>
    <s v="none"/>
    <x v="0"/>
    <n v="1"/>
    <s v="skilled"/>
    <n v="1"/>
    <x v="1"/>
    <x v="0"/>
  </r>
  <r>
    <x v="1"/>
    <n v="6"/>
    <x v="0"/>
    <s v="good"/>
    <s v="furniture/appliances"/>
    <n v="1068"/>
    <x v="0"/>
    <x v="1"/>
    <s v="&gt; 7 years"/>
    <x v="0"/>
    <n v="4"/>
    <n v="28"/>
    <x v="1"/>
    <s v="none"/>
    <x v="0"/>
    <n v="1"/>
    <s v="skilled"/>
    <n v="2"/>
    <x v="1"/>
    <x v="0"/>
  </r>
  <r>
    <x v="0"/>
    <n v="24"/>
    <x v="2"/>
    <s v="critical"/>
    <s v="car"/>
    <n v="6615"/>
    <x v="1"/>
    <x v="1"/>
    <s v="unemployed"/>
    <x v="1"/>
    <n v="4"/>
    <n v="75"/>
    <x v="0"/>
    <s v="none"/>
    <x v="1"/>
    <n v="2"/>
    <s v="management"/>
    <n v="1"/>
    <x v="0"/>
    <x v="0"/>
  </r>
  <r>
    <x v="2"/>
    <n v="18"/>
    <x v="2"/>
    <s v="critical"/>
    <s v="education"/>
    <n v="1864"/>
    <x v="0"/>
    <x v="4"/>
    <s v="1 - 4 years"/>
    <x v="0"/>
    <n v="2"/>
    <n v="30"/>
    <x v="1"/>
    <s v="none"/>
    <x v="0"/>
    <n v="2"/>
    <s v="skilled"/>
    <n v="1"/>
    <x v="1"/>
    <x v="1"/>
  </r>
  <r>
    <x v="1"/>
    <n v="60"/>
    <x v="1"/>
    <s v="good"/>
    <s v="car"/>
    <n v="7408"/>
    <x v="1"/>
    <x v="4"/>
    <s v="&lt; 1 year"/>
    <x v="0"/>
    <n v="2"/>
    <n v="24"/>
    <x v="1"/>
    <s v="none"/>
    <x v="0"/>
    <n v="1"/>
    <s v="management"/>
    <n v="1"/>
    <x v="1"/>
    <x v="1"/>
  </r>
  <r>
    <x v="2"/>
    <n v="48"/>
    <x v="1"/>
    <s v="critical"/>
    <s v="car"/>
    <n v="11590"/>
    <x v="2"/>
    <x v="4"/>
    <s v="1 - 4 years"/>
    <x v="1"/>
    <n v="4"/>
    <n v="24"/>
    <x v="1"/>
    <s v="bank"/>
    <x v="2"/>
    <n v="2"/>
    <s v="unskilled"/>
    <n v="1"/>
    <x v="1"/>
    <x v="1"/>
  </r>
  <r>
    <x v="0"/>
    <n v="24"/>
    <x v="2"/>
    <s v="perfect"/>
    <s v="furniture/appliances"/>
    <n v="4110"/>
    <x v="0"/>
    <x v="1"/>
    <s v="&gt; 7 years"/>
    <x v="2"/>
    <n v="4"/>
    <n v="23"/>
    <x v="1"/>
    <s v="bank"/>
    <x v="2"/>
    <n v="2"/>
    <s v="skilled"/>
    <n v="2"/>
    <x v="1"/>
    <x v="1"/>
  </r>
  <r>
    <x v="0"/>
    <n v="6"/>
    <x v="0"/>
    <s v="critical"/>
    <s v="furniture/appliances"/>
    <n v="3384"/>
    <x v="0"/>
    <x v="1"/>
    <s v="1 - 4 years"/>
    <x v="3"/>
    <n v="4"/>
    <n v="44"/>
    <x v="2"/>
    <s v="none"/>
    <x v="2"/>
    <n v="1"/>
    <s v="management"/>
    <n v="1"/>
    <x v="0"/>
    <x v="1"/>
  </r>
  <r>
    <x v="1"/>
    <n v="13"/>
    <x v="2"/>
    <s v="good"/>
    <s v="furniture/appliances"/>
    <n v="2101"/>
    <x v="0"/>
    <x v="1"/>
    <s v="&lt; 1 year"/>
    <x v="1"/>
    <n v="4"/>
    <n v="23"/>
    <x v="1"/>
    <s v="none"/>
    <x v="0"/>
    <n v="1"/>
    <s v="unskilled"/>
    <n v="1"/>
    <x v="1"/>
    <x v="0"/>
  </r>
  <r>
    <x v="0"/>
    <n v="15"/>
    <x v="2"/>
    <s v="good"/>
    <s v="furniture/appliances"/>
    <n v="1275"/>
    <x v="0"/>
    <x v="0"/>
    <s v="1 - 4 years"/>
    <x v="0"/>
    <n v="2"/>
    <n v="24"/>
    <x v="1"/>
    <s v="none"/>
    <x v="2"/>
    <n v="1"/>
    <s v="skilled"/>
    <n v="1"/>
    <x v="1"/>
    <x v="1"/>
  </r>
  <r>
    <x v="0"/>
    <n v="24"/>
    <x v="2"/>
    <s v="good"/>
    <s v="furniture/appliances"/>
    <n v="4169"/>
    <x v="0"/>
    <x v="1"/>
    <s v="1 - 4 years"/>
    <x v="0"/>
    <n v="4"/>
    <n v="28"/>
    <x v="1"/>
    <s v="none"/>
    <x v="0"/>
    <n v="1"/>
    <s v="skilled"/>
    <n v="1"/>
    <x v="1"/>
    <x v="0"/>
  </r>
  <r>
    <x v="1"/>
    <n v="10"/>
    <x v="0"/>
    <s v="good"/>
    <s v="furniture/appliances"/>
    <n v="1521"/>
    <x v="0"/>
    <x v="1"/>
    <s v="1 - 4 years"/>
    <x v="0"/>
    <n v="2"/>
    <n v="31"/>
    <x v="2"/>
    <s v="none"/>
    <x v="0"/>
    <n v="1"/>
    <s v="unskilled"/>
    <n v="1"/>
    <x v="1"/>
    <x v="0"/>
  </r>
  <r>
    <x v="1"/>
    <n v="24"/>
    <x v="2"/>
    <s v="critical"/>
    <s v="education"/>
    <n v="5743"/>
    <x v="1"/>
    <x v="1"/>
    <s v="&lt; 1 year"/>
    <x v="1"/>
    <n v="4"/>
    <n v="24"/>
    <x v="1"/>
    <s v="none"/>
    <x v="1"/>
    <n v="2"/>
    <s v="skilled"/>
    <n v="1"/>
    <x v="0"/>
    <x v="0"/>
  </r>
  <r>
    <x v="0"/>
    <n v="21"/>
    <x v="2"/>
    <s v="good"/>
    <s v="furniture/appliances"/>
    <n v="3599"/>
    <x v="0"/>
    <x v="1"/>
    <s v="4 - 7 years"/>
    <x v="3"/>
    <n v="4"/>
    <n v="26"/>
    <x v="1"/>
    <s v="none"/>
    <x v="2"/>
    <n v="1"/>
    <s v="unskilled"/>
    <n v="1"/>
    <x v="1"/>
    <x v="0"/>
  </r>
  <r>
    <x v="1"/>
    <n v="18"/>
    <x v="2"/>
    <s v="good"/>
    <s v="furniture/appliances"/>
    <n v="3213"/>
    <x v="0"/>
    <x v="2"/>
    <s v="&lt; 1 year"/>
    <x v="3"/>
    <n v="3"/>
    <n v="25"/>
    <x v="1"/>
    <s v="none"/>
    <x v="2"/>
    <n v="1"/>
    <s v="skilled"/>
    <n v="1"/>
    <x v="1"/>
    <x v="0"/>
  </r>
  <r>
    <x v="1"/>
    <n v="18"/>
    <x v="2"/>
    <s v="good"/>
    <s v="business"/>
    <n v="4439"/>
    <x v="0"/>
    <x v="1"/>
    <s v="&gt; 7 years"/>
    <x v="3"/>
    <n v="1"/>
    <n v="33"/>
    <x v="2"/>
    <s v="bank"/>
    <x v="0"/>
    <n v="1"/>
    <s v="management"/>
    <n v="1"/>
    <x v="0"/>
    <x v="0"/>
  </r>
  <r>
    <x v="3"/>
    <n v="10"/>
    <x v="0"/>
    <s v="good"/>
    <s v="car"/>
    <n v="3949"/>
    <x v="0"/>
    <x v="1"/>
    <s v="&lt; 1 year"/>
    <x v="3"/>
    <n v="1"/>
    <n v="37"/>
    <x v="2"/>
    <s v="none"/>
    <x v="0"/>
    <n v="1"/>
    <s v="unskilled"/>
    <n v="2"/>
    <x v="1"/>
    <x v="0"/>
  </r>
  <r>
    <x v="2"/>
    <n v="15"/>
    <x v="2"/>
    <s v="critical"/>
    <s v="furniture/appliances"/>
    <n v="1459"/>
    <x v="0"/>
    <x v="1"/>
    <s v="1 - 4 years"/>
    <x v="0"/>
    <n v="2"/>
    <n v="43"/>
    <x v="2"/>
    <s v="none"/>
    <x v="0"/>
    <n v="1"/>
    <s v="unskilled"/>
    <n v="1"/>
    <x v="1"/>
    <x v="0"/>
  </r>
  <r>
    <x v="1"/>
    <n v="13"/>
    <x v="2"/>
    <s v="critical"/>
    <s v="furniture/appliances"/>
    <n v="882"/>
    <x v="3"/>
    <x v="1"/>
    <s v="&lt; 1 year"/>
    <x v="0"/>
    <n v="4"/>
    <n v="23"/>
    <x v="1"/>
    <s v="none"/>
    <x v="0"/>
    <n v="2"/>
    <s v="skilled"/>
    <n v="1"/>
    <x v="1"/>
    <x v="0"/>
  </r>
  <r>
    <x v="1"/>
    <n v="24"/>
    <x v="2"/>
    <s v="good"/>
    <s v="furniture/appliances"/>
    <n v="3758"/>
    <x v="0"/>
    <x v="2"/>
    <s v="unemployed"/>
    <x v="3"/>
    <n v="4"/>
    <n v="23"/>
    <x v="1"/>
    <s v="none"/>
    <x v="2"/>
    <n v="1"/>
    <s v="unemployed"/>
    <n v="1"/>
    <x v="1"/>
    <x v="0"/>
  </r>
  <r>
    <x v="2"/>
    <n v="6"/>
    <x v="0"/>
    <s v="poor"/>
    <s v="business"/>
    <n v="1743"/>
    <x v="0"/>
    <x v="4"/>
    <s v="1 - 4 years"/>
    <x v="3"/>
    <n v="2"/>
    <n v="34"/>
    <x v="2"/>
    <s v="none"/>
    <x v="0"/>
    <n v="2"/>
    <s v="unskilled"/>
    <n v="1"/>
    <x v="1"/>
    <x v="0"/>
  </r>
  <r>
    <x v="1"/>
    <n v="9"/>
    <x v="0"/>
    <s v="critical"/>
    <s v="education"/>
    <n v="1136"/>
    <x v="0"/>
    <x v="3"/>
    <s v="&gt; 7 years"/>
    <x v="0"/>
    <n v="3"/>
    <n v="32"/>
    <x v="2"/>
    <s v="none"/>
    <x v="1"/>
    <n v="2"/>
    <s v="skilled"/>
    <n v="2"/>
    <x v="1"/>
    <x v="1"/>
  </r>
  <r>
    <x v="2"/>
    <n v="9"/>
    <x v="0"/>
    <s v="good"/>
    <s v="furniture/appliances"/>
    <n v="1236"/>
    <x v="0"/>
    <x v="1"/>
    <s v="&lt; 1 year"/>
    <x v="3"/>
    <n v="4"/>
    <n v="23"/>
    <x v="1"/>
    <s v="none"/>
    <x v="2"/>
    <n v="1"/>
    <s v="skilled"/>
    <n v="1"/>
    <x v="0"/>
    <x v="0"/>
  </r>
  <r>
    <x v="1"/>
    <n v="9"/>
    <x v="0"/>
    <s v="good"/>
    <s v="furniture/appliances"/>
    <n v="959"/>
    <x v="3"/>
    <x v="1"/>
    <s v="1 - 4 years"/>
    <x v="3"/>
    <n v="2"/>
    <n v="29"/>
    <x v="1"/>
    <s v="none"/>
    <x v="0"/>
    <n v="1"/>
    <s v="skilled"/>
    <n v="1"/>
    <x v="1"/>
    <x v="1"/>
  </r>
  <r>
    <x v="2"/>
    <n v="18"/>
    <x v="2"/>
    <s v="critical"/>
    <s v="car"/>
    <n v="3229"/>
    <x v="0"/>
    <x v="0"/>
    <s v="unemployed"/>
    <x v="1"/>
    <n v="4"/>
    <n v="38"/>
    <x v="2"/>
    <s v="none"/>
    <x v="0"/>
    <n v="1"/>
    <s v="management"/>
    <n v="1"/>
    <x v="0"/>
    <x v="0"/>
  </r>
  <r>
    <x v="0"/>
    <n v="12"/>
    <x v="2"/>
    <s v="perfect"/>
    <s v="furniture/appliances"/>
    <n v="6199"/>
    <x v="1"/>
    <x v="1"/>
    <s v="1 - 4 years"/>
    <x v="0"/>
    <n v="2"/>
    <n v="28"/>
    <x v="1"/>
    <s v="none"/>
    <x v="2"/>
    <n v="2"/>
    <s v="skilled"/>
    <n v="1"/>
    <x v="0"/>
    <x v="1"/>
  </r>
  <r>
    <x v="2"/>
    <n v="10"/>
    <x v="0"/>
    <s v="good"/>
    <s v="education"/>
    <n v="727"/>
    <x v="3"/>
    <x v="2"/>
    <s v="&gt; 7 years"/>
    <x v="0"/>
    <n v="4"/>
    <n v="46"/>
    <x v="2"/>
    <s v="none"/>
    <x v="1"/>
    <n v="1"/>
    <s v="skilled"/>
    <n v="1"/>
    <x v="0"/>
    <x v="0"/>
  </r>
  <r>
    <x v="1"/>
    <n v="24"/>
    <x v="2"/>
    <s v="good"/>
    <s v="car"/>
    <n v="1246"/>
    <x v="0"/>
    <x v="1"/>
    <s v="&lt; 1 year"/>
    <x v="0"/>
    <n v="2"/>
    <n v="23"/>
    <x v="1"/>
    <s v="store"/>
    <x v="0"/>
    <n v="1"/>
    <s v="unskilled"/>
    <n v="1"/>
    <x v="1"/>
    <x v="1"/>
  </r>
  <r>
    <x v="2"/>
    <n v="12"/>
    <x v="2"/>
    <s v="critical"/>
    <s v="furniture/appliances"/>
    <n v="2331"/>
    <x v="0"/>
    <x v="0"/>
    <s v="&gt; 7 years"/>
    <x v="3"/>
    <n v="4"/>
    <n v="49"/>
    <x v="2"/>
    <s v="none"/>
    <x v="0"/>
    <n v="1"/>
    <s v="skilled"/>
    <n v="1"/>
    <x v="0"/>
    <x v="0"/>
  </r>
  <r>
    <x v="2"/>
    <n v="36"/>
    <x v="1"/>
    <s v="poor"/>
    <s v="furniture/appliances"/>
    <n v="4463"/>
    <x v="0"/>
    <x v="1"/>
    <s v="1 - 4 years"/>
    <x v="0"/>
    <n v="2"/>
    <n v="26"/>
    <x v="1"/>
    <s v="none"/>
    <x v="0"/>
    <n v="2"/>
    <s v="management"/>
    <n v="1"/>
    <x v="0"/>
    <x v="1"/>
  </r>
  <r>
    <x v="2"/>
    <n v="12"/>
    <x v="2"/>
    <s v="good"/>
    <s v="furniture/appliances"/>
    <n v="776"/>
    <x v="3"/>
    <x v="1"/>
    <s v="1 - 4 years"/>
    <x v="0"/>
    <n v="2"/>
    <n v="28"/>
    <x v="1"/>
    <s v="none"/>
    <x v="0"/>
    <n v="1"/>
    <s v="skilled"/>
    <n v="1"/>
    <x v="1"/>
    <x v="0"/>
  </r>
  <r>
    <x v="0"/>
    <n v="30"/>
    <x v="1"/>
    <s v="good"/>
    <s v="furniture/appliances"/>
    <n v="2406"/>
    <x v="0"/>
    <x v="1"/>
    <s v="4 - 7 years"/>
    <x v="0"/>
    <n v="4"/>
    <n v="23"/>
    <x v="1"/>
    <s v="none"/>
    <x v="2"/>
    <n v="1"/>
    <s v="skilled"/>
    <n v="1"/>
    <x v="1"/>
    <x v="1"/>
  </r>
  <r>
    <x v="1"/>
    <n v="18"/>
    <x v="2"/>
    <s v="good"/>
    <s v="education"/>
    <n v="1239"/>
    <x v="0"/>
    <x v="0"/>
    <s v="1 - 4 years"/>
    <x v="0"/>
    <n v="4"/>
    <n v="61"/>
    <x v="0"/>
    <s v="none"/>
    <x v="1"/>
    <n v="1"/>
    <s v="skilled"/>
    <n v="1"/>
    <x v="1"/>
    <x v="0"/>
  </r>
  <r>
    <x v="3"/>
    <n v="12"/>
    <x v="2"/>
    <s v="good"/>
    <s v="furniture/appliances"/>
    <n v="3399"/>
    <x v="0"/>
    <x v="0"/>
    <s v="&gt; 7 years"/>
    <x v="1"/>
    <n v="3"/>
    <n v="37"/>
    <x v="2"/>
    <s v="none"/>
    <x v="0"/>
    <n v="1"/>
    <s v="management"/>
    <n v="1"/>
    <x v="1"/>
    <x v="0"/>
  </r>
  <r>
    <x v="3"/>
    <n v="12"/>
    <x v="2"/>
    <s v="poor"/>
    <s v="car"/>
    <n v="2247"/>
    <x v="0"/>
    <x v="1"/>
    <s v="1 - 4 years"/>
    <x v="1"/>
    <n v="2"/>
    <n v="36"/>
    <x v="2"/>
    <s v="store"/>
    <x v="0"/>
    <n v="2"/>
    <s v="skilled"/>
    <n v="1"/>
    <x v="0"/>
    <x v="0"/>
  </r>
  <r>
    <x v="2"/>
    <n v="6"/>
    <x v="0"/>
    <s v="good"/>
    <s v="furniture/appliances"/>
    <n v="1766"/>
    <x v="0"/>
    <x v="1"/>
    <s v="1 - 4 years"/>
    <x v="3"/>
    <n v="2"/>
    <n v="21"/>
    <x v="1"/>
    <s v="none"/>
    <x v="2"/>
    <n v="1"/>
    <s v="skilled"/>
    <n v="1"/>
    <x v="1"/>
    <x v="0"/>
  </r>
  <r>
    <x v="0"/>
    <n v="18"/>
    <x v="2"/>
    <s v="good"/>
    <s v="furniture/appliances"/>
    <n v="2473"/>
    <x v="0"/>
    <x v="1"/>
    <s v="unemployed"/>
    <x v="0"/>
    <n v="1"/>
    <n v="25"/>
    <x v="1"/>
    <s v="none"/>
    <x v="0"/>
    <n v="1"/>
    <s v="unemployed"/>
    <n v="1"/>
    <x v="1"/>
    <x v="1"/>
  </r>
  <r>
    <x v="2"/>
    <n v="12"/>
    <x v="2"/>
    <s v="good"/>
    <s v="business"/>
    <n v="1542"/>
    <x v="0"/>
    <x v="1"/>
    <s v="4 - 7 years"/>
    <x v="1"/>
    <n v="4"/>
    <n v="36"/>
    <x v="2"/>
    <s v="none"/>
    <x v="0"/>
    <n v="1"/>
    <s v="skilled"/>
    <n v="1"/>
    <x v="0"/>
    <x v="0"/>
  </r>
  <r>
    <x v="2"/>
    <n v="18"/>
    <x v="2"/>
    <s v="critical"/>
    <s v="car"/>
    <n v="3850"/>
    <x v="0"/>
    <x v="1"/>
    <s v="4 - 7 years"/>
    <x v="2"/>
    <n v="1"/>
    <n v="27"/>
    <x v="1"/>
    <s v="none"/>
    <x v="0"/>
    <n v="2"/>
    <s v="skilled"/>
    <n v="1"/>
    <x v="1"/>
    <x v="0"/>
  </r>
  <r>
    <x v="0"/>
    <n v="18"/>
    <x v="2"/>
    <s v="good"/>
    <s v="furniture/appliances"/>
    <n v="3650"/>
    <x v="0"/>
    <x v="1"/>
    <s v="&lt; 1 year"/>
    <x v="3"/>
    <n v="4"/>
    <n v="22"/>
    <x v="1"/>
    <s v="none"/>
    <x v="2"/>
    <n v="1"/>
    <s v="skilled"/>
    <n v="1"/>
    <x v="1"/>
    <x v="0"/>
  </r>
  <r>
    <x v="0"/>
    <n v="36"/>
    <x v="1"/>
    <s v="good"/>
    <s v="furniture/appliances"/>
    <n v="3446"/>
    <x v="0"/>
    <x v="1"/>
    <s v="&gt; 7 years"/>
    <x v="0"/>
    <n v="2"/>
    <n v="42"/>
    <x v="2"/>
    <s v="none"/>
    <x v="0"/>
    <n v="1"/>
    <s v="skilled"/>
    <n v="2"/>
    <x v="1"/>
    <x v="1"/>
  </r>
  <r>
    <x v="1"/>
    <n v="18"/>
    <x v="2"/>
    <s v="good"/>
    <s v="furniture/appliances"/>
    <n v="3001"/>
    <x v="0"/>
    <x v="1"/>
    <s v="4 - 7 years"/>
    <x v="1"/>
    <n v="4"/>
    <n v="40"/>
    <x v="2"/>
    <s v="none"/>
    <x v="2"/>
    <n v="1"/>
    <s v="skilled"/>
    <n v="1"/>
    <x v="1"/>
    <x v="0"/>
  </r>
  <r>
    <x v="2"/>
    <n v="36"/>
    <x v="1"/>
    <s v="good"/>
    <s v="car"/>
    <n v="3079"/>
    <x v="0"/>
    <x v="0"/>
    <s v="1 - 4 years"/>
    <x v="0"/>
    <n v="4"/>
    <n v="36"/>
    <x v="2"/>
    <s v="none"/>
    <x v="0"/>
    <n v="1"/>
    <s v="skilled"/>
    <n v="1"/>
    <x v="1"/>
    <x v="0"/>
  </r>
  <r>
    <x v="2"/>
    <n v="18"/>
    <x v="2"/>
    <s v="critical"/>
    <s v="furniture/appliances"/>
    <n v="6070"/>
    <x v="1"/>
    <x v="1"/>
    <s v="&gt; 7 years"/>
    <x v="2"/>
    <n v="4"/>
    <n v="33"/>
    <x v="2"/>
    <s v="none"/>
    <x v="0"/>
    <n v="2"/>
    <s v="skilled"/>
    <n v="1"/>
    <x v="0"/>
    <x v="0"/>
  </r>
  <r>
    <x v="2"/>
    <n v="10"/>
    <x v="0"/>
    <s v="critical"/>
    <s v="furniture/appliances"/>
    <n v="2146"/>
    <x v="0"/>
    <x v="1"/>
    <s v="&lt; 1 year"/>
    <x v="3"/>
    <n v="3"/>
    <n v="23"/>
    <x v="1"/>
    <s v="none"/>
    <x v="2"/>
    <n v="2"/>
    <s v="skilled"/>
    <n v="1"/>
    <x v="1"/>
    <x v="0"/>
  </r>
  <r>
    <x v="2"/>
    <n v="60"/>
    <x v="1"/>
    <s v="critical"/>
    <s v="car"/>
    <n v="13756"/>
    <x v="2"/>
    <x v="0"/>
    <s v="&gt; 7 years"/>
    <x v="1"/>
    <n v="4"/>
    <n v="63"/>
    <x v="0"/>
    <s v="bank"/>
    <x v="1"/>
    <n v="1"/>
    <s v="management"/>
    <n v="1"/>
    <x v="0"/>
    <x v="0"/>
  </r>
  <r>
    <x v="1"/>
    <n v="60"/>
    <x v="1"/>
    <s v="very good"/>
    <s v="car"/>
    <n v="14782"/>
    <x v="2"/>
    <x v="4"/>
    <s v="&gt; 7 years"/>
    <x v="2"/>
    <n v="4"/>
    <n v="60"/>
    <x v="0"/>
    <s v="bank"/>
    <x v="1"/>
    <n v="2"/>
    <s v="management"/>
    <n v="1"/>
    <x v="0"/>
    <x v="1"/>
  </r>
  <r>
    <x v="0"/>
    <n v="48"/>
    <x v="1"/>
    <s v="very good"/>
    <s v="business"/>
    <n v="7685"/>
    <x v="1"/>
    <x v="1"/>
    <s v="4 - 7 years"/>
    <x v="1"/>
    <n v="4"/>
    <n v="37"/>
    <x v="2"/>
    <s v="none"/>
    <x v="2"/>
    <n v="1"/>
    <s v="skilled"/>
    <n v="1"/>
    <x v="1"/>
    <x v="1"/>
  </r>
  <r>
    <x v="2"/>
    <n v="18"/>
    <x v="2"/>
    <s v="poor"/>
    <s v="furniture/appliances"/>
    <n v="2320"/>
    <x v="0"/>
    <x v="1"/>
    <s v="unemployed"/>
    <x v="1"/>
    <n v="3"/>
    <n v="34"/>
    <x v="2"/>
    <s v="none"/>
    <x v="0"/>
    <n v="2"/>
    <s v="skilled"/>
    <n v="1"/>
    <x v="1"/>
    <x v="0"/>
  </r>
  <r>
    <x v="2"/>
    <n v="7"/>
    <x v="0"/>
    <s v="poor"/>
    <s v="furniture/appliances"/>
    <n v="846"/>
    <x v="3"/>
    <x v="0"/>
    <s v="&gt; 7 years"/>
    <x v="2"/>
    <n v="4"/>
    <n v="36"/>
    <x v="2"/>
    <s v="none"/>
    <x v="1"/>
    <n v="1"/>
    <s v="skilled"/>
    <n v="1"/>
    <x v="1"/>
    <x v="0"/>
  </r>
  <r>
    <x v="1"/>
    <n v="36"/>
    <x v="1"/>
    <s v="good"/>
    <s v="car"/>
    <n v="14318"/>
    <x v="2"/>
    <x v="1"/>
    <s v="&gt; 7 years"/>
    <x v="0"/>
    <n v="2"/>
    <n v="57"/>
    <x v="0"/>
    <s v="none"/>
    <x v="1"/>
    <n v="1"/>
    <s v="management"/>
    <n v="1"/>
    <x v="0"/>
    <x v="1"/>
  </r>
  <r>
    <x v="2"/>
    <n v="6"/>
    <x v="0"/>
    <s v="critical"/>
    <s v="car"/>
    <n v="362"/>
    <x v="3"/>
    <x v="4"/>
    <s v="1 - 4 years"/>
    <x v="0"/>
    <n v="4"/>
    <n v="52"/>
    <x v="2"/>
    <s v="none"/>
    <x v="0"/>
    <n v="2"/>
    <s v="unskilled"/>
    <n v="1"/>
    <x v="1"/>
    <x v="0"/>
  </r>
  <r>
    <x v="0"/>
    <n v="20"/>
    <x v="2"/>
    <s v="good"/>
    <s v="furniture/appliances"/>
    <n v="2212"/>
    <x v="0"/>
    <x v="0"/>
    <s v="4 - 7 years"/>
    <x v="0"/>
    <n v="4"/>
    <n v="39"/>
    <x v="2"/>
    <s v="none"/>
    <x v="0"/>
    <n v="1"/>
    <s v="skilled"/>
    <n v="1"/>
    <x v="0"/>
    <x v="0"/>
  </r>
  <r>
    <x v="1"/>
    <n v="18"/>
    <x v="2"/>
    <s v="good"/>
    <s v="car"/>
    <n v="12976"/>
    <x v="2"/>
    <x v="1"/>
    <s v="unemployed"/>
    <x v="2"/>
    <n v="4"/>
    <n v="38"/>
    <x v="2"/>
    <s v="none"/>
    <x v="1"/>
    <n v="1"/>
    <s v="management"/>
    <n v="1"/>
    <x v="0"/>
    <x v="1"/>
  </r>
  <r>
    <x v="2"/>
    <n v="22"/>
    <x v="2"/>
    <s v="good"/>
    <s v="car"/>
    <n v="1283"/>
    <x v="0"/>
    <x v="0"/>
    <s v="4 - 7 years"/>
    <x v="0"/>
    <n v="4"/>
    <n v="25"/>
    <x v="1"/>
    <s v="none"/>
    <x v="2"/>
    <n v="1"/>
    <s v="skilled"/>
    <n v="1"/>
    <x v="1"/>
    <x v="0"/>
  </r>
  <r>
    <x v="3"/>
    <n v="12"/>
    <x v="2"/>
    <s v="good"/>
    <s v="car"/>
    <n v="1330"/>
    <x v="0"/>
    <x v="1"/>
    <s v="&lt; 1 year"/>
    <x v="0"/>
    <n v="1"/>
    <n v="26"/>
    <x v="1"/>
    <s v="none"/>
    <x v="0"/>
    <n v="1"/>
    <s v="skilled"/>
    <n v="1"/>
    <x v="1"/>
    <x v="0"/>
  </r>
  <r>
    <x v="2"/>
    <n v="30"/>
    <x v="1"/>
    <s v="poor"/>
    <s v="business"/>
    <n v="4272"/>
    <x v="0"/>
    <x v="4"/>
    <s v="1 - 4 years"/>
    <x v="1"/>
    <n v="2"/>
    <n v="26"/>
    <x v="1"/>
    <s v="none"/>
    <x v="0"/>
    <n v="2"/>
    <s v="unskilled"/>
    <n v="1"/>
    <x v="1"/>
    <x v="0"/>
  </r>
  <r>
    <x v="2"/>
    <n v="18"/>
    <x v="2"/>
    <s v="critical"/>
    <s v="furniture/appliances"/>
    <n v="2238"/>
    <x v="0"/>
    <x v="1"/>
    <s v="1 - 4 years"/>
    <x v="1"/>
    <n v="1"/>
    <n v="25"/>
    <x v="1"/>
    <s v="none"/>
    <x v="0"/>
    <n v="2"/>
    <s v="skilled"/>
    <n v="1"/>
    <x v="1"/>
    <x v="0"/>
  </r>
  <r>
    <x v="2"/>
    <n v="18"/>
    <x v="2"/>
    <s v="good"/>
    <s v="furniture/appliances"/>
    <n v="1126"/>
    <x v="0"/>
    <x v="0"/>
    <s v="&lt; 1 year"/>
    <x v="0"/>
    <n v="2"/>
    <n v="21"/>
    <x v="1"/>
    <s v="none"/>
    <x v="2"/>
    <n v="1"/>
    <s v="skilled"/>
    <n v="1"/>
    <x v="0"/>
    <x v="0"/>
  </r>
  <r>
    <x v="1"/>
    <n v="18"/>
    <x v="2"/>
    <s v="critical"/>
    <s v="furniture/appliances"/>
    <n v="7374"/>
    <x v="1"/>
    <x v="1"/>
    <s v="unemployed"/>
    <x v="0"/>
    <n v="4"/>
    <n v="40"/>
    <x v="2"/>
    <s v="store"/>
    <x v="0"/>
    <n v="2"/>
    <s v="management"/>
    <n v="1"/>
    <x v="0"/>
    <x v="0"/>
  </r>
  <r>
    <x v="1"/>
    <n v="15"/>
    <x v="2"/>
    <s v="critical"/>
    <s v="business"/>
    <n v="2326"/>
    <x v="0"/>
    <x v="2"/>
    <s v="1 - 4 years"/>
    <x v="1"/>
    <n v="4"/>
    <n v="27"/>
    <x v="1"/>
    <s v="bank"/>
    <x v="0"/>
    <n v="1"/>
    <s v="skilled"/>
    <n v="1"/>
    <x v="1"/>
    <x v="0"/>
  </r>
  <r>
    <x v="2"/>
    <n v="9"/>
    <x v="0"/>
    <s v="good"/>
    <s v="business"/>
    <n v="1449"/>
    <x v="0"/>
    <x v="1"/>
    <s v="4 - 7 years"/>
    <x v="2"/>
    <n v="2"/>
    <n v="27"/>
    <x v="1"/>
    <s v="none"/>
    <x v="0"/>
    <n v="2"/>
    <s v="skilled"/>
    <n v="1"/>
    <x v="1"/>
    <x v="0"/>
  </r>
  <r>
    <x v="2"/>
    <n v="18"/>
    <x v="2"/>
    <s v="good"/>
    <s v="car"/>
    <n v="1820"/>
    <x v="0"/>
    <x v="1"/>
    <s v="1 - 4 years"/>
    <x v="1"/>
    <n v="2"/>
    <n v="30"/>
    <x v="1"/>
    <s v="none"/>
    <x v="0"/>
    <n v="1"/>
    <s v="management"/>
    <n v="1"/>
    <x v="0"/>
    <x v="0"/>
  </r>
  <r>
    <x v="1"/>
    <n v="12"/>
    <x v="2"/>
    <s v="good"/>
    <s v="furniture/appliances"/>
    <n v="983"/>
    <x v="3"/>
    <x v="3"/>
    <s v="&lt; 1 year"/>
    <x v="3"/>
    <n v="4"/>
    <n v="19"/>
    <x v="1"/>
    <s v="none"/>
    <x v="2"/>
    <n v="1"/>
    <s v="unskilled"/>
    <n v="1"/>
    <x v="1"/>
    <x v="0"/>
  </r>
  <r>
    <x v="0"/>
    <n v="36"/>
    <x v="1"/>
    <s v="good"/>
    <s v="car"/>
    <n v="3249"/>
    <x v="0"/>
    <x v="1"/>
    <s v="4 - 7 years"/>
    <x v="1"/>
    <n v="4"/>
    <n v="39"/>
    <x v="2"/>
    <s v="bank"/>
    <x v="1"/>
    <n v="1"/>
    <s v="management"/>
    <n v="2"/>
    <x v="0"/>
    <x v="0"/>
  </r>
  <r>
    <x v="0"/>
    <n v="6"/>
    <x v="0"/>
    <s v="critical"/>
    <s v="furniture/appliances"/>
    <n v="1957"/>
    <x v="0"/>
    <x v="1"/>
    <s v="4 - 7 years"/>
    <x v="3"/>
    <n v="4"/>
    <n v="31"/>
    <x v="2"/>
    <s v="none"/>
    <x v="0"/>
    <n v="1"/>
    <s v="skilled"/>
    <n v="1"/>
    <x v="1"/>
    <x v="0"/>
  </r>
  <r>
    <x v="2"/>
    <n v="9"/>
    <x v="0"/>
    <s v="critical"/>
    <s v="furniture/appliances"/>
    <n v="2406"/>
    <x v="0"/>
    <x v="1"/>
    <s v="unemployed"/>
    <x v="1"/>
    <n v="3"/>
    <n v="31"/>
    <x v="2"/>
    <s v="none"/>
    <x v="0"/>
    <n v="1"/>
    <s v="management"/>
    <n v="1"/>
    <x v="1"/>
    <x v="0"/>
  </r>
  <r>
    <x v="1"/>
    <n v="39"/>
    <x v="1"/>
    <s v="poor"/>
    <s v="education"/>
    <n v="11760"/>
    <x v="2"/>
    <x v="4"/>
    <s v="4 - 7 years"/>
    <x v="1"/>
    <n v="3"/>
    <n v="32"/>
    <x v="2"/>
    <s v="none"/>
    <x v="2"/>
    <n v="1"/>
    <s v="skilled"/>
    <n v="1"/>
    <x v="0"/>
    <x v="0"/>
  </r>
  <r>
    <x v="0"/>
    <n v="12"/>
    <x v="2"/>
    <s v="good"/>
    <s v="furniture/appliances"/>
    <n v="2578"/>
    <x v="0"/>
    <x v="1"/>
    <s v="unemployed"/>
    <x v="2"/>
    <n v="4"/>
    <n v="55"/>
    <x v="2"/>
    <s v="none"/>
    <x v="1"/>
    <n v="1"/>
    <s v="management"/>
    <n v="1"/>
    <x v="1"/>
    <x v="0"/>
  </r>
  <r>
    <x v="0"/>
    <n v="36"/>
    <x v="1"/>
    <s v="critical"/>
    <s v="furniture/appliances"/>
    <n v="2348"/>
    <x v="0"/>
    <x v="1"/>
    <s v="1 - 4 years"/>
    <x v="2"/>
    <n v="2"/>
    <n v="46"/>
    <x v="2"/>
    <s v="none"/>
    <x v="0"/>
    <n v="2"/>
    <s v="skilled"/>
    <n v="1"/>
    <x v="0"/>
    <x v="0"/>
  </r>
  <r>
    <x v="1"/>
    <n v="12"/>
    <x v="2"/>
    <s v="good"/>
    <s v="car"/>
    <n v="1223"/>
    <x v="0"/>
    <x v="1"/>
    <s v="&gt; 7 years"/>
    <x v="3"/>
    <n v="1"/>
    <n v="46"/>
    <x v="2"/>
    <s v="none"/>
    <x v="2"/>
    <n v="2"/>
    <s v="skilled"/>
    <n v="1"/>
    <x v="1"/>
    <x v="1"/>
  </r>
  <r>
    <x v="2"/>
    <n v="24"/>
    <x v="2"/>
    <s v="critical"/>
    <s v="furniture/appliances"/>
    <n v="1516"/>
    <x v="0"/>
    <x v="3"/>
    <s v="1 - 4 years"/>
    <x v="0"/>
    <n v="1"/>
    <n v="43"/>
    <x v="2"/>
    <s v="none"/>
    <x v="0"/>
    <n v="2"/>
    <s v="unskilled"/>
    <n v="1"/>
    <x v="1"/>
    <x v="0"/>
  </r>
  <r>
    <x v="2"/>
    <n v="18"/>
    <x v="2"/>
    <s v="good"/>
    <s v="furniture/appliances"/>
    <n v="1473"/>
    <x v="0"/>
    <x v="1"/>
    <s v="&lt; 1 year"/>
    <x v="2"/>
    <n v="4"/>
    <n v="39"/>
    <x v="2"/>
    <s v="none"/>
    <x v="0"/>
    <n v="1"/>
    <s v="skilled"/>
    <n v="1"/>
    <x v="0"/>
    <x v="0"/>
  </r>
  <r>
    <x v="1"/>
    <n v="18"/>
    <x v="2"/>
    <s v="critical"/>
    <s v="business"/>
    <n v="1887"/>
    <x v="0"/>
    <x v="0"/>
    <s v="1 - 4 years"/>
    <x v="0"/>
    <n v="4"/>
    <n v="28"/>
    <x v="1"/>
    <s v="bank"/>
    <x v="0"/>
    <n v="2"/>
    <s v="skilled"/>
    <n v="1"/>
    <x v="1"/>
    <x v="0"/>
  </r>
  <r>
    <x v="2"/>
    <n v="24"/>
    <x v="2"/>
    <s v="poor"/>
    <s v="business"/>
    <n v="8648"/>
    <x v="1"/>
    <x v="1"/>
    <s v="&lt; 1 year"/>
    <x v="1"/>
    <n v="2"/>
    <n v="27"/>
    <x v="1"/>
    <s v="bank"/>
    <x v="0"/>
    <n v="2"/>
    <s v="skilled"/>
    <n v="1"/>
    <x v="0"/>
    <x v="1"/>
  </r>
  <r>
    <x v="2"/>
    <n v="14"/>
    <x v="2"/>
    <s v="poor"/>
    <s v="car"/>
    <n v="802"/>
    <x v="3"/>
    <x v="1"/>
    <s v="1 - 4 years"/>
    <x v="0"/>
    <n v="2"/>
    <n v="27"/>
    <x v="1"/>
    <s v="none"/>
    <x v="0"/>
    <n v="2"/>
    <s v="unskilled"/>
    <n v="1"/>
    <x v="1"/>
    <x v="0"/>
  </r>
  <r>
    <x v="1"/>
    <n v="18"/>
    <x v="2"/>
    <s v="poor"/>
    <s v="car"/>
    <n v="2899"/>
    <x v="0"/>
    <x v="0"/>
    <s v="&gt; 7 years"/>
    <x v="0"/>
    <n v="4"/>
    <n v="43"/>
    <x v="2"/>
    <s v="none"/>
    <x v="0"/>
    <n v="1"/>
    <s v="skilled"/>
    <n v="2"/>
    <x v="1"/>
    <x v="0"/>
  </r>
  <r>
    <x v="1"/>
    <n v="24"/>
    <x v="2"/>
    <s v="good"/>
    <s v="furniture/appliances"/>
    <n v="2039"/>
    <x v="0"/>
    <x v="1"/>
    <s v="&lt; 1 year"/>
    <x v="3"/>
    <n v="1"/>
    <n v="22"/>
    <x v="1"/>
    <s v="none"/>
    <x v="0"/>
    <n v="1"/>
    <s v="skilled"/>
    <n v="1"/>
    <x v="0"/>
    <x v="1"/>
  </r>
  <r>
    <x v="2"/>
    <n v="24"/>
    <x v="2"/>
    <s v="critical"/>
    <s v="car"/>
    <n v="2197"/>
    <x v="0"/>
    <x v="0"/>
    <s v="4 - 7 years"/>
    <x v="0"/>
    <n v="4"/>
    <n v="43"/>
    <x v="2"/>
    <s v="none"/>
    <x v="0"/>
    <n v="2"/>
    <s v="skilled"/>
    <n v="2"/>
    <x v="0"/>
    <x v="0"/>
  </r>
  <r>
    <x v="0"/>
    <n v="15"/>
    <x v="2"/>
    <s v="good"/>
    <s v="furniture/appliances"/>
    <n v="1053"/>
    <x v="0"/>
    <x v="1"/>
    <s v="&lt; 1 year"/>
    <x v="0"/>
    <n v="2"/>
    <n v="27"/>
    <x v="1"/>
    <s v="none"/>
    <x v="0"/>
    <n v="1"/>
    <s v="skilled"/>
    <n v="1"/>
    <x v="1"/>
    <x v="0"/>
  </r>
  <r>
    <x v="2"/>
    <n v="24"/>
    <x v="2"/>
    <s v="good"/>
    <s v="furniture/appliances"/>
    <n v="3235"/>
    <x v="0"/>
    <x v="2"/>
    <s v="&gt; 7 years"/>
    <x v="2"/>
    <n v="2"/>
    <n v="26"/>
    <x v="1"/>
    <s v="none"/>
    <x v="0"/>
    <n v="1"/>
    <s v="management"/>
    <n v="1"/>
    <x v="0"/>
    <x v="0"/>
  </r>
  <r>
    <x v="3"/>
    <n v="12"/>
    <x v="2"/>
    <s v="critical"/>
    <s v="car"/>
    <n v="939"/>
    <x v="3"/>
    <x v="2"/>
    <s v="4 - 7 years"/>
    <x v="0"/>
    <n v="2"/>
    <n v="28"/>
    <x v="1"/>
    <s v="none"/>
    <x v="0"/>
    <n v="3"/>
    <s v="skilled"/>
    <n v="1"/>
    <x v="0"/>
    <x v="1"/>
  </r>
  <r>
    <x v="1"/>
    <n v="24"/>
    <x v="2"/>
    <s v="good"/>
    <s v="furniture/appliances"/>
    <n v="1967"/>
    <x v="0"/>
    <x v="1"/>
    <s v="&gt; 7 years"/>
    <x v="0"/>
    <n v="4"/>
    <n v="20"/>
    <x v="1"/>
    <s v="none"/>
    <x v="0"/>
    <n v="1"/>
    <s v="skilled"/>
    <n v="1"/>
    <x v="0"/>
    <x v="0"/>
  </r>
  <r>
    <x v="2"/>
    <n v="33"/>
    <x v="1"/>
    <s v="critical"/>
    <s v="car"/>
    <n v="7253"/>
    <x v="1"/>
    <x v="1"/>
    <s v="4 - 7 years"/>
    <x v="2"/>
    <n v="2"/>
    <n v="35"/>
    <x v="2"/>
    <s v="none"/>
    <x v="0"/>
    <n v="2"/>
    <s v="management"/>
    <n v="1"/>
    <x v="0"/>
    <x v="0"/>
  </r>
  <r>
    <x v="2"/>
    <n v="12"/>
    <x v="2"/>
    <s v="critical"/>
    <s v="business"/>
    <n v="2292"/>
    <x v="0"/>
    <x v="1"/>
    <s v="unemployed"/>
    <x v="0"/>
    <n v="2"/>
    <n v="42"/>
    <x v="2"/>
    <s v="store"/>
    <x v="0"/>
    <n v="2"/>
    <s v="management"/>
    <n v="1"/>
    <x v="0"/>
    <x v="1"/>
  </r>
  <r>
    <x v="2"/>
    <n v="10"/>
    <x v="0"/>
    <s v="good"/>
    <s v="car"/>
    <n v="1597"/>
    <x v="0"/>
    <x v="2"/>
    <s v="1 - 4 years"/>
    <x v="2"/>
    <n v="2"/>
    <n v="40"/>
    <x v="2"/>
    <s v="none"/>
    <x v="2"/>
    <n v="1"/>
    <s v="unskilled"/>
    <n v="2"/>
    <x v="1"/>
    <x v="0"/>
  </r>
  <r>
    <x v="0"/>
    <n v="24"/>
    <x v="2"/>
    <s v="good"/>
    <s v="car"/>
    <n v="1381"/>
    <x v="0"/>
    <x v="0"/>
    <s v="1 - 4 years"/>
    <x v="0"/>
    <n v="2"/>
    <n v="35"/>
    <x v="2"/>
    <s v="none"/>
    <x v="0"/>
    <n v="1"/>
    <s v="skilled"/>
    <n v="1"/>
    <x v="1"/>
    <x v="1"/>
  </r>
  <r>
    <x v="2"/>
    <n v="36"/>
    <x v="1"/>
    <s v="critical"/>
    <s v="car"/>
    <n v="5842"/>
    <x v="1"/>
    <x v="1"/>
    <s v="&gt; 7 years"/>
    <x v="1"/>
    <n v="2"/>
    <n v="35"/>
    <x v="2"/>
    <s v="none"/>
    <x v="0"/>
    <n v="2"/>
    <s v="skilled"/>
    <n v="2"/>
    <x v="0"/>
    <x v="0"/>
  </r>
  <r>
    <x v="0"/>
    <n v="12"/>
    <x v="2"/>
    <s v="good"/>
    <s v="car"/>
    <n v="2579"/>
    <x v="0"/>
    <x v="1"/>
    <s v="&lt; 1 year"/>
    <x v="0"/>
    <n v="1"/>
    <n v="33"/>
    <x v="2"/>
    <s v="none"/>
    <x v="0"/>
    <n v="1"/>
    <s v="unskilled"/>
    <n v="2"/>
    <x v="1"/>
    <x v="1"/>
  </r>
  <r>
    <x v="0"/>
    <n v="18"/>
    <x v="2"/>
    <s v="poor"/>
    <s v="education"/>
    <n v="8471"/>
    <x v="1"/>
    <x v="0"/>
    <s v="1 - 4 years"/>
    <x v="3"/>
    <n v="2"/>
    <n v="23"/>
    <x v="1"/>
    <s v="none"/>
    <x v="2"/>
    <n v="2"/>
    <s v="skilled"/>
    <n v="1"/>
    <x v="0"/>
    <x v="0"/>
  </r>
  <r>
    <x v="2"/>
    <n v="21"/>
    <x v="2"/>
    <s v="good"/>
    <s v="car"/>
    <n v="2782"/>
    <x v="0"/>
    <x v="2"/>
    <s v="4 - 7 years"/>
    <x v="3"/>
    <n v="2"/>
    <n v="31"/>
    <x v="2"/>
    <s v="bank"/>
    <x v="0"/>
    <n v="1"/>
    <s v="management"/>
    <n v="1"/>
    <x v="1"/>
    <x v="0"/>
  </r>
  <r>
    <x v="1"/>
    <n v="18"/>
    <x v="2"/>
    <s v="good"/>
    <s v="car"/>
    <n v="1042"/>
    <x v="0"/>
    <x v="0"/>
    <s v="1 - 4 years"/>
    <x v="0"/>
    <n v="2"/>
    <n v="33"/>
    <x v="2"/>
    <s v="none"/>
    <x v="0"/>
    <n v="1"/>
    <s v="skilled"/>
    <n v="1"/>
    <x v="1"/>
    <x v="1"/>
  </r>
  <r>
    <x v="2"/>
    <n v="15"/>
    <x v="2"/>
    <s v="good"/>
    <s v="car"/>
    <n v="3186"/>
    <x v="0"/>
    <x v="3"/>
    <s v="4 - 7 years"/>
    <x v="1"/>
    <n v="3"/>
    <n v="20"/>
    <x v="1"/>
    <s v="none"/>
    <x v="2"/>
    <n v="1"/>
    <s v="skilled"/>
    <n v="1"/>
    <x v="1"/>
    <x v="0"/>
  </r>
  <r>
    <x v="1"/>
    <n v="12"/>
    <x v="2"/>
    <s v="good"/>
    <s v="car"/>
    <n v="2028"/>
    <x v="0"/>
    <x v="0"/>
    <s v="1 - 4 years"/>
    <x v="0"/>
    <n v="2"/>
    <n v="30"/>
    <x v="1"/>
    <s v="none"/>
    <x v="0"/>
    <n v="1"/>
    <s v="skilled"/>
    <n v="1"/>
    <x v="1"/>
    <x v="0"/>
  </r>
  <r>
    <x v="1"/>
    <n v="12"/>
    <x v="2"/>
    <s v="critical"/>
    <s v="car"/>
    <n v="958"/>
    <x v="3"/>
    <x v="1"/>
    <s v="4 - 7 years"/>
    <x v="1"/>
    <n v="3"/>
    <n v="47"/>
    <x v="2"/>
    <s v="none"/>
    <x v="0"/>
    <n v="2"/>
    <s v="unskilled"/>
    <n v="2"/>
    <x v="1"/>
    <x v="0"/>
  </r>
  <r>
    <x v="2"/>
    <n v="21"/>
    <x v="2"/>
    <s v="poor"/>
    <s v="furniture/appliances"/>
    <n v="1591"/>
    <x v="0"/>
    <x v="4"/>
    <s v="4 - 7 years"/>
    <x v="0"/>
    <n v="3"/>
    <n v="34"/>
    <x v="2"/>
    <s v="none"/>
    <x v="0"/>
    <n v="2"/>
    <s v="management"/>
    <n v="1"/>
    <x v="1"/>
    <x v="0"/>
  </r>
  <r>
    <x v="1"/>
    <n v="12"/>
    <x v="2"/>
    <s v="good"/>
    <s v="furniture/appliances"/>
    <n v="2762"/>
    <x v="0"/>
    <x v="0"/>
    <s v="&gt; 7 years"/>
    <x v="3"/>
    <n v="2"/>
    <n v="25"/>
    <x v="1"/>
    <s v="bank"/>
    <x v="0"/>
    <n v="1"/>
    <s v="skilled"/>
    <n v="1"/>
    <x v="0"/>
    <x v="1"/>
  </r>
  <r>
    <x v="1"/>
    <n v="18"/>
    <x v="2"/>
    <s v="good"/>
    <s v="car"/>
    <n v="2779"/>
    <x v="0"/>
    <x v="1"/>
    <s v="1 - 4 years"/>
    <x v="3"/>
    <n v="3"/>
    <n v="21"/>
    <x v="1"/>
    <s v="none"/>
    <x v="2"/>
    <n v="1"/>
    <s v="skilled"/>
    <n v="1"/>
    <x v="0"/>
    <x v="0"/>
  </r>
  <r>
    <x v="2"/>
    <n v="28"/>
    <x v="1"/>
    <s v="critical"/>
    <s v="furniture/appliances"/>
    <n v="2743"/>
    <x v="0"/>
    <x v="1"/>
    <s v="&gt; 7 years"/>
    <x v="0"/>
    <n v="2"/>
    <n v="29"/>
    <x v="1"/>
    <s v="none"/>
    <x v="0"/>
    <n v="2"/>
    <s v="skilled"/>
    <n v="1"/>
    <x v="1"/>
    <x v="0"/>
  </r>
  <r>
    <x v="2"/>
    <n v="18"/>
    <x v="2"/>
    <s v="critical"/>
    <s v="furniture/appliances"/>
    <n v="1149"/>
    <x v="0"/>
    <x v="3"/>
    <s v="1 - 4 years"/>
    <x v="0"/>
    <n v="3"/>
    <n v="46"/>
    <x v="2"/>
    <s v="none"/>
    <x v="0"/>
    <n v="2"/>
    <s v="skilled"/>
    <n v="1"/>
    <x v="1"/>
    <x v="0"/>
  </r>
  <r>
    <x v="2"/>
    <n v="9"/>
    <x v="0"/>
    <s v="good"/>
    <s v="furniture/appliances"/>
    <n v="1313"/>
    <x v="0"/>
    <x v="1"/>
    <s v="&gt; 7 years"/>
    <x v="3"/>
    <n v="4"/>
    <n v="20"/>
    <x v="1"/>
    <s v="none"/>
    <x v="0"/>
    <n v="1"/>
    <s v="skilled"/>
    <n v="1"/>
    <x v="1"/>
    <x v="0"/>
  </r>
  <r>
    <x v="0"/>
    <n v="18"/>
    <x v="2"/>
    <s v="critical"/>
    <s v="renovations"/>
    <n v="1190"/>
    <x v="0"/>
    <x v="1"/>
    <s v="unemployed"/>
    <x v="1"/>
    <n v="4"/>
    <n v="55"/>
    <x v="2"/>
    <s v="none"/>
    <x v="1"/>
    <n v="3"/>
    <s v="unemployed"/>
    <n v="2"/>
    <x v="1"/>
    <x v="1"/>
  </r>
  <r>
    <x v="2"/>
    <n v="5"/>
    <x v="0"/>
    <s v="good"/>
    <s v="business"/>
    <n v="3448"/>
    <x v="0"/>
    <x v="1"/>
    <s v="4 - 7 years"/>
    <x v="3"/>
    <n v="4"/>
    <n v="74"/>
    <x v="0"/>
    <s v="none"/>
    <x v="0"/>
    <n v="1"/>
    <s v="unskilled"/>
    <n v="1"/>
    <x v="1"/>
    <x v="0"/>
  </r>
  <r>
    <x v="1"/>
    <n v="24"/>
    <x v="2"/>
    <s v="good"/>
    <s v="car"/>
    <n v="11328"/>
    <x v="2"/>
    <x v="1"/>
    <s v="1 - 4 years"/>
    <x v="1"/>
    <n v="3"/>
    <n v="29"/>
    <x v="1"/>
    <s v="bank"/>
    <x v="0"/>
    <n v="2"/>
    <s v="management"/>
    <n v="1"/>
    <x v="0"/>
    <x v="1"/>
  </r>
  <r>
    <x v="0"/>
    <n v="6"/>
    <x v="0"/>
    <s v="critical"/>
    <s v="furniture/appliances"/>
    <n v="1872"/>
    <x v="0"/>
    <x v="1"/>
    <s v="unemployed"/>
    <x v="0"/>
    <n v="4"/>
    <n v="36"/>
    <x v="2"/>
    <s v="none"/>
    <x v="1"/>
    <n v="3"/>
    <s v="management"/>
    <n v="1"/>
    <x v="0"/>
    <x v="0"/>
  </r>
  <r>
    <x v="2"/>
    <n v="24"/>
    <x v="2"/>
    <s v="critical"/>
    <s v="renovations"/>
    <n v="2058"/>
    <x v="0"/>
    <x v="1"/>
    <s v="1 - 4 years"/>
    <x v="0"/>
    <n v="2"/>
    <n v="33"/>
    <x v="2"/>
    <s v="none"/>
    <x v="0"/>
    <n v="2"/>
    <s v="skilled"/>
    <n v="1"/>
    <x v="0"/>
    <x v="0"/>
  </r>
  <r>
    <x v="0"/>
    <n v="9"/>
    <x v="0"/>
    <s v="good"/>
    <s v="furniture/appliances"/>
    <n v="2136"/>
    <x v="0"/>
    <x v="1"/>
    <s v="1 - 4 years"/>
    <x v="2"/>
    <n v="2"/>
    <n v="25"/>
    <x v="1"/>
    <s v="none"/>
    <x v="0"/>
    <n v="1"/>
    <s v="skilled"/>
    <n v="1"/>
    <x v="1"/>
    <x v="0"/>
  </r>
  <r>
    <x v="1"/>
    <n v="12"/>
    <x v="2"/>
    <s v="good"/>
    <s v="furniture/appliances"/>
    <n v="1484"/>
    <x v="0"/>
    <x v="0"/>
    <s v="1 - 4 years"/>
    <x v="1"/>
    <n v="1"/>
    <n v="25"/>
    <x v="1"/>
    <s v="none"/>
    <x v="0"/>
    <n v="1"/>
    <s v="skilled"/>
    <n v="1"/>
    <x v="0"/>
    <x v="1"/>
  </r>
  <r>
    <x v="2"/>
    <n v="6"/>
    <x v="0"/>
    <s v="good"/>
    <s v="renovations"/>
    <n v="660"/>
    <x v="3"/>
    <x v="2"/>
    <s v="4 - 7 years"/>
    <x v="1"/>
    <n v="4"/>
    <n v="23"/>
    <x v="1"/>
    <s v="none"/>
    <x v="2"/>
    <n v="1"/>
    <s v="unskilled"/>
    <n v="1"/>
    <x v="1"/>
    <x v="0"/>
  </r>
  <r>
    <x v="2"/>
    <n v="24"/>
    <x v="2"/>
    <s v="critical"/>
    <s v="car"/>
    <n v="1287"/>
    <x v="0"/>
    <x v="3"/>
    <s v="&gt; 7 years"/>
    <x v="0"/>
    <n v="4"/>
    <n v="37"/>
    <x v="2"/>
    <s v="none"/>
    <x v="0"/>
    <n v="2"/>
    <s v="skilled"/>
    <n v="1"/>
    <x v="0"/>
    <x v="0"/>
  </r>
  <r>
    <x v="0"/>
    <n v="42"/>
    <x v="1"/>
    <s v="critical"/>
    <s v="renovations"/>
    <n v="3394"/>
    <x v="0"/>
    <x v="1"/>
    <s v="unemployed"/>
    <x v="0"/>
    <n v="4"/>
    <n v="65"/>
    <x v="0"/>
    <s v="none"/>
    <x v="0"/>
    <n v="2"/>
    <s v="unemployed"/>
    <n v="1"/>
    <x v="1"/>
    <x v="0"/>
  </r>
  <r>
    <x v="3"/>
    <n v="12"/>
    <x v="2"/>
    <s v="very good"/>
    <s v="business"/>
    <n v="609"/>
    <x v="3"/>
    <x v="1"/>
    <s v="&lt; 1 year"/>
    <x v="0"/>
    <n v="1"/>
    <n v="26"/>
    <x v="1"/>
    <s v="none"/>
    <x v="0"/>
    <n v="1"/>
    <s v="unemployed"/>
    <n v="1"/>
    <x v="1"/>
    <x v="1"/>
  </r>
  <r>
    <x v="2"/>
    <n v="12"/>
    <x v="2"/>
    <s v="good"/>
    <s v="car"/>
    <n v="1884"/>
    <x v="0"/>
    <x v="1"/>
    <s v="&gt; 7 years"/>
    <x v="0"/>
    <n v="4"/>
    <n v="39"/>
    <x v="2"/>
    <s v="none"/>
    <x v="0"/>
    <n v="1"/>
    <s v="management"/>
    <n v="1"/>
    <x v="0"/>
    <x v="0"/>
  </r>
  <r>
    <x v="0"/>
    <n v="12"/>
    <x v="2"/>
    <s v="good"/>
    <s v="furniture/appliances"/>
    <n v="1620"/>
    <x v="0"/>
    <x v="1"/>
    <s v="1 - 4 years"/>
    <x v="1"/>
    <n v="3"/>
    <n v="30"/>
    <x v="1"/>
    <s v="none"/>
    <x v="0"/>
    <n v="1"/>
    <s v="skilled"/>
    <n v="1"/>
    <x v="1"/>
    <x v="0"/>
  </r>
  <r>
    <x v="1"/>
    <n v="20"/>
    <x v="2"/>
    <s v="poor"/>
    <s v="car"/>
    <n v="2629"/>
    <x v="0"/>
    <x v="1"/>
    <s v="1 - 4 years"/>
    <x v="1"/>
    <n v="3"/>
    <n v="29"/>
    <x v="1"/>
    <s v="bank"/>
    <x v="0"/>
    <n v="2"/>
    <s v="skilled"/>
    <n v="1"/>
    <x v="0"/>
    <x v="0"/>
  </r>
  <r>
    <x v="2"/>
    <n v="12"/>
    <x v="2"/>
    <s v="good"/>
    <s v="education"/>
    <n v="719"/>
    <x v="3"/>
    <x v="1"/>
    <s v="&gt; 7 years"/>
    <x v="0"/>
    <n v="4"/>
    <n v="41"/>
    <x v="2"/>
    <s v="bank"/>
    <x v="0"/>
    <n v="1"/>
    <s v="unskilled"/>
    <n v="2"/>
    <x v="1"/>
    <x v="1"/>
  </r>
  <r>
    <x v="1"/>
    <n v="48"/>
    <x v="1"/>
    <s v="critical"/>
    <s v="furniture/appliances"/>
    <n v="5096"/>
    <x v="1"/>
    <x v="1"/>
    <s v="1 - 4 years"/>
    <x v="1"/>
    <n v="3"/>
    <n v="30"/>
    <x v="1"/>
    <s v="none"/>
    <x v="0"/>
    <n v="1"/>
    <s v="management"/>
    <n v="1"/>
    <x v="0"/>
    <x v="1"/>
  </r>
  <r>
    <x v="2"/>
    <n v="9"/>
    <x v="0"/>
    <s v="critical"/>
    <s v="education"/>
    <n v="1244"/>
    <x v="0"/>
    <x v="0"/>
    <s v="&gt; 7 years"/>
    <x v="0"/>
    <n v="4"/>
    <n v="41"/>
    <x v="2"/>
    <s v="none"/>
    <x v="2"/>
    <n v="2"/>
    <s v="unskilled"/>
    <n v="1"/>
    <x v="1"/>
    <x v="0"/>
  </r>
  <r>
    <x v="0"/>
    <n v="36"/>
    <x v="1"/>
    <s v="good"/>
    <s v="car"/>
    <n v="1842"/>
    <x v="0"/>
    <x v="1"/>
    <s v="&lt; 1 year"/>
    <x v="0"/>
    <n v="4"/>
    <n v="34"/>
    <x v="2"/>
    <s v="none"/>
    <x v="0"/>
    <n v="1"/>
    <s v="skilled"/>
    <n v="1"/>
    <x v="0"/>
    <x v="1"/>
  </r>
  <r>
    <x v="1"/>
    <n v="7"/>
    <x v="0"/>
    <s v="good"/>
    <s v="furniture/appliances"/>
    <n v="2576"/>
    <x v="0"/>
    <x v="1"/>
    <s v="1 - 4 years"/>
    <x v="1"/>
    <n v="2"/>
    <n v="35"/>
    <x v="2"/>
    <s v="none"/>
    <x v="0"/>
    <n v="1"/>
    <s v="skilled"/>
    <n v="1"/>
    <x v="1"/>
    <x v="0"/>
  </r>
  <r>
    <x v="3"/>
    <n v="12"/>
    <x v="2"/>
    <s v="good"/>
    <s v="furniture/appliances"/>
    <n v="1424"/>
    <x v="0"/>
    <x v="0"/>
    <s v="&gt; 7 years"/>
    <x v="2"/>
    <n v="4"/>
    <n v="55"/>
    <x v="2"/>
    <s v="none"/>
    <x v="0"/>
    <n v="1"/>
    <s v="management"/>
    <n v="1"/>
    <x v="0"/>
    <x v="0"/>
  </r>
  <r>
    <x v="1"/>
    <n v="15"/>
    <x v="2"/>
    <s v="poor"/>
    <s v="renovations"/>
    <n v="1512"/>
    <x v="0"/>
    <x v="3"/>
    <s v="1 - 4 years"/>
    <x v="2"/>
    <n v="3"/>
    <n v="61"/>
    <x v="0"/>
    <s v="store"/>
    <x v="0"/>
    <n v="2"/>
    <s v="skilled"/>
    <n v="1"/>
    <x v="1"/>
    <x v="1"/>
  </r>
  <r>
    <x v="2"/>
    <n v="36"/>
    <x v="1"/>
    <s v="critical"/>
    <s v="car"/>
    <n v="11054"/>
    <x v="2"/>
    <x v="0"/>
    <s v="1 - 4 years"/>
    <x v="0"/>
    <n v="2"/>
    <n v="30"/>
    <x v="1"/>
    <s v="none"/>
    <x v="0"/>
    <n v="1"/>
    <s v="management"/>
    <n v="1"/>
    <x v="0"/>
    <x v="0"/>
  </r>
  <r>
    <x v="2"/>
    <n v="6"/>
    <x v="0"/>
    <s v="good"/>
    <s v="furniture/appliances"/>
    <n v="518"/>
    <x v="3"/>
    <x v="1"/>
    <s v="1 - 4 years"/>
    <x v="2"/>
    <n v="1"/>
    <n v="29"/>
    <x v="1"/>
    <s v="none"/>
    <x v="0"/>
    <n v="1"/>
    <s v="skilled"/>
    <n v="1"/>
    <x v="1"/>
    <x v="0"/>
  </r>
  <r>
    <x v="2"/>
    <n v="12"/>
    <x v="2"/>
    <s v="perfect"/>
    <s v="furniture/appliances"/>
    <n v="2759"/>
    <x v="0"/>
    <x v="1"/>
    <s v="&gt; 7 years"/>
    <x v="1"/>
    <n v="4"/>
    <n v="34"/>
    <x v="2"/>
    <s v="none"/>
    <x v="0"/>
    <n v="2"/>
    <s v="skilled"/>
    <n v="1"/>
    <x v="1"/>
    <x v="0"/>
  </r>
  <r>
    <x v="2"/>
    <n v="24"/>
    <x v="2"/>
    <s v="good"/>
    <s v="car"/>
    <n v="2670"/>
    <x v="0"/>
    <x v="1"/>
    <s v="&gt; 7 years"/>
    <x v="0"/>
    <n v="4"/>
    <n v="35"/>
    <x v="2"/>
    <s v="none"/>
    <x v="0"/>
    <n v="1"/>
    <s v="management"/>
    <n v="1"/>
    <x v="0"/>
    <x v="0"/>
  </r>
  <r>
    <x v="0"/>
    <n v="24"/>
    <x v="2"/>
    <s v="good"/>
    <s v="car"/>
    <n v="4817"/>
    <x v="0"/>
    <x v="1"/>
    <s v="4 - 7 years"/>
    <x v="1"/>
    <n v="3"/>
    <n v="31"/>
    <x v="2"/>
    <s v="none"/>
    <x v="0"/>
    <n v="1"/>
    <s v="skilled"/>
    <n v="1"/>
    <x v="0"/>
    <x v="1"/>
  </r>
  <r>
    <x v="2"/>
    <n v="24"/>
    <x v="2"/>
    <s v="good"/>
    <s v="car"/>
    <n v="2679"/>
    <x v="0"/>
    <x v="1"/>
    <s v="&lt; 1 year"/>
    <x v="0"/>
    <n v="1"/>
    <n v="29"/>
    <x v="1"/>
    <s v="none"/>
    <x v="0"/>
    <n v="1"/>
    <s v="management"/>
    <n v="1"/>
    <x v="0"/>
    <x v="0"/>
  </r>
  <r>
    <x v="0"/>
    <n v="11"/>
    <x v="0"/>
    <s v="critical"/>
    <s v="car"/>
    <n v="3905"/>
    <x v="0"/>
    <x v="1"/>
    <s v="1 - 4 years"/>
    <x v="1"/>
    <n v="2"/>
    <n v="36"/>
    <x v="2"/>
    <s v="none"/>
    <x v="2"/>
    <n v="2"/>
    <s v="skilled"/>
    <n v="2"/>
    <x v="1"/>
    <x v="0"/>
  </r>
  <r>
    <x v="0"/>
    <n v="12"/>
    <x v="2"/>
    <s v="good"/>
    <s v="car"/>
    <n v="3386"/>
    <x v="0"/>
    <x v="1"/>
    <s v="&gt; 7 years"/>
    <x v="2"/>
    <n v="4"/>
    <n v="35"/>
    <x v="2"/>
    <s v="none"/>
    <x v="1"/>
    <n v="1"/>
    <s v="skilled"/>
    <n v="1"/>
    <x v="0"/>
    <x v="1"/>
  </r>
  <r>
    <x v="0"/>
    <n v="6"/>
    <x v="0"/>
    <s v="good"/>
    <s v="furniture/appliances"/>
    <n v="343"/>
    <x v="3"/>
    <x v="1"/>
    <s v="&lt; 1 year"/>
    <x v="0"/>
    <n v="1"/>
    <n v="27"/>
    <x v="1"/>
    <s v="none"/>
    <x v="0"/>
    <n v="1"/>
    <s v="skilled"/>
    <n v="1"/>
    <x v="1"/>
    <x v="0"/>
  </r>
  <r>
    <x v="2"/>
    <n v="18"/>
    <x v="2"/>
    <s v="good"/>
    <s v="furniture/appliances"/>
    <n v="4594"/>
    <x v="0"/>
    <x v="1"/>
    <s v="&lt; 1 year"/>
    <x v="2"/>
    <n v="2"/>
    <n v="32"/>
    <x v="2"/>
    <s v="none"/>
    <x v="0"/>
    <n v="1"/>
    <s v="skilled"/>
    <n v="1"/>
    <x v="0"/>
    <x v="0"/>
  </r>
  <r>
    <x v="0"/>
    <n v="36"/>
    <x v="1"/>
    <s v="good"/>
    <s v="furniture/appliances"/>
    <n v="3620"/>
    <x v="0"/>
    <x v="1"/>
    <s v="1 - 4 years"/>
    <x v="3"/>
    <n v="2"/>
    <n v="37"/>
    <x v="2"/>
    <s v="none"/>
    <x v="0"/>
    <n v="1"/>
    <s v="skilled"/>
    <n v="2"/>
    <x v="1"/>
    <x v="0"/>
  </r>
  <r>
    <x v="0"/>
    <n v="15"/>
    <x v="2"/>
    <s v="good"/>
    <s v="car"/>
    <n v="1721"/>
    <x v="0"/>
    <x v="1"/>
    <s v="&lt; 1 year"/>
    <x v="1"/>
    <n v="3"/>
    <n v="36"/>
    <x v="2"/>
    <s v="none"/>
    <x v="0"/>
    <n v="1"/>
    <s v="skilled"/>
    <n v="1"/>
    <x v="1"/>
    <x v="0"/>
  </r>
  <r>
    <x v="1"/>
    <n v="12"/>
    <x v="2"/>
    <s v="good"/>
    <s v="furniture/appliances"/>
    <n v="3017"/>
    <x v="0"/>
    <x v="1"/>
    <s v="&lt; 1 year"/>
    <x v="2"/>
    <n v="1"/>
    <n v="34"/>
    <x v="2"/>
    <s v="none"/>
    <x v="2"/>
    <n v="1"/>
    <s v="management"/>
    <n v="1"/>
    <x v="1"/>
    <x v="0"/>
  </r>
  <r>
    <x v="1"/>
    <n v="12"/>
    <x v="2"/>
    <s v="good"/>
    <s v="education"/>
    <n v="754"/>
    <x v="3"/>
    <x v="0"/>
    <s v="&gt; 7 years"/>
    <x v="0"/>
    <n v="4"/>
    <n v="38"/>
    <x v="2"/>
    <s v="none"/>
    <x v="0"/>
    <n v="2"/>
    <s v="skilled"/>
    <n v="1"/>
    <x v="1"/>
    <x v="0"/>
  </r>
  <r>
    <x v="2"/>
    <n v="18"/>
    <x v="2"/>
    <s v="good"/>
    <s v="business"/>
    <n v="1950"/>
    <x v="0"/>
    <x v="1"/>
    <s v="4 - 7 years"/>
    <x v="0"/>
    <n v="1"/>
    <n v="34"/>
    <x v="2"/>
    <s v="store"/>
    <x v="0"/>
    <n v="2"/>
    <s v="skilled"/>
    <n v="1"/>
    <x v="0"/>
    <x v="0"/>
  </r>
  <r>
    <x v="0"/>
    <n v="24"/>
    <x v="2"/>
    <s v="good"/>
    <s v="car"/>
    <n v="2924"/>
    <x v="0"/>
    <x v="1"/>
    <s v="1 - 4 years"/>
    <x v="2"/>
    <n v="4"/>
    <n v="63"/>
    <x v="0"/>
    <s v="bank"/>
    <x v="0"/>
    <n v="1"/>
    <s v="skilled"/>
    <n v="2"/>
    <x v="0"/>
    <x v="0"/>
  </r>
  <r>
    <x v="0"/>
    <n v="24"/>
    <x v="2"/>
    <s v="poor"/>
    <s v="furniture/appliances"/>
    <n v="1659"/>
    <x v="0"/>
    <x v="1"/>
    <s v="&lt; 1 year"/>
    <x v="0"/>
    <n v="2"/>
    <n v="29"/>
    <x v="1"/>
    <s v="none"/>
    <x v="2"/>
    <n v="1"/>
    <s v="unskilled"/>
    <n v="1"/>
    <x v="0"/>
    <x v="1"/>
  </r>
  <r>
    <x v="2"/>
    <n v="48"/>
    <x v="1"/>
    <s v="poor"/>
    <s v="furniture/appliances"/>
    <n v="7238"/>
    <x v="1"/>
    <x v="0"/>
    <s v="&gt; 7 years"/>
    <x v="2"/>
    <n v="3"/>
    <n v="32"/>
    <x v="2"/>
    <s v="bank"/>
    <x v="0"/>
    <n v="2"/>
    <s v="skilled"/>
    <n v="2"/>
    <x v="1"/>
    <x v="0"/>
  </r>
  <r>
    <x v="2"/>
    <n v="33"/>
    <x v="1"/>
    <s v="poor"/>
    <s v="business"/>
    <n v="2764"/>
    <x v="0"/>
    <x v="1"/>
    <s v="1 - 4 years"/>
    <x v="1"/>
    <n v="2"/>
    <n v="26"/>
    <x v="1"/>
    <s v="none"/>
    <x v="0"/>
    <n v="2"/>
    <s v="skilled"/>
    <n v="1"/>
    <x v="0"/>
    <x v="0"/>
  </r>
  <r>
    <x v="2"/>
    <n v="24"/>
    <x v="2"/>
    <s v="poor"/>
    <s v="car"/>
    <n v="4679"/>
    <x v="0"/>
    <x v="1"/>
    <s v="4 - 7 years"/>
    <x v="2"/>
    <n v="3"/>
    <n v="35"/>
    <x v="2"/>
    <s v="none"/>
    <x v="0"/>
    <n v="2"/>
    <s v="unskilled"/>
    <n v="1"/>
    <x v="0"/>
    <x v="0"/>
  </r>
  <r>
    <x v="1"/>
    <n v="24"/>
    <x v="2"/>
    <s v="good"/>
    <s v="furniture/appliances"/>
    <n v="3092"/>
    <x v="0"/>
    <x v="4"/>
    <s v="&lt; 1 year"/>
    <x v="2"/>
    <n v="2"/>
    <n v="22"/>
    <x v="1"/>
    <s v="none"/>
    <x v="2"/>
    <n v="1"/>
    <s v="skilled"/>
    <n v="1"/>
    <x v="0"/>
    <x v="1"/>
  </r>
  <r>
    <x v="0"/>
    <n v="6"/>
    <x v="0"/>
    <s v="good"/>
    <s v="education"/>
    <n v="448"/>
    <x v="3"/>
    <x v="1"/>
    <s v="&lt; 1 year"/>
    <x v="0"/>
    <n v="4"/>
    <n v="23"/>
    <x v="1"/>
    <s v="none"/>
    <x v="0"/>
    <n v="1"/>
    <s v="skilled"/>
    <n v="1"/>
    <x v="1"/>
    <x v="1"/>
  </r>
  <r>
    <x v="0"/>
    <n v="9"/>
    <x v="0"/>
    <s v="good"/>
    <s v="car"/>
    <n v="654"/>
    <x v="3"/>
    <x v="1"/>
    <s v="1 - 4 years"/>
    <x v="0"/>
    <n v="3"/>
    <n v="28"/>
    <x v="1"/>
    <s v="none"/>
    <x v="0"/>
    <n v="1"/>
    <s v="unskilled"/>
    <n v="1"/>
    <x v="1"/>
    <x v="1"/>
  </r>
  <r>
    <x v="2"/>
    <n v="6"/>
    <x v="0"/>
    <s v="good"/>
    <s v="education"/>
    <n v="1238"/>
    <x v="0"/>
    <x v="0"/>
    <s v="unemployed"/>
    <x v="0"/>
    <n v="4"/>
    <n v="36"/>
    <x v="2"/>
    <s v="none"/>
    <x v="0"/>
    <n v="1"/>
    <s v="management"/>
    <n v="2"/>
    <x v="0"/>
    <x v="0"/>
  </r>
  <r>
    <x v="1"/>
    <n v="18"/>
    <x v="2"/>
    <s v="critical"/>
    <s v="furniture/appliances"/>
    <n v="1245"/>
    <x v="0"/>
    <x v="1"/>
    <s v="1 - 4 years"/>
    <x v="0"/>
    <n v="2"/>
    <n v="33"/>
    <x v="2"/>
    <s v="none"/>
    <x v="0"/>
    <n v="1"/>
    <s v="skilled"/>
    <n v="1"/>
    <x v="1"/>
    <x v="1"/>
  </r>
  <r>
    <x v="0"/>
    <n v="18"/>
    <x v="2"/>
    <s v="perfect"/>
    <s v="furniture/appliances"/>
    <n v="3114"/>
    <x v="0"/>
    <x v="1"/>
    <s v="&lt; 1 year"/>
    <x v="3"/>
    <n v="4"/>
    <n v="26"/>
    <x v="1"/>
    <s v="none"/>
    <x v="2"/>
    <n v="1"/>
    <s v="skilled"/>
    <n v="1"/>
    <x v="1"/>
    <x v="1"/>
  </r>
  <r>
    <x v="2"/>
    <n v="39"/>
    <x v="1"/>
    <s v="good"/>
    <s v="car"/>
    <n v="2569"/>
    <x v="0"/>
    <x v="2"/>
    <s v="1 - 4 years"/>
    <x v="0"/>
    <n v="4"/>
    <n v="24"/>
    <x v="1"/>
    <s v="none"/>
    <x v="0"/>
    <n v="1"/>
    <s v="skilled"/>
    <n v="1"/>
    <x v="1"/>
    <x v="0"/>
  </r>
  <r>
    <x v="3"/>
    <n v="24"/>
    <x v="2"/>
    <s v="good"/>
    <s v="furniture/appliances"/>
    <n v="5152"/>
    <x v="1"/>
    <x v="1"/>
    <s v="4 - 7 years"/>
    <x v="0"/>
    <n v="2"/>
    <n v="25"/>
    <x v="1"/>
    <s v="bank"/>
    <x v="0"/>
    <n v="1"/>
    <s v="skilled"/>
    <n v="1"/>
    <x v="1"/>
    <x v="0"/>
  </r>
  <r>
    <x v="1"/>
    <n v="12"/>
    <x v="2"/>
    <s v="good"/>
    <s v="business"/>
    <n v="1037"/>
    <x v="0"/>
    <x v="4"/>
    <s v="4 - 7 years"/>
    <x v="2"/>
    <n v="4"/>
    <n v="39"/>
    <x v="2"/>
    <s v="none"/>
    <x v="0"/>
    <n v="1"/>
    <s v="unskilled"/>
    <n v="1"/>
    <x v="1"/>
    <x v="0"/>
  </r>
  <r>
    <x v="0"/>
    <n v="15"/>
    <x v="2"/>
    <s v="critical"/>
    <s v="furniture/appliances"/>
    <n v="1478"/>
    <x v="0"/>
    <x v="1"/>
    <s v="&gt; 7 years"/>
    <x v="0"/>
    <n v="4"/>
    <n v="44"/>
    <x v="2"/>
    <s v="none"/>
    <x v="0"/>
    <n v="2"/>
    <s v="skilled"/>
    <n v="2"/>
    <x v="0"/>
    <x v="0"/>
  </r>
  <r>
    <x v="1"/>
    <n v="12"/>
    <x v="2"/>
    <s v="critical"/>
    <s v="furniture/appliances"/>
    <n v="3573"/>
    <x v="0"/>
    <x v="1"/>
    <s v="1 - 4 years"/>
    <x v="3"/>
    <n v="1"/>
    <n v="23"/>
    <x v="1"/>
    <s v="none"/>
    <x v="0"/>
    <n v="1"/>
    <s v="unskilled"/>
    <n v="1"/>
    <x v="1"/>
    <x v="0"/>
  </r>
  <r>
    <x v="1"/>
    <n v="24"/>
    <x v="2"/>
    <s v="good"/>
    <s v="car"/>
    <n v="1201"/>
    <x v="0"/>
    <x v="1"/>
    <s v="&lt; 1 year"/>
    <x v="0"/>
    <n v="1"/>
    <n v="26"/>
    <x v="1"/>
    <s v="none"/>
    <x v="0"/>
    <n v="1"/>
    <s v="skilled"/>
    <n v="1"/>
    <x v="1"/>
    <x v="0"/>
  </r>
  <r>
    <x v="0"/>
    <n v="30"/>
    <x v="1"/>
    <s v="good"/>
    <s v="furniture/appliances"/>
    <n v="3622"/>
    <x v="0"/>
    <x v="3"/>
    <s v="&gt; 7 years"/>
    <x v="0"/>
    <n v="4"/>
    <n v="57"/>
    <x v="0"/>
    <s v="none"/>
    <x v="2"/>
    <n v="2"/>
    <s v="skilled"/>
    <n v="1"/>
    <x v="0"/>
    <x v="0"/>
  </r>
  <r>
    <x v="2"/>
    <n v="15"/>
    <x v="2"/>
    <s v="poor"/>
    <s v="furniture/appliances"/>
    <n v="960"/>
    <x v="3"/>
    <x v="3"/>
    <s v="4 - 7 years"/>
    <x v="2"/>
    <n v="2"/>
    <n v="30"/>
    <x v="1"/>
    <s v="none"/>
    <x v="0"/>
    <n v="2"/>
    <s v="skilled"/>
    <n v="1"/>
    <x v="1"/>
    <x v="0"/>
  </r>
  <r>
    <x v="2"/>
    <n v="12"/>
    <x v="2"/>
    <s v="critical"/>
    <s v="car"/>
    <n v="1163"/>
    <x v="0"/>
    <x v="2"/>
    <s v="1 - 4 years"/>
    <x v="0"/>
    <n v="4"/>
    <n v="44"/>
    <x v="2"/>
    <s v="none"/>
    <x v="0"/>
    <n v="1"/>
    <s v="skilled"/>
    <n v="1"/>
    <x v="0"/>
    <x v="0"/>
  </r>
  <r>
    <x v="1"/>
    <n v="6"/>
    <x v="0"/>
    <s v="poor"/>
    <s v="car"/>
    <n v="1209"/>
    <x v="0"/>
    <x v="1"/>
    <s v="unemployed"/>
    <x v="0"/>
    <n v="4"/>
    <n v="47"/>
    <x v="2"/>
    <s v="none"/>
    <x v="0"/>
    <n v="1"/>
    <s v="management"/>
    <n v="1"/>
    <x v="0"/>
    <x v="1"/>
  </r>
  <r>
    <x v="2"/>
    <n v="12"/>
    <x v="2"/>
    <s v="good"/>
    <s v="furniture/appliances"/>
    <n v="3077"/>
    <x v="0"/>
    <x v="1"/>
    <s v="1 - 4 years"/>
    <x v="1"/>
    <n v="4"/>
    <n v="52"/>
    <x v="2"/>
    <s v="none"/>
    <x v="0"/>
    <n v="1"/>
    <s v="skilled"/>
    <n v="1"/>
    <x v="0"/>
    <x v="0"/>
  </r>
  <r>
    <x v="2"/>
    <n v="24"/>
    <x v="2"/>
    <s v="good"/>
    <s v="car"/>
    <n v="3757"/>
    <x v="0"/>
    <x v="1"/>
    <s v="&gt; 7 years"/>
    <x v="0"/>
    <n v="4"/>
    <n v="62"/>
    <x v="0"/>
    <s v="none"/>
    <x v="1"/>
    <n v="1"/>
    <s v="skilled"/>
    <n v="1"/>
    <x v="0"/>
    <x v="0"/>
  </r>
  <r>
    <x v="2"/>
    <n v="10"/>
    <x v="0"/>
    <s v="good"/>
    <s v="car"/>
    <n v="1418"/>
    <x v="0"/>
    <x v="4"/>
    <s v="1 - 4 years"/>
    <x v="2"/>
    <n v="2"/>
    <n v="35"/>
    <x v="2"/>
    <s v="none"/>
    <x v="2"/>
    <n v="1"/>
    <s v="unskilled"/>
    <n v="1"/>
    <x v="1"/>
    <x v="0"/>
  </r>
  <r>
    <x v="2"/>
    <n v="6"/>
    <x v="0"/>
    <s v="good"/>
    <s v="car"/>
    <n v="3518"/>
    <x v="0"/>
    <x v="1"/>
    <s v="1 - 4 years"/>
    <x v="1"/>
    <n v="3"/>
    <n v="26"/>
    <x v="1"/>
    <s v="none"/>
    <x v="2"/>
    <n v="1"/>
    <s v="skilled"/>
    <n v="1"/>
    <x v="1"/>
    <x v="0"/>
  </r>
  <r>
    <x v="2"/>
    <n v="12"/>
    <x v="2"/>
    <s v="critical"/>
    <s v="furniture/appliances"/>
    <n v="1934"/>
    <x v="0"/>
    <x v="1"/>
    <s v="&gt; 7 years"/>
    <x v="1"/>
    <n v="2"/>
    <n v="26"/>
    <x v="1"/>
    <s v="none"/>
    <x v="0"/>
    <n v="2"/>
    <s v="skilled"/>
    <n v="1"/>
    <x v="1"/>
    <x v="0"/>
  </r>
  <r>
    <x v="1"/>
    <n v="27"/>
    <x v="1"/>
    <s v="perfect"/>
    <s v="business"/>
    <n v="8318"/>
    <x v="1"/>
    <x v="1"/>
    <s v="&gt; 7 years"/>
    <x v="1"/>
    <n v="4"/>
    <n v="42"/>
    <x v="2"/>
    <s v="none"/>
    <x v="1"/>
    <n v="2"/>
    <s v="management"/>
    <n v="1"/>
    <x v="0"/>
    <x v="1"/>
  </r>
  <r>
    <x v="2"/>
    <n v="6"/>
    <x v="0"/>
    <s v="critical"/>
    <s v="furniture/appliances"/>
    <n v="1237"/>
    <x v="0"/>
    <x v="4"/>
    <s v="1 - 4 years"/>
    <x v="3"/>
    <n v="1"/>
    <n v="27"/>
    <x v="1"/>
    <s v="none"/>
    <x v="0"/>
    <n v="2"/>
    <s v="skilled"/>
    <n v="1"/>
    <x v="1"/>
    <x v="0"/>
  </r>
  <r>
    <x v="1"/>
    <n v="6"/>
    <x v="0"/>
    <s v="good"/>
    <s v="furniture/appliances"/>
    <n v="368"/>
    <x v="3"/>
    <x v="0"/>
    <s v="&gt; 7 years"/>
    <x v="0"/>
    <n v="4"/>
    <n v="38"/>
    <x v="2"/>
    <s v="none"/>
    <x v="0"/>
    <n v="1"/>
    <s v="skilled"/>
    <n v="1"/>
    <x v="1"/>
    <x v="0"/>
  </r>
  <r>
    <x v="0"/>
    <n v="12"/>
    <x v="2"/>
    <s v="critical"/>
    <s v="car"/>
    <n v="2122"/>
    <x v="0"/>
    <x v="1"/>
    <s v="1 - 4 years"/>
    <x v="2"/>
    <n v="2"/>
    <n v="39"/>
    <x v="2"/>
    <s v="none"/>
    <x v="2"/>
    <n v="2"/>
    <s v="unskilled"/>
    <n v="2"/>
    <x v="1"/>
    <x v="0"/>
  </r>
  <r>
    <x v="0"/>
    <n v="24"/>
    <x v="2"/>
    <s v="good"/>
    <s v="furniture/appliances"/>
    <n v="2996"/>
    <x v="0"/>
    <x v="0"/>
    <s v="1 - 4 years"/>
    <x v="1"/>
    <n v="4"/>
    <n v="20"/>
    <x v="1"/>
    <s v="none"/>
    <x v="0"/>
    <n v="1"/>
    <s v="skilled"/>
    <n v="1"/>
    <x v="1"/>
    <x v="1"/>
  </r>
  <r>
    <x v="1"/>
    <n v="36"/>
    <x v="1"/>
    <s v="good"/>
    <s v="furniture/appliances"/>
    <n v="9034"/>
    <x v="1"/>
    <x v="4"/>
    <s v="&lt; 1 year"/>
    <x v="0"/>
    <n v="1"/>
    <n v="29"/>
    <x v="1"/>
    <s v="none"/>
    <x v="2"/>
    <n v="1"/>
    <s v="management"/>
    <n v="1"/>
    <x v="0"/>
    <x v="1"/>
  </r>
  <r>
    <x v="2"/>
    <n v="24"/>
    <x v="2"/>
    <s v="critical"/>
    <s v="furniture/appliances"/>
    <n v="1585"/>
    <x v="0"/>
    <x v="1"/>
    <s v="4 - 7 years"/>
    <x v="0"/>
    <n v="3"/>
    <n v="40"/>
    <x v="2"/>
    <s v="none"/>
    <x v="0"/>
    <n v="2"/>
    <s v="skilled"/>
    <n v="1"/>
    <x v="1"/>
    <x v="0"/>
  </r>
  <r>
    <x v="1"/>
    <n v="18"/>
    <x v="2"/>
    <s v="good"/>
    <s v="furniture/appliances"/>
    <n v="1301"/>
    <x v="0"/>
    <x v="1"/>
    <s v="&gt; 7 years"/>
    <x v="0"/>
    <n v="2"/>
    <n v="32"/>
    <x v="2"/>
    <s v="none"/>
    <x v="0"/>
    <n v="1"/>
    <s v="unskilled"/>
    <n v="1"/>
    <x v="1"/>
    <x v="0"/>
  </r>
  <r>
    <x v="3"/>
    <n v="6"/>
    <x v="0"/>
    <s v="critical"/>
    <s v="car"/>
    <n v="1323"/>
    <x v="0"/>
    <x v="4"/>
    <s v="&gt; 7 years"/>
    <x v="1"/>
    <n v="4"/>
    <n v="28"/>
    <x v="1"/>
    <s v="none"/>
    <x v="0"/>
    <n v="2"/>
    <s v="skilled"/>
    <n v="2"/>
    <x v="0"/>
    <x v="0"/>
  </r>
  <r>
    <x v="0"/>
    <n v="24"/>
    <x v="2"/>
    <s v="good"/>
    <s v="car"/>
    <n v="3123"/>
    <x v="0"/>
    <x v="1"/>
    <s v="&lt; 1 year"/>
    <x v="0"/>
    <n v="1"/>
    <n v="27"/>
    <x v="1"/>
    <s v="none"/>
    <x v="0"/>
    <n v="1"/>
    <s v="skilled"/>
    <n v="1"/>
    <x v="1"/>
    <x v="1"/>
  </r>
  <r>
    <x v="0"/>
    <n v="36"/>
    <x v="1"/>
    <s v="good"/>
    <s v="car"/>
    <n v="5493"/>
    <x v="1"/>
    <x v="1"/>
    <s v="&gt; 7 years"/>
    <x v="1"/>
    <n v="4"/>
    <n v="42"/>
    <x v="2"/>
    <s v="none"/>
    <x v="1"/>
    <n v="1"/>
    <s v="skilled"/>
    <n v="2"/>
    <x v="1"/>
    <x v="0"/>
  </r>
  <r>
    <x v="3"/>
    <n v="9"/>
    <x v="0"/>
    <s v="good"/>
    <s v="furniture/appliances"/>
    <n v="1126"/>
    <x v="0"/>
    <x v="4"/>
    <s v="&gt; 7 years"/>
    <x v="1"/>
    <n v="4"/>
    <n v="49"/>
    <x v="2"/>
    <s v="none"/>
    <x v="0"/>
    <n v="1"/>
    <s v="skilled"/>
    <n v="1"/>
    <x v="1"/>
    <x v="0"/>
  </r>
  <r>
    <x v="1"/>
    <n v="24"/>
    <x v="2"/>
    <s v="critical"/>
    <s v="furniture/appliances"/>
    <n v="1216"/>
    <x v="0"/>
    <x v="4"/>
    <s v="&lt; 1 year"/>
    <x v="0"/>
    <n v="4"/>
    <n v="38"/>
    <x v="2"/>
    <s v="bank"/>
    <x v="0"/>
    <n v="2"/>
    <s v="skilled"/>
    <n v="2"/>
    <x v="1"/>
    <x v="1"/>
  </r>
  <r>
    <x v="0"/>
    <n v="24"/>
    <x v="2"/>
    <s v="good"/>
    <s v="car"/>
    <n v="1207"/>
    <x v="0"/>
    <x v="1"/>
    <s v="&lt; 1 year"/>
    <x v="0"/>
    <n v="4"/>
    <n v="24"/>
    <x v="1"/>
    <s v="none"/>
    <x v="2"/>
    <n v="1"/>
    <s v="skilled"/>
    <n v="1"/>
    <x v="1"/>
    <x v="1"/>
  </r>
  <r>
    <x v="2"/>
    <n v="10"/>
    <x v="0"/>
    <s v="good"/>
    <s v="car"/>
    <n v="1309"/>
    <x v="0"/>
    <x v="0"/>
    <s v="1 - 4 years"/>
    <x v="0"/>
    <n v="4"/>
    <n v="27"/>
    <x v="1"/>
    <s v="none"/>
    <x v="0"/>
    <n v="1"/>
    <s v="unskilled"/>
    <n v="1"/>
    <x v="1"/>
    <x v="1"/>
  </r>
  <r>
    <x v="3"/>
    <n v="15"/>
    <x v="2"/>
    <s v="critical"/>
    <s v="car"/>
    <n v="2360"/>
    <x v="0"/>
    <x v="2"/>
    <s v="1 - 4 years"/>
    <x v="1"/>
    <n v="2"/>
    <n v="36"/>
    <x v="2"/>
    <s v="none"/>
    <x v="0"/>
    <n v="1"/>
    <s v="skilled"/>
    <n v="1"/>
    <x v="0"/>
    <x v="0"/>
  </r>
  <r>
    <x v="1"/>
    <n v="15"/>
    <x v="2"/>
    <s v="very good"/>
    <s v="car"/>
    <n v="6850"/>
    <x v="1"/>
    <x v="4"/>
    <s v="unemployed"/>
    <x v="3"/>
    <n v="2"/>
    <n v="34"/>
    <x v="2"/>
    <s v="none"/>
    <x v="0"/>
    <n v="1"/>
    <s v="management"/>
    <n v="2"/>
    <x v="0"/>
    <x v="1"/>
  </r>
  <r>
    <x v="2"/>
    <n v="24"/>
    <x v="2"/>
    <s v="good"/>
    <s v="furniture/appliances"/>
    <n v="1413"/>
    <x v="0"/>
    <x v="1"/>
    <s v="1 - 4 years"/>
    <x v="0"/>
    <n v="2"/>
    <n v="28"/>
    <x v="1"/>
    <s v="none"/>
    <x v="0"/>
    <n v="1"/>
    <s v="skilled"/>
    <n v="1"/>
    <x v="1"/>
    <x v="0"/>
  </r>
  <r>
    <x v="2"/>
    <n v="39"/>
    <x v="1"/>
    <s v="good"/>
    <s v="car"/>
    <n v="8588"/>
    <x v="1"/>
    <x v="4"/>
    <s v="&gt; 7 years"/>
    <x v="0"/>
    <n v="2"/>
    <n v="45"/>
    <x v="2"/>
    <s v="none"/>
    <x v="0"/>
    <n v="1"/>
    <s v="management"/>
    <n v="1"/>
    <x v="0"/>
    <x v="0"/>
  </r>
  <r>
    <x v="0"/>
    <n v="12"/>
    <x v="2"/>
    <s v="good"/>
    <s v="car"/>
    <n v="759"/>
    <x v="3"/>
    <x v="1"/>
    <s v="4 - 7 years"/>
    <x v="0"/>
    <n v="2"/>
    <n v="26"/>
    <x v="1"/>
    <s v="none"/>
    <x v="0"/>
    <n v="1"/>
    <s v="skilled"/>
    <n v="1"/>
    <x v="1"/>
    <x v="1"/>
  </r>
  <r>
    <x v="2"/>
    <n v="36"/>
    <x v="1"/>
    <s v="good"/>
    <s v="car"/>
    <n v="4686"/>
    <x v="0"/>
    <x v="1"/>
    <s v="1 - 4 years"/>
    <x v="1"/>
    <n v="2"/>
    <n v="32"/>
    <x v="2"/>
    <s v="none"/>
    <x v="1"/>
    <n v="1"/>
    <s v="management"/>
    <n v="1"/>
    <x v="0"/>
    <x v="0"/>
  </r>
  <r>
    <x v="3"/>
    <n v="15"/>
    <x v="2"/>
    <s v="good"/>
    <s v="business"/>
    <n v="2687"/>
    <x v="0"/>
    <x v="1"/>
    <s v="4 - 7 years"/>
    <x v="1"/>
    <n v="4"/>
    <n v="26"/>
    <x v="1"/>
    <s v="none"/>
    <x v="2"/>
    <n v="1"/>
    <s v="skilled"/>
    <n v="1"/>
    <x v="0"/>
    <x v="0"/>
  </r>
  <r>
    <x v="1"/>
    <n v="12"/>
    <x v="2"/>
    <s v="poor"/>
    <s v="furniture/appliances"/>
    <n v="585"/>
    <x v="3"/>
    <x v="1"/>
    <s v="1 - 4 years"/>
    <x v="0"/>
    <n v="4"/>
    <n v="20"/>
    <x v="1"/>
    <s v="none"/>
    <x v="2"/>
    <n v="2"/>
    <s v="skilled"/>
    <n v="1"/>
    <x v="1"/>
    <x v="0"/>
  </r>
  <r>
    <x v="2"/>
    <n v="24"/>
    <x v="2"/>
    <s v="good"/>
    <s v="car"/>
    <n v="2255"/>
    <x v="0"/>
    <x v="0"/>
    <s v="&lt; 1 year"/>
    <x v="0"/>
    <n v="1"/>
    <n v="54"/>
    <x v="2"/>
    <s v="none"/>
    <x v="0"/>
    <n v="1"/>
    <s v="skilled"/>
    <n v="1"/>
    <x v="1"/>
    <x v="0"/>
  </r>
  <r>
    <x v="0"/>
    <n v="6"/>
    <x v="0"/>
    <s v="critical"/>
    <s v="car"/>
    <n v="609"/>
    <x v="3"/>
    <x v="1"/>
    <s v="4 - 7 years"/>
    <x v="0"/>
    <n v="3"/>
    <n v="37"/>
    <x v="2"/>
    <s v="none"/>
    <x v="0"/>
    <n v="2"/>
    <s v="skilled"/>
    <n v="1"/>
    <x v="1"/>
    <x v="0"/>
  </r>
  <r>
    <x v="0"/>
    <n v="6"/>
    <x v="0"/>
    <s v="critical"/>
    <s v="car"/>
    <n v="1361"/>
    <x v="0"/>
    <x v="1"/>
    <s v="&lt; 1 year"/>
    <x v="1"/>
    <n v="4"/>
    <n v="40"/>
    <x v="2"/>
    <s v="none"/>
    <x v="0"/>
    <n v="1"/>
    <s v="unskilled"/>
    <n v="2"/>
    <x v="1"/>
    <x v="0"/>
  </r>
  <r>
    <x v="2"/>
    <n v="36"/>
    <x v="1"/>
    <s v="critical"/>
    <s v="furniture/appliances"/>
    <n v="7127"/>
    <x v="1"/>
    <x v="1"/>
    <s v="&lt; 1 year"/>
    <x v="1"/>
    <n v="4"/>
    <n v="23"/>
    <x v="1"/>
    <s v="none"/>
    <x v="2"/>
    <n v="2"/>
    <s v="skilled"/>
    <n v="1"/>
    <x v="0"/>
    <x v="1"/>
  </r>
  <r>
    <x v="0"/>
    <n v="6"/>
    <x v="0"/>
    <s v="good"/>
    <s v="car"/>
    <n v="1203"/>
    <x v="0"/>
    <x v="4"/>
    <s v="&gt; 7 years"/>
    <x v="2"/>
    <n v="2"/>
    <n v="43"/>
    <x v="2"/>
    <s v="none"/>
    <x v="0"/>
    <n v="1"/>
    <s v="skilled"/>
    <n v="1"/>
    <x v="0"/>
    <x v="0"/>
  </r>
  <r>
    <x v="2"/>
    <n v="6"/>
    <x v="0"/>
    <s v="critical"/>
    <s v="furniture/appliances"/>
    <n v="700"/>
    <x v="3"/>
    <x v="0"/>
    <s v="&gt; 7 years"/>
    <x v="0"/>
    <n v="4"/>
    <n v="36"/>
    <x v="2"/>
    <s v="none"/>
    <x v="1"/>
    <n v="2"/>
    <s v="skilled"/>
    <n v="1"/>
    <x v="1"/>
    <x v="0"/>
  </r>
  <r>
    <x v="2"/>
    <n v="24"/>
    <x v="2"/>
    <s v="critical"/>
    <s v="renovations"/>
    <n v="5507"/>
    <x v="1"/>
    <x v="1"/>
    <s v="&gt; 7 years"/>
    <x v="2"/>
    <n v="4"/>
    <n v="44"/>
    <x v="2"/>
    <s v="none"/>
    <x v="1"/>
    <n v="2"/>
    <s v="skilled"/>
    <n v="1"/>
    <x v="1"/>
    <x v="0"/>
  </r>
  <r>
    <x v="0"/>
    <n v="18"/>
    <x v="2"/>
    <s v="good"/>
    <s v="furniture/appliances"/>
    <n v="3190"/>
    <x v="0"/>
    <x v="1"/>
    <s v="1 - 4 years"/>
    <x v="1"/>
    <n v="2"/>
    <n v="24"/>
    <x v="1"/>
    <s v="none"/>
    <x v="0"/>
    <n v="1"/>
    <s v="skilled"/>
    <n v="1"/>
    <x v="1"/>
    <x v="1"/>
  </r>
  <r>
    <x v="0"/>
    <n v="48"/>
    <x v="1"/>
    <s v="perfect"/>
    <s v="furniture/appliances"/>
    <n v="7119"/>
    <x v="1"/>
    <x v="1"/>
    <s v="1 - 4 years"/>
    <x v="2"/>
    <n v="4"/>
    <n v="53"/>
    <x v="2"/>
    <s v="none"/>
    <x v="1"/>
    <n v="2"/>
    <s v="skilled"/>
    <n v="2"/>
    <x v="1"/>
    <x v="1"/>
  </r>
  <r>
    <x v="2"/>
    <n v="24"/>
    <x v="2"/>
    <s v="good"/>
    <s v="car"/>
    <n v="3488"/>
    <x v="0"/>
    <x v="4"/>
    <s v="4 - 7 years"/>
    <x v="2"/>
    <n v="4"/>
    <n v="23"/>
    <x v="1"/>
    <s v="none"/>
    <x v="0"/>
    <n v="1"/>
    <s v="skilled"/>
    <n v="1"/>
    <x v="1"/>
    <x v="0"/>
  </r>
  <r>
    <x v="1"/>
    <n v="18"/>
    <x v="2"/>
    <s v="good"/>
    <s v="furniture/appliances"/>
    <n v="1113"/>
    <x v="0"/>
    <x v="1"/>
    <s v="1 - 4 years"/>
    <x v="0"/>
    <n v="4"/>
    <n v="26"/>
    <x v="1"/>
    <s v="none"/>
    <x v="0"/>
    <n v="1"/>
    <s v="unskilled"/>
    <n v="2"/>
    <x v="1"/>
    <x v="0"/>
  </r>
  <r>
    <x v="1"/>
    <n v="26"/>
    <x v="1"/>
    <s v="good"/>
    <s v="car"/>
    <n v="7966"/>
    <x v="1"/>
    <x v="1"/>
    <s v="&lt; 1 year"/>
    <x v="1"/>
    <n v="3"/>
    <n v="30"/>
    <x v="1"/>
    <s v="none"/>
    <x v="0"/>
    <n v="2"/>
    <s v="skilled"/>
    <n v="1"/>
    <x v="1"/>
    <x v="0"/>
  </r>
  <r>
    <x v="2"/>
    <n v="15"/>
    <x v="2"/>
    <s v="critical"/>
    <s v="education"/>
    <n v="1532"/>
    <x v="0"/>
    <x v="4"/>
    <s v="1 - 4 years"/>
    <x v="0"/>
    <n v="3"/>
    <n v="31"/>
    <x v="2"/>
    <s v="none"/>
    <x v="0"/>
    <n v="1"/>
    <s v="skilled"/>
    <n v="1"/>
    <x v="1"/>
    <x v="0"/>
  </r>
  <r>
    <x v="2"/>
    <n v="4"/>
    <x v="0"/>
    <s v="critical"/>
    <s v="furniture/appliances"/>
    <n v="1503"/>
    <x v="0"/>
    <x v="1"/>
    <s v="4 - 7 years"/>
    <x v="1"/>
    <n v="1"/>
    <n v="42"/>
    <x v="2"/>
    <s v="none"/>
    <x v="0"/>
    <n v="2"/>
    <s v="unskilled"/>
    <n v="2"/>
    <x v="1"/>
    <x v="0"/>
  </r>
  <r>
    <x v="0"/>
    <n v="36"/>
    <x v="1"/>
    <s v="good"/>
    <s v="furniture/appliances"/>
    <n v="2302"/>
    <x v="0"/>
    <x v="1"/>
    <s v="1 - 4 years"/>
    <x v="0"/>
    <n v="4"/>
    <n v="31"/>
    <x v="2"/>
    <s v="none"/>
    <x v="2"/>
    <n v="1"/>
    <s v="skilled"/>
    <n v="1"/>
    <x v="1"/>
    <x v="1"/>
  </r>
  <r>
    <x v="0"/>
    <n v="6"/>
    <x v="0"/>
    <s v="good"/>
    <s v="car"/>
    <n v="662"/>
    <x v="3"/>
    <x v="1"/>
    <s v="&lt; 1 year"/>
    <x v="2"/>
    <n v="4"/>
    <n v="41"/>
    <x v="2"/>
    <s v="none"/>
    <x v="0"/>
    <n v="1"/>
    <s v="unskilled"/>
    <n v="2"/>
    <x v="0"/>
    <x v="0"/>
  </r>
  <r>
    <x v="1"/>
    <n v="36"/>
    <x v="1"/>
    <s v="good"/>
    <s v="education"/>
    <n v="2273"/>
    <x v="0"/>
    <x v="1"/>
    <s v="4 - 7 years"/>
    <x v="2"/>
    <n v="1"/>
    <n v="32"/>
    <x v="2"/>
    <s v="none"/>
    <x v="0"/>
    <n v="2"/>
    <s v="skilled"/>
    <n v="2"/>
    <x v="1"/>
    <x v="0"/>
  </r>
  <r>
    <x v="1"/>
    <n v="15"/>
    <x v="2"/>
    <s v="good"/>
    <s v="car"/>
    <n v="2631"/>
    <x v="0"/>
    <x v="4"/>
    <s v="1 - 4 years"/>
    <x v="1"/>
    <n v="4"/>
    <n v="28"/>
    <x v="1"/>
    <s v="none"/>
    <x v="2"/>
    <n v="2"/>
    <s v="skilled"/>
    <n v="1"/>
    <x v="0"/>
    <x v="1"/>
  </r>
  <r>
    <x v="2"/>
    <n v="12"/>
    <x v="2"/>
    <s v="poor"/>
    <s v="car"/>
    <n v="1503"/>
    <x v="0"/>
    <x v="1"/>
    <s v="1 - 4 years"/>
    <x v="0"/>
    <n v="4"/>
    <n v="41"/>
    <x v="2"/>
    <s v="none"/>
    <x v="2"/>
    <n v="1"/>
    <s v="skilled"/>
    <n v="1"/>
    <x v="1"/>
    <x v="0"/>
  </r>
  <r>
    <x v="2"/>
    <n v="24"/>
    <x v="2"/>
    <s v="good"/>
    <s v="furniture/appliances"/>
    <n v="1311"/>
    <x v="0"/>
    <x v="4"/>
    <s v="4 - 7 years"/>
    <x v="0"/>
    <n v="3"/>
    <n v="26"/>
    <x v="1"/>
    <s v="none"/>
    <x v="0"/>
    <n v="1"/>
    <s v="skilled"/>
    <n v="1"/>
    <x v="0"/>
    <x v="0"/>
  </r>
  <r>
    <x v="2"/>
    <n v="24"/>
    <x v="2"/>
    <s v="good"/>
    <s v="furniture/appliances"/>
    <n v="3105"/>
    <x v="0"/>
    <x v="0"/>
    <s v="&lt; 1 year"/>
    <x v="0"/>
    <n v="2"/>
    <n v="25"/>
    <x v="1"/>
    <s v="none"/>
    <x v="0"/>
    <n v="2"/>
    <s v="skilled"/>
    <n v="1"/>
    <x v="1"/>
    <x v="0"/>
  </r>
  <r>
    <x v="3"/>
    <n v="21"/>
    <x v="2"/>
    <s v="critical"/>
    <s v="education"/>
    <n v="2319"/>
    <x v="0"/>
    <x v="1"/>
    <s v="&lt; 1 year"/>
    <x v="1"/>
    <n v="1"/>
    <n v="33"/>
    <x v="2"/>
    <s v="none"/>
    <x v="2"/>
    <n v="1"/>
    <s v="skilled"/>
    <n v="1"/>
    <x v="1"/>
    <x v="1"/>
  </r>
  <r>
    <x v="0"/>
    <n v="6"/>
    <x v="0"/>
    <s v="good"/>
    <s v="car"/>
    <n v="1374"/>
    <x v="0"/>
    <x v="0"/>
    <s v="unemployed"/>
    <x v="0"/>
    <n v="3"/>
    <n v="75"/>
    <x v="0"/>
    <s v="none"/>
    <x v="0"/>
    <n v="1"/>
    <s v="management"/>
    <n v="1"/>
    <x v="0"/>
    <x v="0"/>
  </r>
  <r>
    <x v="1"/>
    <n v="18"/>
    <x v="2"/>
    <s v="critical"/>
    <s v="furniture/appliances"/>
    <n v="3612"/>
    <x v="0"/>
    <x v="1"/>
    <s v="&gt; 7 years"/>
    <x v="2"/>
    <n v="4"/>
    <n v="37"/>
    <x v="2"/>
    <s v="none"/>
    <x v="0"/>
    <n v="1"/>
    <s v="skilled"/>
    <n v="1"/>
    <x v="0"/>
    <x v="0"/>
  </r>
  <r>
    <x v="0"/>
    <n v="48"/>
    <x v="1"/>
    <s v="good"/>
    <s v="car"/>
    <n v="7763"/>
    <x v="1"/>
    <x v="1"/>
    <s v="&gt; 7 years"/>
    <x v="0"/>
    <n v="4"/>
    <n v="42"/>
    <x v="2"/>
    <s v="bank"/>
    <x v="1"/>
    <n v="1"/>
    <s v="management"/>
    <n v="1"/>
    <x v="1"/>
    <x v="1"/>
  </r>
  <r>
    <x v="3"/>
    <n v="18"/>
    <x v="2"/>
    <s v="good"/>
    <s v="furniture/appliances"/>
    <n v="3049"/>
    <x v="0"/>
    <x v="1"/>
    <s v="&lt; 1 year"/>
    <x v="3"/>
    <n v="1"/>
    <n v="45"/>
    <x v="2"/>
    <s v="store"/>
    <x v="0"/>
    <n v="1"/>
    <s v="unskilled"/>
    <n v="1"/>
    <x v="1"/>
    <x v="0"/>
  </r>
  <r>
    <x v="1"/>
    <n v="12"/>
    <x v="2"/>
    <s v="good"/>
    <s v="furniture/appliances"/>
    <n v="1534"/>
    <x v="0"/>
    <x v="1"/>
    <s v="&lt; 1 year"/>
    <x v="3"/>
    <n v="1"/>
    <n v="23"/>
    <x v="1"/>
    <s v="none"/>
    <x v="2"/>
    <n v="1"/>
    <s v="skilled"/>
    <n v="1"/>
    <x v="1"/>
    <x v="1"/>
  </r>
  <r>
    <x v="2"/>
    <n v="24"/>
    <x v="2"/>
    <s v="poor"/>
    <s v="car"/>
    <n v="2032"/>
    <x v="0"/>
    <x v="1"/>
    <s v="&gt; 7 years"/>
    <x v="0"/>
    <n v="4"/>
    <n v="60"/>
    <x v="0"/>
    <s v="none"/>
    <x v="1"/>
    <n v="2"/>
    <s v="skilled"/>
    <n v="1"/>
    <x v="0"/>
    <x v="0"/>
  </r>
  <r>
    <x v="0"/>
    <n v="30"/>
    <x v="1"/>
    <s v="good"/>
    <s v="furniture/appliances"/>
    <n v="6350"/>
    <x v="1"/>
    <x v="0"/>
    <s v="&gt; 7 years"/>
    <x v="0"/>
    <n v="4"/>
    <n v="31"/>
    <x v="2"/>
    <s v="none"/>
    <x v="0"/>
    <n v="1"/>
    <s v="skilled"/>
    <n v="1"/>
    <x v="1"/>
    <x v="1"/>
  </r>
  <r>
    <x v="3"/>
    <n v="18"/>
    <x v="2"/>
    <s v="good"/>
    <s v="furniture/appliances"/>
    <n v="2864"/>
    <x v="0"/>
    <x v="1"/>
    <s v="1 - 4 years"/>
    <x v="1"/>
    <n v="1"/>
    <n v="34"/>
    <x v="2"/>
    <s v="none"/>
    <x v="0"/>
    <n v="1"/>
    <s v="unskilled"/>
    <n v="2"/>
    <x v="1"/>
    <x v="1"/>
  </r>
  <r>
    <x v="2"/>
    <n v="12"/>
    <x v="2"/>
    <s v="critical"/>
    <s v="car"/>
    <n v="1255"/>
    <x v="0"/>
    <x v="1"/>
    <s v="&gt; 7 years"/>
    <x v="0"/>
    <n v="4"/>
    <n v="61"/>
    <x v="0"/>
    <s v="none"/>
    <x v="0"/>
    <n v="2"/>
    <s v="unskilled"/>
    <n v="1"/>
    <x v="1"/>
    <x v="0"/>
  </r>
  <r>
    <x v="0"/>
    <n v="24"/>
    <x v="2"/>
    <s v="poor"/>
    <s v="car"/>
    <n v="1333"/>
    <x v="0"/>
    <x v="1"/>
    <s v="unemployed"/>
    <x v="0"/>
    <n v="2"/>
    <n v="43"/>
    <x v="2"/>
    <s v="none"/>
    <x v="1"/>
    <n v="2"/>
    <s v="skilled"/>
    <n v="2"/>
    <x v="1"/>
    <x v="1"/>
  </r>
  <r>
    <x v="2"/>
    <n v="24"/>
    <x v="2"/>
    <s v="critical"/>
    <s v="car"/>
    <n v="2022"/>
    <x v="0"/>
    <x v="1"/>
    <s v="1 - 4 years"/>
    <x v="0"/>
    <n v="4"/>
    <n v="37"/>
    <x v="2"/>
    <s v="none"/>
    <x v="0"/>
    <n v="1"/>
    <s v="skilled"/>
    <n v="1"/>
    <x v="0"/>
    <x v="0"/>
  </r>
  <r>
    <x v="2"/>
    <n v="24"/>
    <x v="2"/>
    <s v="good"/>
    <s v="furniture/appliances"/>
    <n v="1552"/>
    <x v="0"/>
    <x v="1"/>
    <s v="4 - 7 years"/>
    <x v="2"/>
    <n v="1"/>
    <n v="32"/>
    <x v="2"/>
    <s v="bank"/>
    <x v="0"/>
    <n v="1"/>
    <s v="skilled"/>
    <n v="2"/>
    <x v="1"/>
    <x v="0"/>
  </r>
  <r>
    <x v="0"/>
    <n v="12"/>
    <x v="2"/>
    <s v="very good"/>
    <s v="furniture/appliances"/>
    <n v="626"/>
    <x v="3"/>
    <x v="1"/>
    <s v="1 - 4 years"/>
    <x v="0"/>
    <n v="4"/>
    <n v="24"/>
    <x v="1"/>
    <s v="bank"/>
    <x v="0"/>
    <n v="1"/>
    <s v="unskilled"/>
    <n v="1"/>
    <x v="1"/>
    <x v="1"/>
  </r>
  <r>
    <x v="2"/>
    <n v="48"/>
    <x v="1"/>
    <s v="critical"/>
    <s v="car"/>
    <n v="8858"/>
    <x v="1"/>
    <x v="0"/>
    <s v="4 - 7 years"/>
    <x v="1"/>
    <n v="1"/>
    <n v="35"/>
    <x v="2"/>
    <s v="none"/>
    <x v="1"/>
    <n v="2"/>
    <s v="skilled"/>
    <n v="1"/>
    <x v="0"/>
    <x v="0"/>
  </r>
  <r>
    <x v="2"/>
    <n v="12"/>
    <x v="2"/>
    <s v="critical"/>
    <s v="renovations"/>
    <n v="996"/>
    <x v="3"/>
    <x v="0"/>
    <s v="4 - 7 years"/>
    <x v="0"/>
    <n v="4"/>
    <n v="23"/>
    <x v="1"/>
    <s v="none"/>
    <x v="0"/>
    <n v="2"/>
    <s v="skilled"/>
    <n v="1"/>
    <x v="1"/>
    <x v="0"/>
  </r>
  <r>
    <x v="2"/>
    <n v="6"/>
    <x v="0"/>
    <s v="very good"/>
    <s v="furniture/appliances"/>
    <n v="1750"/>
    <x v="0"/>
    <x v="2"/>
    <s v="&gt; 7 years"/>
    <x v="1"/>
    <n v="4"/>
    <n v="45"/>
    <x v="2"/>
    <s v="bank"/>
    <x v="0"/>
    <n v="1"/>
    <s v="unskilled"/>
    <n v="2"/>
    <x v="1"/>
    <x v="0"/>
  </r>
  <r>
    <x v="0"/>
    <n v="48"/>
    <x v="1"/>
    <s v="good"/>
    <s v="furniture/appliances"/>
    <n v="6999"/>
    <x v="1"/>
    <x v="1"/>
    <s v="4 - 7 years"/>
    <x v="3"/>
    <n v="1"/>
    <n v="34"/>
    <x v="2"/>
    <s v="none"/>
    <x v="0"/>
    <n v="2"/>
    <s v="skilled"/>
    <n v="1"/>
    <x v="0"/>
    <x v="1"/>
  </r>
  <r>
    <x v="1"/>
    <n v="12"/>
    <x v="2"/>
    <s v="critical"/>
    <s v="car"/>
    <n v="1995"/>
    <x v="0"/>
    <x v="4"/>
    <s v="&lt; 1 year"/>
    <x v="0"/>
    <n v="1"/>
    <n v="27"/>
    <x v="1"/>
    <s v="none"/>
    <x v="0"/>
    <n v="1"/>
    <s v="skilled"/>
    <n v="1"/>
    <x v="1"/>
    <x v="0"/>
  </r>
  <r>
    <x v="1"/>
    <n v="9"/>
    <x v="0"/>
    <s v="good"/>
    <s v="education"/>
    <n v="1199"/>
    <x v="0"/>
    <x v="1"/>
    <s v="4 - 7 years"/>
    <x v="0"/>
    <n v="4"/>
    <n v="67"/>
    <x v="0"/>
    <s v="none"/>
    <x v="0"/>
    <n v="2"/>
    <s v="management"/>
    <n v="1"/>
    <x v="0"/>
    <x v="0"/>
  </r>
  <r>
    <x v="1"/>
    <n v="12"/>
    <x v="2"/>
    <s v="good"/>
    <s v="furniture/appliances"/>
    <n v="1331"/>
    <x v="0"/>
    <x v="1"/>
    <s v="&lt; 1 year"/>
    <x v="1"/>
    <n v="1"/>
    <n v="22"/>
    <x v="1"/>
    <s v="store"/>
    <x v="0"/>
    <n v="1"/>
    <s v="skilled"/>
    <n v="1"/>
    <x v="1"/>
    <x v="1"/>
  </r>
  <r>
    <x v="1"/>
    <n v="18"/>
    <x v="2"/>
    <s v="perfect"/>
    <s v="car"/>
    <n v="2278"/>
    <x v="0"/>
    <x v="4"/>
    <s v="&lt; 1 year"/>
    <x v="2"/>
    <n v="3"/>
    <n v="28"/>
    <x v="1"/>
    <s v="none"/>
    <x v="0"/>
    <n v="2"/>
    <s v="skilled"/>
    <n v="1"/>
    <x v="1"/>
    <x v="1"/>
  </r>
  <r>
    <x v="2"/>
    <n v="21"/>
    <x v="2"/>
    <s v="perfect"/>
    <s v="car"/>
    <n v="5003"/>
    <x v="1"/>
    <x v="0"/>
    <s v="1 - 4 years"/>
    <x v="3"/>
    <n v="4"/>
    <n v="29"/>
    <x v="1"/>
    <s v="bank"/>
    <x v="0"/>
    <n v="2"/>
    <s v="skilled"/>
    <n v="1"/>
    <x v="0"/>
    <x v="1"/>
  </r>
  <r>
    <x v="0"/>
    <n v="24"/>
    <x v="2"/>
    <s v="very good"/>
    <s v="furniture/appliances"/>
    <n v="3552"/>
    <x v="0"/>
    <x v="1"/>
    <s v="4 - 7 years"/>
    <x v="2"/>
    <n v="4"/>
    <n v="27"/>
    <x v="1"/>
    <s v="bank"/>
    <x v="0"/>
    <n v="1"/>
    <s v="skilled"/>
    <n v="1"/>
    <x v="1"/>
    <x v="1"/>
  </r>
  <r>
    <x v="1"/>
    <n v="18"/>
    <x v="2"/>
    <s v="critical"/>
    <s v="furniture/appliances"/>
    <n v="1928"/>
    <x v="0"/>
    <x v="1"/>
    <s v="&lt; 1 year"/>
    <x v="1"/>
    <n v="2"/>
    <n v="31"/>
    <x v="2"/>
    <s v="none"/>
    <x v="0"/>
    <n v="2"/>
    <s v="unskilled"/>
    <n v="1"/>
    <x v="1"/>
    <x v="1"/>
  </r>
  <r>
    <x v="0"/>
    <n v="24"/>
    <x v="2"/>
    <s v="good"/>
    <s v="car"/>
    <n v="2964"/>
    <x v="0"/>
    <x v="0"/>
    <s v="&gt; 7 years"/>
    <x v="0"/>
    <n v="4"/>
    <n v="49"/>
    <x v="2"/>
    <s v="bank"/>
    <x v="1"/>
    <n v="1"/>
    <s v="skilled"/>
    <n v="2"/>
    <x v="0"/>
    <x v="0"/>
  </r>
  <r>
    <x v="0"/>
    <n v="24"/>
    <x v="2"/>
    <s v="very good"/>
    <s v="furniture/appliances"/>
    <n v="1546"/>
    <x v="0"/>
    <x v="1"/>
    <s v="4 - 7 years"/>
    <x v="0"/>
    <n v="4"/>
    <n v="24"/>
    <x v="1"/>
    <s v="bank"/>
    <x v="2"/>
    <n v="1"/>
    <s v="unskilled"/>
    <n v="1"/>
    <x v="1"/>
    <x v="1"/>
  </r>
  <r>
    <x v="3"/>
    <n v="6"/>
    <x v="0"/>
    <s v="poor"/>
    <s v="furniture/appliances"/>
    <n v="683"/>
    <x v="3"/>
    <x v="1"/>
    <s v="&lt; 1 year"/>
    <x v="1"/>
    <n v="1"/>
    <n v="29"/>
    <x v="1"/>
    <s v="bank"/>
    <x v="0"/>
    <n v="1"/>
    <s v="skilled"/>
    <n v="1"/>
    <x v="1"/>
    <x v="0"/>
  </r>
  <r>
    <x v="1"/>
    <n v="36"/>
    <x v="1"/>
    <s v="good"/>
    <s v="car"/>
    <n v="12389"/>
    <x v="2"/>
    <x v="0"/>
    <s v="1 - 4 years"/>
    <x v="3"/>
    <n v="4"/>
    <n v="37"/>
    <x v="2"/>
    <s v="none"/>
    <x v="1"/>
    <n v="1"/>
    <s v="skilled"/>
    <n v="1"/>
    <x v="0"/>
    <x v="1"/>
  </r>
  <r>
    <x v="1"/>
    <n v="24"/>
    <x v="2"/>
    <s v="poor"/>
    <s v="business"/>
    <n v="4712"/>
    <x v="0"/>
    <x v="0"/>
    <s v="1 - 4 years"/>
    <x v="0"/>
    <n v="2"/>
    <n v="37"/>
    <x v="2"/>
    <s v="bank"/>
    <x v="0"/>
    <n v="2"/>
    <s v="management"/>
    <n v="1"/>
    <x v="0"/>
    <x v="0"/>
  </r>
  <r>
    <x v="1"/>
    <n v="24"/>
    <x v="2"/>
    <s v="poor"/>
    <s v="furniture/appliances"/>
    <n v="1553"/>
    <x v="0"/>
    <x v="4"/>
    <s v="4 - 7 years"/>
    <x v="2"/>
    <n v="2"/>
    <n v="23"/>
    <x v="1"/>
    <s v="none"/>
    <x v="2"/>
    <n v="2"/>
    <s v="skilled"/>
    <n v="1"/>
    <x v="0"/>
    <x v="0"/>
  </r>
  <r>
    <x v="0"/>
    <n v="12"/>
    <x v="2"/>
    <s v="good"/>
    <s v="car"/>
    <n v="1372"/>
    <x v="0"/>
    <x v="1"/>
    <s v="4 - 7 years"/>
    <x v="1"/>
    <n v="3"/>
    <n v="36"/>
    <x v="2"/>
    <s v="none"/>
    <x v="0"/>
    <n v="1"/>
    <s v="skilled"/>
    <n v="1"/>
    <x v="1"/>
    <x v="1"/>
  </r>
  <r>
    <x v="2"/>
    <n v="24"/>
    <x v="2"/>
    <s v="critical"/>
    <s v="furniture/appliances"/>
    <n v="2578"/>
    <x v="0"/>
    <x v="3"/>
    <s v="&gt; 7 years"/>
    <x v="1"/>
    <n v="2"/>
    <n v="34"/>
    <x v="2"/>
    <s v="none"/>
    <x v="0"/>
    <n v="1"/>
    <s v="skilled"/>
    <n v="1"/>
    <x v="1"/>
    <x v="0"/>
  </r>
  <r>
    <x v="1"/>
    <n v="48"/>
    <x v="1"/>
    <s v="good"/>
    <s v="furniture/appliances"/>
    <n v="3979"/>
    <x v="0"/>
    <x v="0"/>
    <s v="4 - 7 years"/>
    <x v="0"/>
    <n v="1"/>
    <n v="41"/>
    <x v="2"/>
    <s v="none"/>
    <x v="0"/>
    <n v="2"/>
    <s v="skilled"/>
    <n v="2"/>
    <x v="0"/>
    <x v="0"/>
  </r>
  <r>
    <x v="0"/>
    <n v="48"/>
    <x v="1"/>
    <s v="good"/>
    <s v="furniture/appliances"/>
    <n v="6758"/>
    <x v="1"/>
    <x v="1"/>
    <s v="1 - 4 years"/>
    <x v="2"/>
    <n v="2"/>
    <n v="31"/>
    <x v="2"/>
    <s v="none"/>
    <x v="0"/>
    <n v="1"/>
    <s v="skilled"/>
    <n v="1"/>
    <x v="0"/>
    <x v="1"/>
  </r>
  <r>
    <x v="0"/>
    <n v="24"/>
    <x v="2"/>
    <s v="good"/>
    <s v="furniture/appliances"/>
    <n v="3234"/>
    <x v="0"/>
    <x v="1"/>
    <s v="&lt; 1 year"/>
    <x v="0"/>
    <n v="4"/>
    <n v="23"/>
    <x v="1"/>
    <s v="none"/>
    <x v="2"/>
    <n v="1"/>
    <s v="unskilled"/>
    <n v="1"/>
    <x v="0"/>
    <x v="1"/>
  </r>
  <r>
    <x v="2"/>
    <n v="30"/>
    <x v="1"/>
    <s v="critical"/>
    <s v="furniture/appliances"/>
    <n v="5954"/>
    <x v="1"/>
    <x v="1"/>
    <s v="4 - 7 years"/>
    <x v="2"/>
    <n v="2"/>
    <n v="38"/>
    <x v="2"/>
    <s v="none"/>
    <x v="0"/>
    <n v="1"/>
    <s v="skilled"/>
    <n v="1"/>
    <x v="1"/>
    <x v="0"/>
  </r>
  <r>
    <x v="2"/>
    <n v="24"/>
    <x v="2"/>
    <s v="good"/>
    <s v="car"/>
    <n v="5433"/>
    <x v="1"/>
    <x v="0"/>
    <s v="unemployed"/>
    <x v="1"/>
    <n v="4"/>
    <n v="26"/>
    <x v="1"/>
    <s v="none"/>
    <x v="2"/>
    <n v="1"/>
    <s v="management"/>
    <n v="1"/>
    <x v="0"/>
    <x v="0"/>
  </r>
  <r>
    <x v="0"/>
    <n v="15"/>
    <x v="2"/>
    <s v="good"/>
    <s v="business"/>
    <n v="806"/>
    <x v="3"/>
    <x v="1"/>
    <s v="1 - 4 years"/>
    <x v="0"/>
    <n v="4"/>
    <n v="22"/>
    <x v="1"/>
    <s v="none"/>
    <x v="0"/>
    <n v="1"/>
    <s v="unskilled"/>
    <n v="1"/>
    <x v="1"/>
    <x v="0"/>
  </r>
  <r>
    <x v="1"/>
    <n v="9"/>
    <x v="0"/>
    <s v="good"/>
    <s v="furniture/appliances"/>
    <n v="1082"/>
    <x v="0"/>
    <x v="1"/>
    <s v="&gt; 7 years"/>
    <x v="0"/>
    <n v="4"/>
    <n v="27"/>
    <x v="1"/>
    <s v="none"/>
    <x v="0"/>
    <n v="2"/>
    <s v="unskilled"/>
    <n v="1"/>
    <x v="1"/>
    <x v="0"/>
  </r>
  <r>
    <x v="2"/>
    <n v="15"/>
    <x v="2"/>
    <s v="critical"/>
    <s v="furniture/appliances"/>
    <n v="2788"/>
    <x v="0"/>
    <x v="1"/>
    <s v="4 - 7 years"/>
    <x v="1"/>
    <n v="3"/>
    <n v="24"/>
    <x v="1"/>
    <s v="bank"/>
    <x v="0"/>
    <n v="2"/>
    <s v="skilled"/>
    <n v="1"/>
    <x v="1"/>
    <x v="0"/>
  </r>
  <r>
    <x v="1"/>
    <n v="12"/>
    <x v="2"/>
    <s v="good"/>
    <s v="furniture/appliances"/>
    <n v="2930"/>
    <x v="0"/>
    <x v="1"/>
    <s v="4 - 7 years"/>
    <x v="1"/>
    <n v="1"/>
    <n v="27"/>
    <x v="1"/>
    <s v="none"/>
    <x v="0"/>
    <n v="1"/>
    <s v="skilled"/>
    <n v="1"/>
    <x v="1"/>
    <x v="0"/>
  </r>
  <r>
    <x v="2"/>
    <n v="24"/>
    <x v="2"/>
    <s v="critical"/>
    <s v="education"/>
    <n v="1927"/>
    <x v="0"/>
    <x v="0"/>
    <s v="1 - 4 years"/>
    <x v="2"/>
    <n v="2"/>
    <n v="33"/>
    <x v="2"/>
    <s v="none"/>
    <x v="0"/>
    <n v="2"/>
    <s v="skilled"/>
    <n v="1"/>
    <x v="0"/>
    <x v="0"/>
  </r>
  <r>
    <x v="1"/>
    <n v="36"/>
    <x v="1"/>
    <s v="critical"/>
    <s v="car"/>
    <n v="2820"/>
    <x v="0"/>
    <x v="1"/>
    <s v="&lt; 1 year"/>
    <x v="0"/>
    <n v="4"/>
    <n v="27"/>
    <x v="1"/>
    <s v="none"/>
    <x v="0"/>
    <n v="2"/>
    <s v="skilled"/>
    <n v="1"/>
    <x v="1"/>
    <x v="1"/>
  </r>
  <r>
    <x v="2"/>
    <n v="24"/>
    <x v="2"/>
    <s v="good"/>
    <s v="education"/>
    <n v="937"/>
    <x v="3"/>
    <x v="1"/>
    <s v="&lt; 1 year"/>
    <x v="0"/>
    <n v="3"/>
    <n v="27"/>
    <x v="1"/>
    <s v="none"/>
    <x v="0"/>
    <n v="2"/>
    <s v="unskilled"/>
    <n v="1"/>
    <x v="1"/>
    <x v="0"/>
  </r>
  <r>
    <x v="1"/>
    <n v="18"/>
    <x v="2"/>
    <s v="critical"/>
    <s v="car"/>
    <n v="1056"/>
    <x v="0"/>
    <x v="1"/>
    <s v="&gt; 7 years"/>
    <x v="2"/>
    <n v="3"/>
    <n v="30"/>
    <x v="1"/>
    <s v="bank"/>
    <x v="0"/>
    <n v="2"/>
    <s v="skilled"/>
    <n v="1"/>
    <x v="1"/>
    <x v="1"/>
  </r>
  <r>
    <x v="1"/>
    <n v="12"/>
    <x v="2"/>
    <s v="critical"/>
    <s v="car"/>
    <n v="3124"/>
    <x v="0"/>
    <x v="1"/>
    <s v="&lt; 1 year"/>
    <x v="3"/>
    <n v="3"/>
    <n v="49"/>
    <x v="2"/>
    <s v="bank"/>
    <x v="0"/>
    <n v="2"/>
    <s v="unskilled"/>
    <n v="2"/>
    <x v="1"/>
    <x v="0"/>
  </r>
  <r>
    <x v="2"/>
    <n v="9"/>
    <x v="0"/>
    <s v="good"/>
    <s v="furniture/appliances"/>
    <n v="1388"/>
    <x v="0"/>
    <x v="1"/>
    <s v="1 - 4 years"/>
    <x v="0"/>
    <n v="2"/>
    <n v="26"/>
    <x v="1"/>
    <s v="none"/>
    <x v="2"/>
    <n v="1"/>
    <s v="skilled"/>
    <n v="1"/>
    <x v="1"/>
    <x v="0"/>
  </r>
  <r>
    <x v="1"/>
    <n v="36"/>
    <x v="1"/>
    <s v="good"/>
    <s v="renovations"/>
    <n v="2384"/>
    <x v="0"/>
    <x v="1"/>
    <s v="&lt; 1 year"/>
    <x v="0"/>
    <n v="1"/>
    <n v="33"/>
    <x v="2"/>
    <s v="none"/>
    <x v="2"/>
    <n v="1"/>
    <s v="unskilled"/>
    <n v="1"/>
    <x v="1"/>
    <x v="1"/>
  </r>
  <r>
    <x v="2"/>
    <n v="12"/>
    <x v="2"/>
    <s v="good"/>
    <s v="car"/>
    <n v="2133"/>
    <x v="0"/>
    <x v="0"/>
    <s v="&gt; 7 years"/>
    <x v="0"/>
    <n v="4"/>
    <n v="52"/>
    <x v="2"/>
    <s v="none"/>
    <x v="1"/>
    <n v="1"/>
    <s v="management"/>
    <n v="1"/>
    <x v="0"/>
    <x v="0"/>
  </r>
  <r>
    <x v="0"/>
    <n v="18"/>
    <x v="2"/>
    <s v="good"/>
    <s v="furniture/appliances"/>
    <n v="2039"/>
    <x v="0"/>
    <x v="1"/>
    <s v="1 - 4 years"/>
    <x v="3"/>
    <n v="4"/>
    <n v="20"/>
    <x v="1"/>
    <s v="bank"/>
    <x v="2"/>
    <n v="1"/>
    <s v="skilled"/>
    <n v="1"/>
    <x v="1"/>
    <x v="1"/>
  </r>
  <r>
    <x v="0"/>
    <n v="9"/>
    <x v="0"/>
    <s v="critical"/>
    <s v="car"/>
    <n v="2799"/>
    <x v="0"/>
    <x v="1"/>
    <s v="1 - 4 years"/>
    <x v="1"/>
    <n v="2"/>
    <n v="36"/>
    <x v="2"/>
    <s v="none"/>
    <x v="2"/>
    <n v="2"/>
    <s v="skilled"/>
    <n v="2"/>
    <x v="1"/>
    <x v="0"/>
  </r>
  <r>
    <x v="0"/>
    <n v="12"/>
    <x v="2"/>
    <s v="good"/>
    <s v="furniture/appliances"/>
    <n v="1289"/>
    <x v="0"/>
    <x v="1"/>
    <s v="1 - 4 years"/>
    <x v="0"/>
    <n v="1"/>
    <n v="21"/>
    <x v="1"/>
    <s v="none"/>
    <x v="0"/>
    <n v="1"/>
    <s v="unskilled"/>
    <n v="1"/>
    <x v="1"/>
    <x v="0"/>
  </r>
  <r>
    <x v="0"/>
    <n v="18"/>
    <x v="2"/>
    <s v="good"/>
    <s v="furniture/appliances"/>
    <n v="1217"/>
    <x v="0"/>
    <x v="1"/>
    <s v="1 - 4 years"/>
    <x v="0"/>
    <n v="3"/>
    <n v="47"/>
    <x v="2"/>
    <s v="none"/>
    <x v="0"/>
    <n v="1"/>
    <s v="unskilled"/>
    <n v="1"/>
    <x v="0"/>
    <x v="1"/>
  </r>
  <r>
    <x v="0"/>
    <n v="12"/>
    <x v="2"/>
    <s v="critical"/>
    <s v="furniture/appliances"/>
    <n v="2246"/>
    <x v="0"/>
    <x v="1"/>
    <s v="&gt; 7 years"/>
    <x v="2"/>
    <n v="3"/>
    <n v="60"/>
    <x v="0"/>
    <s v="none"/>
    <x v="0"/>
    <n v="2"/>
    <s v="skilled"/>
    <n v="1"/>
    <x v="1"/>
    <x v="1"/>
  </r>
  <r>
    <x v="0"/>
    <n v="12"/>
    <x v="2"/>
    <s v="critical"/>
    <s v="furniture/appliances"/>
    <n v="385"/>
    <x v="3"/>
    <x v="1"/>
    <s v="4 - 7 years"/>
    <x v="0"/>
    <n v="3"/>
    <n v="58"/>
    <x v="0"/>
    <s v="none"/>
    <x v="0"/>
    <n v="4"/>
    <s v="unskilled"/>
    <n v="1"/>
    <x v="0"/>
    <x v="0"/>
  </r>
  <r>
    <x v="1"/>
    <n v="24"/>
    <x v="2"/>
    <s v="poor"/>
    <s v="car"/>
    <n v="1965"/>
    <x v="0"/>
    <x v="0"/>
    <s v="1 - 4 years"/>
    <x v="0"/>
    <n v="4"/>
    <n v="42"/>
    <x v="2"/>
    <s v="none"/>
    <x v="2"/>
    <n v="2"/>
    <s v="skilled"/>
    <n v="1"/>
    <x v="0"/>
    <x v="0"/>
  </r>
  <r>
    <x v="2"/>
    <n v="21"/>
    <x v="2"/>
    <s v="good"/>
    <s v="business"/>
    <n v="1572"/>
    <x v="0"/>
    <x v="3"/>
    <s v="&gt; 7 years"/>
    <x v="0"/>
    <n v="4"/>
    <n v="36"/>
    <x v="2"/>
    <s v="bank"/>
    <x v="0"/>
    <n v="1"/>
    <s v="unskilled"/>
    <n v="1"/>
    <x v="1"/>
    <x v="0"/>
  </r>
  <r>
    <x v="1"/>
    <n v="24"/>
    <x v="2"/>
    <s v="good"/>
    <s v="car"/>
    <n v="2718"/>
    <x v="0"/>
    <x v="1"/>
    <s v="1 - 4 years"/>
    <x v="2"/>
    <n v="4"/>
    <n v="20"/>
    <x v="1"/>
    <s v="none"/>
    <x v="2"/>
    <n v="1"/>
    <s v="unskilled"/>
    <n v="1"/>
    <x v="0"/>
    <x v="1"/>
  </r>
  <r>
    <x v="0"/>
    <n v="24"/>
    <x v="2"/>
    <s v="very good"/>
    <s v="car"/>
    <n v="1358"/>
    <x v="0"/>
    <x v="0"/>
    <s v="&gt; 7 years"/>
    <x v="0"/>
    <n v="3"/>
    <n v="40"/>
    <x v="2"/>
    <s v="store"/>
    <x v="0"/>
    <n v="1"/>
    <s v="management"/>
    <n v="1"/>
    <x v="0"/>
    <x v="1"/>
  </r>
  <r>
    <x v="1"/>
    <n v="6"/>
    <x v="0"/>
    <s v="very good"/>
    <s v="car"/>
    <n v="931"/>
    <x v="3"/>
    <x v="4"/>
    <s v="&lt; 1 year"/>
    <x v="3"/>
    <n v="1"/>
    <n v="32"/>
    <x v="2"/>
    <s v="store"/>
    <x v="0"/>
    <n v="1"/>
    <s v="unskilled"/>
    <n v="1"/>
    <x v="1"/>
    <x v="1"/>
  </r>
  <r>
    <x v="0"/>
    <n v="24"/>
    <x v="2"/>
    <s v="good"/>
    <s v="car"/>
    <n v="1442"/>
    <x v="0"/>
    <x v="1"/>
    <s v="4 - 7 years"/>
    <x v="0"/>
    <n v="4"/>
    <n v="23"/>
    <x v="1"/>
    <s v="none"/>
    <x v="2"/>
    <n v="2"/>
    <s v="skilled"/>
    <n v="1"/>
    <x v="1"/>
    <x v="1"/>
  </r>
  <r>
    <x v="1"/>
    <n v="24"/>
    <x v="2"/>
    <s v="perfect"/>
    <s v="business"/>
    <n v="4241"/>
    <x v="0"/>
    <x v="1"/>
    <s v="1 - 4 years"/>
    <x v="3"/>
    <n v="4"/>
    <n v="36"/>
    <x v="2"/>
    <s v="none"/>
    <x v="0"/>
    <n v="3"/>
    <s v="unskilled"/>
    <n v="1"/>
    <x v="0"/>
    <x v="1"/>
  </r>
  <r>
    <x v="2"/>
    <n v="18"/>
    <x v="2"/>
    <s v="critical"/>
    <s v="car"/>
    <n v="2775"/>
    <x v="0"/>
    <x v="1"/>
    <s v="4 - 7 years"/>
    <x v="1"/>
    <n v="2"/>
    <n v="31"/>
    <x v="2"/>
    <s v="bank"/>
    <x v="0"/>
    <n v="2"/>
    <s v="skilled"/>
    <n v="1"/>
    <x v="1"/>
    <x v="1"/>
  </r>
  <r>
    <x v="2"/>
    <n v="24"/>
    <x v="2"/>
    <s v="poor"/>
    <s v="business"/>
    <n v="3863"/>
    <x v="0"/>
    <x v="1"/>
    <s v="1 - 4 years"/>
    <x v="3"/>
    <n v="2"/>
    <n v="32"/>
    <x v="2"/>
    <s v="none"/>
    <x v="1"/>
    <n v="1"/>
    <s v="skilled"/>
    <n v="1"/>
    <x v="1"/>
    <x v="0"/>
  </r>
  <r>
    <x v="1"/>
    <n v="7"/>
    <x v="0"/>
    <s v="good"/>
    <s v="furniture/appliances"/>
    <n v="2329"/>
    <x v="0"/>
    <x v="1"/>
    <s v="&lt; 1 year"/>
    <x v="3"/>
    <n v="1"/>
    <n v="45"/>
    <x v="2"/>
    <s v="none"/>
    <x v="0"/>
    <n v="1"/>
    <s v="skilled"/>
    <n v="1"/>
    <x v="1"/>
    <x v="0"/>
  </r>
  <r>
    <x v="1"/>
    <n v="9"/>
    <x v="0"/>
    <s v="good"/>
    <s v="furniture/appliances"/>
    <n v="918"/>
    <x v="3"/>
    <x v="1"/>
    <s v="1 - 4 years"/>
    <x v="0"/>
    <n v="1"/>
    <n v="30"/>
    <x v="1"/>
    <s v="none"/>
    <x v="0"/>
    <n v="1"/>
    <s v="skilled"/>
    <n v="1"/>
    <x v="1"/>
    <x v="1"/>
  </r>
  <r>
    <x v="1"/>
    <n v="24"/>
    <x v="2"/>
    <s v="very good"/>
    <s v="education"/>
    <n v="1837"/>
    <x v="0"/>
    <x v="1"/>
    <s v="4 - 7 years"/>
    <x v="0"/>
    <n v="4"/>
    <n v="34"/>
    <x v="2"/>
    <s v="bank"/>
    <x v="1"/>
    <n v="1"/>
    <s v="unskilled"/>
    <n v="1"/>
    <x v="1"/>
    <x v="1"/>
  </r>
  <r>
    <x v="2"/>
    <n v="36"/>
    <x v="1"/>
    <s v="good"/>
    <s v="furniture/appliances"/>
    <n v="3349"/>
    <x v="0"/>
    <x v="1"/>
    <s v="1 - 4 years"/>
    <x v="0"/>
    <n v="2"/>
    <n v="28"/>
    <x v="1"/>
    <s v="none"/>
    <x v="0"/>
    <n v="1"/>
    <s v="management"/>
    <n v="1"/>
    <x v="0"/>
    <x v="1"/>
  </r>
  <r>
    <x v="3"/>
    <n v="10"/>
    <x v="0"/>
    <s v="good"/>
    <s v="furniture/appliances"/>
    <n v="1275"/>
    <x v="0"/>
    <x v="1"/>
    <s v="&lt; 1 year"/>
    <x v="0"/>
    <n v="2"/>
    <n v="23"/>
    <x v="1"/>
    <s v="none"/>
    <x v="0"/>
    <n v="1"/>
    <s v="skilled"/>
    <n v="1"/>
    <x v="1"/>
    <x v="0"/>
  </r>
  <r>
    <x v="0"/>
    <n v="24"/>
    <x v="2"/>
    <s v="very good"/>
    <s v="furniture/appliances"/>
    <n v="2828"/>
    <x v="0"/>
    <x v="2"/>
    <s v="1 - 4 years"/>
    <x v="0"/>
    <n v="4"/>
    <n v="22"/>
    <x v="1"/>
    <s v="store"/>
    <x v="0"/>
    <n v="1"/>
    <s v="skilled"/>
    <n v="1"/>
    <x v="0"/>
    <x v="0"/>
  </r>
  <r>
    <x v="2"/>
    <n v="24"/>
    <x v="2"/>
    <s v="critical"/>
    <s v="business"/>
    <n v="4526"/>
    <x v="0"/>
    <x v="1"/>
    <s v="1 - 4 years"/>
    <x v="2"/>
    <n v="2"/>
    <n v="74"/>
    <x v="0"/>
    <s v="none"/>
    <x v="0"/>
    <n v="1"/>
    <s v="management"/>
    <n v="1"/>
    <x v="0"/>
    <x v="0"/>
  </r>
  <r>
    <x v="1"/>
    <n v="36"/>
    <x v="1"/>
    <s v="good"/>
    <s v="furniture/appliances"/>
    <n v="2671"/>
    <x v="0"/>
    <x v="4"/>
    <s v="1 - 4 years"/>
    <x v="0"/>
    <n v="4"/>
    <n v="50"/>
    <x v="2"/>
    <s v="none"/>
    <x v="1"/>
    <n v="1"/>
    <s v="skilled"/>
    <n v="1"/>
    <x v="1"/>
    <x v="1"/>
  </r>
  <r>
    <x v="2"/>
    <n v="18"/>
    <x v="2"/>
    <s v="good"/>
    <s v="furniture/appliances"/>
    <n v="2051"/>
    <x v="0"/>
    <x v="1"/>
    <s v="&lt; 1 year"/>
    <x v="0"/>
    <n v="1"/>
    <n v="33"/>
    <x v="2"/>
    <s v="none"/>
    <x v="0"/>
    <n v="1"/>
    <s v="skilled"/>
    <n v="1"/>
    <x v="1"/>
    <x v="0"/>
  </r>
  <r>
    <x v="2"/>
    <n v="15"/>
    <x v="2"/>
    <s v="good"/>
    <s v="car"/>
    <n v="1300"/>
    <x v="0"/>
    <x v="0"/>
    <s v="&gt; 7 years"/>
    <x v="0"/>
    <n v="4"/>
    <n v="45"/>
    <x v="2"/>
    <s v="bank"/>
    <x v="1"/>
    <n v="1"/>
    <s v="skilled"/>
    <n v="2"/>
    <x v="1"/>
    <x v="0"/>
  </r>
  <r>
    <x v="0"/>
    <n v="12"/>
    <x v="2"/>
    <s v="good"/>
    <s v="furniture/appliances"/>
    <n v="741"/>
    <x v="3"/>
    <x v="4"/>
    <s v="unemployed"/>
    <x v="0"/>
    <n v="3"/>
    <n v="22"/>
    <x v="1"/>
    <s v="none"/>
    <x v="0"/>
    <n v="1"/>
    <s v="skilled"/>
    <n v="1"/>
    <x v="1"/>
    <x v="1"/>
  </r>
  <r>
    <x v="3"/>
    <n v="10"/>
    <x v="0"/>
    <s v="good"/>
    <s v="car"/>
    <n v="1240"/>
    <x v="0"/>
    <x v="4"/>
    <s v="&gt; 7 years"/>
    <x v="3"/>
    <n v="4"/>
    <n v="48"/>
    <x v="2"/>
    <s v="none"/>
    <x v="1"/>
    <n v="1"/>
    <s v="unskilled"/>
    <n v="2"/>
    <x v="1"/>
    <x v="1"/>
  </r>
  <r>
    <x v="0"/>
    <n v="21"/>
    <x v="2"/>
    <s v="good"/>
    <s v="furniture/appliances"/>
    <n v="3357"/>
    <x v="0"/>
    <x v="3"/>
    <s v="&lt; 1 year"/>
    <x v="0"/>
    <n v="2"/>
    <n v="29"/>
    <x v="1"/>
    <s v="bank"/>
    <x v="0"/>
    <n v="1"/>
    <s v="skilled"/>
    <n v="1"/>
    <x v="1"/>
    <x v="0"/>
  </r>
  <r>
    <x v="0"/>
    <n v="24"/>
    <x v="2"/>
    <s v="very good"/>
    <s v="car"/>
    <n v="3632"/>
    <x v="0"/>
    <x v="1"/>
    <s v="1 - 4 years"/>
    <x v="3"/>
    <n v="4"/>
    <n v="22"/>
    <x v="1"/>
    <s v="bank"/>
    <x v="2"/>
    <n v="1"/>
    <s v="skilled"/>
    <n v="1"/>
    <x v="1"/>
    <x v="0"/>
  </r>
  <r>
    <x v="2"/>
    <n v="18"/>
    <x v="2"/>
    <s v="poor"/>
    <s v="furniture/appliances"/>
    <n v="1808"/>
    <x v="0"/>
    <x v="1"/>
    <s v="4 - 7 years"/>
    <x v="0"/>
    <n v="1"/>
    <n v="22"/>
    <x v="1"/>
    <s v="none"/>
    <x v="0"/>
    <n v="1"/>
    <s v="skilled"/>
    <n v="1"/>
    <x v="1"/>
    <x v="1"/>
  </r>
  <r>
    <x v="1"/>
    <n v="48"/>
    <x v="1"/>
    <s v="perfect"/>
    <s v="business"/>
    <n v="12204"/>
    <x v="2"/>
    <x v="0"/>
    <s v="1 - 4 years"/>
    <x v="1"/>
    <n v="2"/>
    <n v="48"/>
    <x v="2"/>
    <s v="bank"/>
    <x v="0"/>
    <n v="1"/>
    <s v="management"/>
    <n v="1"/>
    <x v="0"/>
    <x v="0"/>
  </r>
  <r>
    <x v="1"/>
    <n v="60"/>
    <x v="1"/>
    <s v="poor"/>
    <s v="furniture/appliances"/>
    <n v="9157"/>
    <x v="1"/>
    <x v="0"/>
    <s v="1 - 4 years"/>
    <x v="1"/>
    <n v="2"/>
    <n v="27"/>
    <x v="1"/>
    <s v="none"/>
    <x v="1"/>
    <n v="1"/>
    <s v="management"/>
    <n v="1"/>
    <x v="1"/>
    <x v="0"/>
  </r>
  <r>
    <x v="0"/>
    <n v="6"/>
    <x v="0"/>
    <s v="critical"/>
    <s v="car"/>
    <n v="3676"/>
    <x v="0"/>
    <x v="1"/>
    <s v="1 - 4 years"/>
    <x v="3"/>
    <n v="3"/>
    <n v="37"/>
    <x v="2"/>
    <s v="none"/>
    <x v="2"/>
    <n v="3"/>
    <s v="skilled"/>
    <n v="2"/>
    <x v="1"/>
    <x v="0"/>
  </r>
  <r>
    <x v="1"/>
    <n v="30"/>
    <x v="1"/>
    <s v="good"/>
    <s v="furniture/appliances"/>
    <n v="3441"/>
    <x v="0"/>
    <x v="4"/>
    <s v="1 - 4 years"/>
    <x v="1"/>
    <n v="4"/>
    <n v="21"/>
    <x v="1"/>
    <s v="none"/>
    <x v="2"/>
    <n v="1"/>
    <s v="skilled"/>
    <n v="1"/>
    <x v="1"/>
    <x v="1"/>
  </r>
  <r>
    <x v="2"/>
    <n v="12"/>
    <x v="2"/>
    <s v="good"/>
    <s v="car"/>
    <n v="640"/>
    <x v="3"/>
    <x v="1"/>
    <s v="1 - 4 years"/>
    <x v="0"/>
    <n v="2"/>
    <n v="49"/>
    <x v="2"/>
    <s v="none"/>
    <x v="0"/>
    <n v="1"/>
    <s v="unskilled"/>
    <n v="1"/>
    <x v="1"/>
    <x v="0"/>
  </r>
  <r>
    <x v="1"/>
    <n v="21"/>
    <x v="2"/>
    <s v="critical"/>
    <s v="business"/>
    <n v="3652"/>
    <x v="0"/>
    <x v="1"/>
    <s v="4 - 7 years"/>
    <x v="1"/>
    <n v="3"/>
    <n v="27"/>
    <x v="1"/>
    <s v="none"/>
    <x v="0"/>
    <n v="2"/>
    <s v="skilled"/>
    <n v="1"/>
    <x v="1"/>
    <x v="0"/>
  </r>
  <r>
    <x v="2"/>
    <n v="18"/>
    <x v="2"/>
    <s v="critical"/>
    <s v="car"/>
    <n v="1530"/>
    <x v="0"/>
    <x v="1"/>
    <s v="1 - 4 years"/>
    <x v="2"/>
    <n v="2"/>
    <n v="32"/>
    <x v="2"/>
    <s v="bank"/>
    <x v="0"/>
    <n v="2"/>
    <s v="skilled"/>
    <n v="1"/>
    <x v="1"/>
    <x v="1"/>
  </r>
  <r>
    <x v="2"/>
    <n v="48"/>
    <x v="1"/>
    <s v="good"/>
    <s v="business"/>
    <n v="3914"/>
    <x v="0"/>
    <x v="0"/>
    <s v="1 - 4 years"/>
    <x v="0"/>
    <n v="2"/>
    <n v="38"/>
    <x v="2"/>
    <s v="bank"/>
    <x v="0"/>
    <n v="1"/>
    <s v="skilled"/>
    <n v="1"/>
    <x v="1"/>
    <x v="1"/>
  </r>
  <r>
    <x v="0"/>
    <n v="12"/>
    <x v="2"/>
    <s v="good"/>
    <s v="furniture/appliances"/>
    <n v="1858"/>
    <x v="0"/>
    <x v="1"/>
    <s v="&lt; 1 year"/>
    <x v="0"/>
    <n v="1"/>
    <n v="22"/>
    <x v="1"/>
    <s v="none"/>
    <x v="2"/>
    <n v="1"/>
    <s v="skilled"/>
    <n v="1"/>
    <x v="1"/>
    <x v="0"/>
  </r>
  <r>
    <x v="0"/>
    <n v="18"/>
    <x v="2"/>
    <s v="good"/>
    <s v="furniture/appliances"/>
    <n v="2600"/>
    <x v="0"/>
    <x v="1"/>
    <s v="1 - 4 years"/>
    <x v="0"/>
    <n v="4"/>
    <n v="65"/>
    <x v="0"/>
    <s v="none"/>
    <x v="1"/>
    <n v="2"/>
    <s v="skilled"/>
    <n v="1"/>
    <x v="1"/>
    <x v="1"/>
  </r>
  <r>
    <x v="2"/>
    <n v="15"/>
    <x v="2"/>
    <s v="good"/>
    <s v="furniture/appliances"/>
    <n v="1979"/>
    <x v="0"/>
    <x v="0"/>
    <s v="&gt; 7 years"/>
    <x v="0"/>
    <n v="2"/>
    <n v="35"/>
    <x v="2"/>
    <s v="none"/>
    <x v="0"/>
    <n v="1"/>
    <s v="skilled"/>
    <n v="1"/>
    <x v="1"/>
    <x v="0"/>
  </r>
  <r>
    <x v="3"/>
    <n v="6"/>
    <x v="0"/>
    <s v="good"/>
    <s v="furniture/appliances"/>
    <n v="2116"/>
    <x v="0"/>
    <x v="1"/>
    <s v="1 - 4 years"/>
    <x v="1"/>
    <n v="2"/>
    <n v="41"/>
    <x v="2"/>
    <s v="none"/>
    <x v="0"/>
    <n v="1"/>
    <s v="skilled"/>
    <n v="1"/>
    <x v="0"/>
    <x v="0"/>
  </r>
  <r>
    <x v="1"/>
    <n v="9"/>
    <x v="0"/>
    <s v="very good"/>
    <s v="car"/>
    <n v="1437"/>
    <x v="0"/>
    <x v="4"/>
    <s v="4 - 7 years"/>
    <x v="1"/>
    <n v="3"/>
    <n v="29"/>
    <x v="1"/>
    <s v="none"/>
    <x v="0"/>
    <n v="1"/>
    <s v="skilled"/>
    <n v="1"/>
    <x v="1"/>
    <x v="1"/>
  </r>
  <r>
    <x v="2"/>
    <n v="42"/>
    <x v="1"/>
    <s v="critical"/>
    <s v="furniture/appliances"/>
    <n v="4042"/>
    <x v="0"/>
    <x v="2"/>
    <s v="1 - 4 years"/>
    <x v="0"/>
    <n v="4"/>
    <n v="36"/>
    <x v="2"/>
    <s v="none"/>
    <x v="0"/>
    <n v="2"/>
    <s v="skilled"/>
    <n v="1"/>
    <x v="0"/>
    <x v="0"/>
  </r>
  <r>
    <x v="2"/>
    <n v="9"/>
    <x v="0"/>
    <s v="good"/>
    <s v="education"/>
    <n v="3832"/>
    <x v="0"/>
    <x v="0"/>
    <s v="&gt; 7 years"/>
    <x v="3"/>
    <n v="4"/>
    <n v="64"/>
    <x v="0"/>
    <s v="none"/>
    <x v="0"/>
    <n v="1"/>
    <s v="unskilled"/>
    <n v="1"/>
    <x v="1"/>
    <x v="0"/>
  </r>
  <r>
    <x v="0"/>
    <n v="24"/>
    <x v="2"/>
    <s v="good"/>
    <s v="furniture/appliances"/>
    <n v="3660"/>
    <x v="0"/>
    <x v="1"/>
    <s v="1 - 4 years"/>
    <x v="1"/>
    <n v="4"/>
    <n v="28"/>
    <x v="1"/>
    <s v="none"/>
    <x v="0"/>
    <n v="1"/>
    <s v="skilled"/>
    <n v="1"/>
    <x v="1"/>
    <x v="0"/>
  </r>
  <r>
    <x v="0"/>
    <n v="18"/>
    <x v="2"/>
    <s v="very good"/>
    <s v="furniture/appliances"/>
    <n v="1553"/>
    <x v="0"/>
    <x v="1"/>
    <s v="1 - 4 years"/>
    <x v="0"/>
    <n v="3"/>
    <n v="44"/>
    <x v="2"/>
    <s v="bank"/>
    <x v="0"/>
    <n v="1"/>
    <s v="skilled"/>
    <n v="1"/>
    <x v="1"/>
    <x v="1"/>
  </r>
  <r>
    <x v="1"/>
    <n v="15"/>
    <x v="2"/>
    <s v="good"/>
    <s v="furniture/appliances"/>
    <n v="1444"/>
    <x v="0"/>
    <x v="0"/>
    <s v="&lt; 1 year"/>
    <x v="0"/>
    <n v="1"/>
    <n v="23"/>
    <x v="1"/>
    <s v="none"/>
    <x v="0"/>
    <n v="1"/>
    <s v="skilled"/>
    <n v="1"/>
    <x v="1"/>
    <x v="0"/>
  </r>
  <r>
    <x v="2"/>
    <n v="9"/>
    <x v="0"/>
    <s v="good"/>
    <s v="furniture/appliances"/>
    <n v="1980"/>
    <x v="0"/>
    <x v="1"/>
    <s v="&lt; 1 year"/>
    <x v="1"/>
    <n v="2"/>
    <n v="19"/>
    <x v="1"/>
    <s v="none"/>
    <x v="2"/>
    <n v="2"/>
    <s v="skilled"/>
    <n v="1"/>
    <x v="1"/>
    <x v="1"/>
  </r>
  <r>
    <x v="1"/>
    <n v="24"/>
    <x v="2"/>
    <s v="good"/>
    <s v="car"/>
    <n v="1355"/>
    <x v="0"/>
    <x v="1"/>
    <s v="&lt; 1 year"/>
    <x v="2"/>
    <n v="4"/>
    <n v="25"/>
    <x v="1"/>
    <s v="none"/>
    <x v="0"/>
    <n v="1"/>
    <s v="unskilled"/>
    <n v="1"/>
    <x v="0"/>
    <x v="1"/>
  </r>
  <r>
    <x v="2"/>
    <n v="12"/>
    <x v="2"/>
    <s v="good"/>
    <s v="education"/>
    <n v="1393"/>
    <x v="0"/>
    <x v="1"/>
    <s v="&gt; 7 years"/>
    <x v="0"/>
    <n v="4"/>
    <n v="47"/>
    <x v="2"/>
    <s v="bank"/>
    <x v="0"/>
    <n v="3"/>
    <s v="skilled"/>
    <n v="2"/>
    <x v="0"/>
    <x v="0"/>
  </r>
  <r>
    <x v="2"/>
    <n v="24"/>
    <x v="2"/>
    <s v="good"/>
    <s v="furniture/appliances"/>
    <n v="1376"/>
    <x v="0"/>
    <x v="2"/>
    <s v="4 - 7 years"/>
    <x v="0"/>
    <n v="1"/>
    <n v="28"/>
    <x v="1"/>
    <s v="none"/>
    <x v="0"/>
    <n v="1"/>
    <s v="skilled"/>
    <n v="1"/>
    <x v="1"/>
    <x v="0"/>
  </r>
  <r>
    <x v="2"/>
    <n v="60"/>
    <x v="1"/>
    <s v="poor"/>
    <s v="furniture/appliances"/>
    <n v="15653"/>
    <x v="2"/>
    <x v="1"/>
    <s v="4 - 7 years"/>
    <x v="1"/>
    <n v="4"/>
    <n v="21"/>
    <x v="1"/>
    <s v="none"/>
    <x v="0"/>
    <n v="2"/>
    <s v="skilled"/>
    <n v="1"/>
    <x v="0"/>
    <x v="0"/>
  </r>
  <r>
    <x v="2"/>
    <n v="12"/>
    <x v="2"/>
    <s v="good"/>
    <s v="furniture/appliances"/>
    <n v="1493"/>
    <x v="0"/>
    <x v="1"/>
    <s v="&lt; 1 year"/>
    <x v="0"/>
    <n v="3"/>
    <n v="34"/>
    <x v="2"/>
    <s v="none"/>
    <x v="0"/>
    <n v="1"/>
    <s v="skilled"/>
    <n v="2"/>
    <x v="1"/>
    <x v="0"/>
  </r>
  <r>
    <x v="0"/>
    <n v="42"/>
    <x v="1"/>
    <s v="poor"/>
    <s v="furniture/appliances"/>
    <n v="4370"/>
    <x v="0"/>
    <x v="1"/>
    <s v="4 - 7 years"/>
    <x v="2"/>
    <n v="2"/>
    <n v="26"/>
    <x v="1"/>
    <s v="bank"/>
    <x v="0"/>
    <n v="2"/>
    <s v="skilled"/>
    <n v="2"/>
    <x v="0"/>
    <x v="1"/>
  </r>
  <r>
    <x v="0"/>
    <n v="18"/>
    <x v="2"/>
    <s v="good"/>
    <s v="education"/>
    <n v="750"/>
    <x v="3"/>
    <x v="1"/>
    <s v="unemployed"/>
    <x v="0"/>
    <n v="1"/>
    <n v="27"/>
    <x v="1"/>
    <s v="none"/>
    <x v="0"/>
    <n v="1"/>
    <s v="unemployed"/>
    <n v="1"/>
    <x v="1"/>
    <x v="1"/>
  </r>
  <r>
    <x v="1"/>
    <n v="15"/>
    <x v="2"/>
    <s v="good"/>
    <s v="renovations"/>
    <n v="1308"/>
    <x v="0"/>
    <x v="1"/>
    <s v="&gt; 7 years"/>
    <x v="0"/>
    <n v="4"/>
    <n v="38"/>
    <x v="2"/>
    <s v="none"/>
    <x v="0"/>
    <n v="2"/>
    <s v="unskilled"/>
    <n v="1"/>
    <x v="1"/>
    <x v="0"/>
  </r>
  <r>
    <x v="2"/>
    <n v="15"/>
    <x v="2"/>
    <s v="good"/>
    <s v="education"/>
    <n v="4623"/>
    <x v="0"/>
    <x v="4"/>
    <s v="1 - 4 years"/>
    <x v="2"/>
    <n v="2"/>
    <n v="40"/>
    <x v="2"/>
    <s v="none"/>
    <x v="0"/>
    <n v="1"/>
    <s v="management"/>
    <n v="1"/>
    <x v="0"/>
    <x v="1"/>
  </r>
  <r>
    <x v="2"/>
    <n v="24"/>
    <x v="2"/>
    <s v="critical"/>
    <s v="furniture/appliances"/>
    <n v="1851"/>
    <x v="0"/>
    <x v="1"/>
    <s v="4 - 7 years"/>
    <x v="0"/>
    <n v="2"/>
    <n v="33"/>
    <x v="2"/>
    <s v="none"/>
    <x v="0"/>
    <n v="2"/>
    <s v="skilled"/>
    <n v="1"/>
    <x v="0"/>
    <x v="0"/>
  </r>
  <r>
    <x v="0"/>
    <n v="18"/>
    <x v="2"/>
    <s v="critical"/>
    <s v="furniture/appliances"/>
    <n v="1880"/>
    <x v="0"/>
    <x v="1"/>
    <s v="4 - 7 years"/>
    <x v="0"/>
    <n v="1"/>
    <n v="32"/>
    <x v="2"/>
    <s v="none"/>
    <x v="0"/>
    <n v="2"/>
    <s v="management"/>
    <n v="1"/>
    <x v="0"/>
    <x v="0"/>
  </r>
  <r>
    <x v="2"/>
    <n v="36"/>
    <x v="1"/>
    <s v="poor"/>
    <s v="business"/>
    <n v="7980"/>
    <x v="1"/>
    <x v="0"/>
    <s v="&lt; 1 year"/>
    <x v="0"/>
    <n v="4"/>
    <n v="27"/>
    <x v="1"/>
    <s v="none"/>
    <x v="2"/>
    <n v="2"/>
    <s v="skilled"/>
    <n v="1"/>
    <x v="0"/>
    <x v="1"/>
  </r>
  <r>
    <x v="0"/>
    <n v="30"/>
    <x v="1"/>
    <s v="perfect"/>
    <s v="furniture/appliances"/>
    <n v="4583"/>
    <x v="0"/>
    <x v="1"/>
    <s v="1 - 4 years"/>
    <x v="1"/>
    <n v="2"/>
    <n v="32"/>
    <x v="2"/>
    <s v="none"/>
    <x v="0"/>
    <n v="2"/>
    <s v="skilled"/>
    <n v="1"/>
    <x v="1"/>
    <x v="0"/>
  </r>
  <r>
    <x v="2"/>
    <n v="12"/>
    <x v="2"/>
    <s v="good"/>
    <s v="car"/>
    <n v="1386"/>
    <x v="0"/>
    <x v="2"/>
    <s v="1 - 4 years"/>
    <x v="1"/>
    <n v="2"/>
    <n v="26"/>
    <x v="1"/>
    <s v="none"/>
    <x v="0"/>
    <n v="1"/>
    <s v="skilled"/>
    <n v="1"/>
    <x v="1"/>
    <x v="1"/>
  </r>
  <r>
    <x v="3"/>
    <n v="24"/>
    <x v="2"/>
    <s v="good"/>
    <s v="car"/>
    <n v="947"/>
    <x v="3"/>
    <x v="1"/>
    <s v="4 - 7 years"/>
    <x v="0"/>
    <n v="3"/>
    <n v="38"/>
    <x v="2"/>
    <s v="bank"/>
    <x v="1"/>
    <n v="1"/>
    <s v="skilled"/>
    <n v="2"/>
    <x v="1"/>
    <x v="1"/>
  </r>
  <r>
    <x v="0"/>
    <n v="12"/>
    <x v="2"/>
    <s v="good"/>
    <s v="education"/>
    <n v="684"/>
    <x v="3"/>
    <x v="1"/>
    <s v="1 - 4 years"/>
    <x v="0"/>
    <n v="4"/>
    <n v="40"/>
    <x v="2"/>
    <s v="none"/>
    <x v="2"/>
    <n v="1"/>
    <s v="unskilled"/>
    <n v="2"/>
    <x v="1"/>
    <x v="1"/>
  </r>
  <r>
    <x v="0"/>
    <n v="48"/>
    <x v="1"/>
    <s v="good"/>
    <s v="education"/>
    <n v="7476"/>
    <x v="1"/>
    <x v="1"/>
    <s v="4 - 7 years"/>
    <x v="0"/>
    <n v="1"/>
    <n v="50"/>
    <x v="2"/>
    <s v="none"/>
    <x v="1"/>
    <n v="1"/>
    <s v="management"/>
    <n v="1"/>
    <x v="0"/>
    <x v="0"/>
  </r>
  <r>
    <x v="1"/>
    <n v="12"/>
    <x v="2"/>
    <s v="good"/>
    <s v="furniture/appliances"/>
    <n v="1922"/>
    <x v="0"/>
    <x v="1"/>
    <s v="1 - 4 years"/>
    <x v="0"/>
    <n v="2"/>
    <n v="37"/>
    <x v="2"/>
    <s v="none"/>
    <x v="0"/>
    <n v="1"/>
    <s v="unskilled"/>
    <n v="1"/>
    <x v="1"/>
    <x v="1"/>
  </r>
  <r>
    <x v="0"/>
    <n v="24"/>
    <x v="2"/>
    <s v="good"/>
    <s v="car"/>
    <n v="2303"/>
    <x v="0"/>
    <x v="1"/>
    <s v="&gt; 7 years"/>
    <x v="0"/>
    <n v="1"/>
    <n v="45"/>
    <x v="2"/>
    <s v="none"/>
    <x v="0"/>
    <n v="1"/>
    <s v="skilled"/>
    <n v="1"/>
    <x v="1"/>
    <x v="1"/>
  </r>
  <r>
    <x v="1"/>
    <n v="36"/>
    <x v="1"/>
    <s v="poor"/>
    <s v="car"/>
    <n v="8086"/>
    <x v="1"/>
    <x v="4"/>
    <s v="&gt; 7 years"/>
    <x v="1"/>
    <n v="4"/>
    <n v="42"/>
    <x v="2"/>
    <s v="none"/>
    <x v="0"/>
    <n v="4"/>
    <s v="management"/>
    <n v="1"/>
    <x v="0"/>
    <x v="1"/>
  </r>
  <r>
    <x v="2"/>
    <n v="24"/>
    <x v="2"/>
    <s v="critical"/>
    <s v="car"/>
    <n v="2346"/>
    <x v="0"/>
    <x v="1"/>
    <s v="4 - 7 years"/>
    <x v="0"/>
    <n v="3"/>
    <n v="35"/>
    <x v="2"/>
    <s v="none"/>
    <x v="0"/>
    <n v="2"/>
    <s v="skilled"/>
    <n v="1"/>
    <x v="0"/>
    <x v="0"/>
  </r>
  <r>
    <x v="0"/>
    <n v="14"/>
    <x v="2"/>
    <s v="good"/>
    <s v="car"/>
    <n v="3973"/>
    <x v="0"/>
    <x v="1"/>
    <s v="unemployed"/>
    <x v="3"/>
    <n v="4"/>
    <n v="22"/>
    <x v="1"/>
    <s v="none"/>
    <x v="1"/>
    <n v="1"/>
    <s v="skilled"/>
    <n v="1"/>
    <x v="1"/>
    <x v="0"/>
  </r>
  <r>
    <x v="1"/>
    <n v="12"/>
    <x v="2"/>
    <s v="good"/>
    <s v="car"/>
    <n v="888"/>
    <x v="3"/>
    <x v="1"/>
    <s v="&gt; 7 years"/>
    <x v="0"/>
    <n v="4"/>
    <n v="41"/>
    <x v="2"/>
    <s v="bank"/>
    <x v="0"/>
    <n v="1"/>
    <s v="unskilled"/>
    <n v="2"/>
    <x v="1"/>
    <x v="1"/>
  </r>
  <r>
    <x v="2"/>
    <n v="48"/>
    <x v="1"/>
    <s v="good"/>
    <s v="furniture/appliances"/>
    <n v="10222"/>
    <x v="2"/>
    <x v="0"/>
    <s v="4 - 7 years"/>
    <x v="0"/>
    <n v="3"/>
    <n v="37"/>
    <x v="2"/>
    <s v="store"/>
    <x v="0"/>
    <n v="1"/>
    <s v="skilled"/>
    <n v="1"/>
    <x v="0"/>
    <x v="0"/>
  </r>
  <r>
    <x v="1"/>
    <n v="30"/>
    <x v="1"/>
    <s v="perfect"/>
    <s v="business"/>
    <n v="4221"/>
    <x v="0"/>
    <x v="1"/>
    <s v="1 - 4 years"/>
    <x v="1"/>
    <n v="1"/>
    <n v="28"/>
    <x v="1"/>
    <s v="none"/>
    <x v="0"/>
    <n v="2"/>
    <s v="skilled"/>
    <n v="1"/>
    <x v="1"/>
    <x v="0"/>
  </r>
  <r>
    <x v="1"/>
    <n v="18"/>
    <x v="2"/>
    <s v="critical"/>
    <s v="furniture/appliances"/>
    <n v="6361"/>
    <x v="1"/>
    <x v="1"/>
    <s v="&gt; 7 years"/>
    <x v="1"/>
    <n v="1"/>
    <n v="41"/>
    <x v="2"/>
    <s v="none"/>
    <x v="0"/>
    <n v="1"/>
    <s v="skilled"/>
    <n v="1"/>
    <x v="0"/>
    <x v="0"/>
  </r>
  <r>
    <x v="3"/>
    <n v="12"/>
    <x v="2"/>
    <s v="good"/>
    <s v="furniture/appliances"/>
    <n v="1297"/>
    <x v="0"/>
    <x v="1"/>
    <s v="1 - 4 years"/>
    <x v="2"/>
    <n v="4"/>
    <n v="23"/>
    <x v="1"/>
    <s v="none"/>
    <x v="2"/>
    <n v="1"/>
    <s v="skilled"/>
    <n v="1"/>
    <x v="1"/>
    <x v="0"/>
  </r>
  <r>
    <x v="0"/>
    <n v="12"/>
    <x v="2"/>
    <s v="good"/>
    <s v="car"/>
    <n v="900"/>
    <x v="3"/>
    <x v="0"/>
    <s v="1 - 4 years"/>
    <x v="0"/>
    <n v="2"/>
    <n v="23"/>
    <x v="1"/>
    <s v="none"/>
    <x v="0"/>
    <n v="1"/>
    <s v="skilled"/>
    <n v="1"/>
    <x v="1"/>
    <x v="1"/>
  </r>
  <r>
    <x v="2"/>
    <n v="21"/>
    <x v="2"/>
    <s v="good"/>
    <s v="furniture/appliances"/>
    <n v="2241"/>
    <x v="0"/>
    <x v="1"/>
    <s v="&gt; 7 years"/>
    <x v="0"/>
    <n v="2"/>
    <n v="50"/>
    <x v="2"/>
    <s v="none"/>
    <x v="0"/>
    <n v="2"/>
    <s v="skilled"/>
    <n v="1"/>
    <x v="1"/>
    <x v="0"/>
  </r>
  <r>
    <x v="1"/>
    <n v="6"/>
    <x v="0"/>
    <s v="poor"/>
    <s v="furniture/appliances"/>
    <n v="1050"/>
    <x v="0"/>
    <x v="1"/>
    <s v="unemployed"/>
    <x v="0"/>
    <n v="1"/>
    <n v="35"/>
    <x v="2"/>
    <s v="store"/>
    <x v="0"/>
    <n v="2"/>
    <s v="management"/>
    <n v="1"/>
    <x v="0"/>
    <x v="0"/>
  </r>
  <r>
    <x v="3"/>
    <n v="6"/>
    <x v="0"/>
    <s v="critical"/>
    <s v="education"/>
    <n v="1047"/>
    <x v="0"/>
    <x v="1"/>
    <s v="1 - 4 years"/>
    <x v="1"/>
    <n v="4"/>
    <n v="50"/>
    <x v="2"/>
    <s v="none"/>
    <x v="0"/>
    <n v="1"/>
    <s v="unskilled"/>
    <n v="1"/>
    <x v="1"/>
    <x v="0"/>
  </r>
  <r>
    <x v="2"/>
    <n v="24"/>
    <x v="2"/>
    <s v="critical"/>
    <s v="car"/>
    <n v="6314"/>
    <x v="1"/>
    <x v="1"/>
    <s v="unemployed"/>
    <x v="0"/>
    <n v="2"/>
    <n v="27"/>
    <x v="1"/>
    <s v="bank"/>
    <x v="0"/>
    <n v="2"/>
    <s v="management"/>
    <n v="1"/>
    <x v="0"/>
    <x v="0"/>
  </r>
  <r>
    <x v="1"/>
    <n v="30"/>
    <x v="1"/>
    <s v="very good"/>
    <s v="furniture/appliances"/>
    <n v="3496"/>
    <x v="0"/>
    <x v="3"/>
    <s v="1 - 4 years"/>
    <x v="0"/>
    <n v="2"/>
    <n v="34"/>
    <x v="2"/>
    <s v="store"/>
    <x v="0"/>
    <n v="1"/>
    <s v="skilled"/>
    <n v="2"/>
    <x v="0"/>
    <x v="0"/>
  </r>
  <r>
    <x v="2"/>
    <n v="48"/>
    <x v="1"/>
    <s v="very good"/>
    <s v="business"/>
    <n v="3609"/>
    <x v="0"/>
    <x v="1"/>
    <s v="1 - 4 years"/>
    <x v="3"/>
    <n v="1"/>
    <n v="27"/>
    <x v="1"/>
    <s v="store"/>
    <x v="0"/>
    <n v="1"/>
    <s v="skilled"/>
    <n v="1"/>
    <x v="1"/>
    <x v="0"/>
  </r>
  <r>
    <x v="0"/>
    <n v="12"/>
    <x v="2"/>
    <s v="critical"/>
    <s v="car"/>
    <n v="4843"/>
    <x v="0"/>
    <x v="1"/>
    <s v="&gt; 7 years"/>
    <x v="2"/>
    <n v="4"/>
    <n v="43"/>
    <x v="2"/>
    <s v="none"/>
    <x v="2"/>
    <n v="2"/>
    <s v="skilled"/>
    <n v="1"/>
    <x v="0"/>
    <x v="1"/>
  </r>
  <r>
    <x v="3"/>
    <n v="30"/>
    <x v="1"/>
    <s v="critical"/>
    <s v="furniture/appliances"/>
    <n v="3017"/>
    <x v="0"/>
    <x v="1"/>
    <s v="&gt; 7 years"/>
    <x v="0"/>
    <n v="4"/>
    <n v="47"/>
    <x v="2"/>
    <s v="none"/>
    <x v="0"/>
    <n v="1"/>
    <s v="skilled"/>
    <n v="1"/>
    <x v="1"/>
    <x v="0"/>
  </r>
  <r>
    <x v="2"/>
    <n v="24"/>
    <x v="2"/>
    <s v="critical"/>
    <s v="business"/>
    <n v="4139"/>
    <x v="0"/>
    <x v="4"/>
    <s v="1 - 4 years"/>
    <x v="2"/>
    <n v="3"/>
    <n v="27"/>
    <x v="1"/>
    <s v="none"/>
    <x v="0"/>
    <n v="2"/>
    <s v="unskilled"/>
    <n v="1"/>
    <x v="0"/>
    <x v="0"/>
  </r>
  <r>
    <x v="2"/>
    <n v="36"/>
    <x v="1"/>
    <s v="good"/>
    <s v="business"/>
    <n v="5742"/>
    <x v="1"/>
    <x v="4"/>
    <s v="4 - 7 years"/>
    <x v="1"/>
    <n v="2"/>
    <n v="31"/>
    <x v="2"/>
    <s v="none"/>
    <x v="0"/>
    <n v="2"/>
    <s v="skilled"/>
    <n v="1"/>
    <x v="0"/>
    <x v="0"/>
  </r>
  <r>
    <x v="2"/>
    <n v="60"/>
    <x v="1"/>
    <s v="good"/>
    <s v="car"/>
    <n v="10366"/>
    <x v="2"/>
    <x v="1"/>
    <s v="&gt; 7 years"/>
    <x v="1"/>
    <n v="4"/>
    <n v="42"/>
    <x v="2"/>
    <s v="none"/>
    <x v="0"/>
    <n v="1"/>
    <s v="management"/>
    <n v="1"/>
    <x v="0"/>
    <x v="0"/>
  </r>
  <r>
    <x v="2"/>
    <n v="6"/>
    <x v="0"/>
    <s v="critical"/>
    <s v="car"/>
    <n v="2080"/>
    <x v="0"/>
    <x v="2"/>
    <s v="1 - 4 years"/>
    <x v="3"/>
    <n v="2"/>
    <n v="24"/>
    <x v="1"/>
    <s v="none"/>
    <x v="0"/>
    <n v="1"/>
    <s v="skilled"/>
    <n v="1"/>
    <x v="1"/>
    <x v="0"/>
  </r>
  <r>
    <x v="2"/>
    <n v="21"/>
    <x v="2"/>
    <s v="poor"/>
    <s v="business"/>
    <n v="2580"/>
    <x v="0"/>
    <x v="2"/>
    <s v="&lt; 1 year"/>
    <x v="0"/>
    <n v="2"/>
    <n v="41"/>
    <x v="2"/>
    <s v="bank"/>
    <x v="0"/>
    <n v="1"/>
    <s v="unskilled"/>
    <n v="2"/>
    <x v="1"/>
    <x v="1"/>
  </r>
  <r>
    <x v="2"/>
    <n v="30"/>
    <x v="1"/>
    <s v="critical"/>
    <s v="furniture/appliances"/>
    <n v="4530"/>
    <x v="0"/>
    <x v="1"/>
    <s v="4 - 7 years"/>
    <x v="0"/>
    <n v="4"/>
    <n v="26"/>
    <x v="1"/>
    <s v="none"/>
    <x v="2"/>
    <n v="1"/>
    <s v="management"/>
    <n v="1"/>
    <x v="0"/>
    <x v="0"/>
  </r>
  <r>
    <x v="2"/>
    <n v="24"/>
    <x v="2"/>
    <s v="critical"/>
    <s v="furniture/appliances"/>
    <n v="5150"/>
    <x v="1"/>
    <x v="1"/>
    <s v="&gt; 7 years"/>
    <x v="0"/>
    <n v="4"/>
    <n v="33"/>
    <x v="2"/>
    <s v="none"/>
    <x v="0"/>
    <n v="1"/>
    <s v="skilled"/>
    <n v="1"/>
    <x v="0"/>
    <x v="0"/>
  </r>
  <r>
    <x v="1"/>
    <n v="72"/>
    <x v="1"/>
    <s v="good"/>
    <s v="furniture/appliances"/>
    <n v="5595"/>
    <x v="1"/>
    <x v="4"/>
    <s v="1 - 4 years"/>
    <x v="1"/>
    <n v="2"/>
    <n v="24"/>
    <x v="1"/>
    <s v="none"/>
    <x v="0"/>
    <n v="1"/>
    <s v="skilled"/>
    <n v="1"/>
    <x v="1"/>
    <x v="1"/>
  </r>
  <r>
    <x v="0"/>
    <n v="24"/>
    <x v="2"/>
    <s v="good"/>
    <s v="furniture/appliances"/>
    <n v="2384"/>
    <x v="0"/>
    <x v="1"/>
    <s v="&gt; 7 years"/>
    <x v="0"/>
    <n v="4"/>
    <n v="64"/>
    <x v="0"/>
    <s v="bank"/>
    <x v="2"/>
    <n v="1"/>
    <s v="unskilled"/>
    <n v="1"/>
    <x v="1"/>
    <x v="0"/>
  </r>
  <r>
    <x v="2"/>
    <n v="18"/>
    <x v="2"/>
    <s v="good"/>
    <s v="furniture/appliances"/>
    <n v="1453"/>
    <x v="0"/>
    <x v="1"/>
    <s v="&lt; 1 year"/>
    <x v="2"/>
    <n v="1"/>
    <n v="26"/>
    <x v="1"/>
    <s v="none"/>
    <x v="0"/>
    <n v="1"/>
    <s v="skilled"/>
    <n v="1"/>
    <x v="1"/>
    <x v="0"/>
  </r>
  <r>
    <x v="2"/>
    <n v="6"/>
    <x v="0"/>
    <s v="good"/>
    <s v="education"/>
    <n v="1538"/>
    <x v="0"/>
    <x v="1"/>
    <s v="&lt; 1 year"/>
    <x v="3"/>
    <n v="2"/>
    <n v="56"/>
    <x v="0"/>
    <s v="none"/>
    <x v="0"/>
    <n v="1"/>
    <s v="skilled"/>
    <n v="1"/>
    <x v="1"/>
    <x v="0"/>
  </r>
  <r>
    <x v="2"/>
    <n v="12"/>
    <x v="2"/>
    <s v="good"/>
    <s v="furniture/appliances"/>
    <n v="2279"/>
    <x v="0"/>
    <x v="0"/>
    <s v="1 - 4 years"/>
    <x v="0"/>
    <n v="4"/>
    <n v="37"/>
    <x v="2"/>
    <s v="none"/>
    <x v="1"/>
    <n v="1"/>
    <s v="skilled"/>
    <n v="1"/>
    <x v="0"/>
    <x v="0"/>
  </r>
  <r>
    <x v="2"/>
    <n v="15"/>
    <x v="2"/>
    <s v="poor"/>
    <s v="furniture/appliances"/>
    <n v="1478"/>
    <x v="0"/>
    <x v="1"/>
    <s v="1 - 4 years"/>
    <x v="0"/>
    <n v="3"/>
    <n v="33"/>
    <x v="2"/>
    <s v="bank"/>
    <x v="0"/>
    <n v="2"/>
    <s v="skilled"/>
    <n v="1"/>
    <x v="1"/>
    <x v="0"/>
  </r>
  <r>
    <x v="2"/>
    <n v="24"/>
    <x v="2"/>
    <s v="critical"/>
    <s v="furniture/appliances"/>
    <n v="5103"/>
    <x v="1"/>
    <x v="1"/>
    <s v="&lt; 1 year"/>
    <x v="2"/>
    <n v="3"/>
    <n v="47"/>
    <x v="2"/>
    <s v="none"/>
    <x v="1"/>
    <n v="3"/>
    <s v="skilled"/>
    <n v="1"/>
    <x v="0"/>
    <x v="0"/>
  </r>
  <r>
    <x v="1"/>
    <n v="36"/>
    <x v="1"/>
    <s v="poor"/>
    <s v="business"/>
    <n v="9857"/>
    <x v="1"/>
    <x v="4"/>
    <s v="4 - 7 years"/>
    <x v="3"/>
    <n v="3"/>
    <n v="31"/>
    <x v="2"/>
    <s v="none"/>
    <x v="0"/>
    <n v="2"/>
    <s v="unskilled"/>
    <n v="2"/>
    <x v="0"/>
    <x v="0"/>
  </r>
  <r>
    <x v="2"/>
    <n v="60"/>
    <x v="1"/>
    <s v="good"/>
    <s v="car"/>
    <n v="6527"/>
    <x v="1"/>
    <x v="0"/>
    <s v="1 - 4 years"/>
    <x v="0"/>
    <n v="4"/>
    <n v="34"/>
    <x v="2"/>
    <s v="none"/>
    <x v="1"/>
    <n v="1"/>
    <s v="skilled"/>
    <n v="2"/>
    <x v="0"/>
    <x v="0"/>
  </r>
  <r>
    <x v="3"/>
    <n v="10"/>
    <x v="0"/>
    <s v="critical"/>
    <s v="furniture/appliances"/>
    <n v="1347"/>
    <x v="0"/>
    <x v="0"/>
    <s v="4 - 7 years"/>
    <x v="0"/>
    <n v="2"/>
    <n v="27"/>
    <x v="1"/>
    <s v="none"/>
    <x v="0"/>
    <n v="2"/>
    <s v="skilled"/>
    <n v="1"/>
    <x v="0"/>
    <x v="0"/>
  </r>
  <r>
    <x v="1"/>
    <n v="36"/>
    <x v="1"/>
    <s v="poor"/>
    <s v="car"/>
    <n v="2862"/>
    <x v="0"/>
    <x v="4"/>
    <s v="&gt; 7 years"/>
    <x v="0"/>
    <n v="3"/>
    <n v="30"/>
    <x v="1"/>
    <s v="none"/>
    <x v="1"/>
    <n v="1"/>
    <s v="skilled"/>
    <n v="1"/>
    <x v="1"/>
    <x v="0"/>
  </r>
  <r>
    <x v="2"/>
    <n v="9"/>
    <x v="0"/>
    <s v="good"/>
    <s v="furniture/appliances"/>
    <n v="2753"/>
    <x v="0"/>
    <x v="4"/>
    <s v="&gt; 7 years"/>
    <x v="2"/>
    <n v="4"/>
    <n v="35"/>
    <x v="2"/>
    <s v="none"/>
    <x v="0"/>
    <n v="1"/>
    <s v="skilled"/>
    <n v="1"/>
    <x v="0"/>
    <x v="0"/>
  </r>
  <r>
    <x v="0"/>
    <n v="12"/>
    <x v="2"/>
    <s v="good"/>
    <s v="car"/>
    <n v="3651"/>
    <x v="0"/>
    <x v="3"/>
    <s v="1 - 4 years"/>
    <x v="3"/>
    <n v="3"/>
    <n v="31"/>
    <x v="2"/>
    <s v="none"/>
    <x v="0"/>
    <n v="1"/>
    <s v="skilled"/>
    <n v="2"/>
    <x v="1"/>
    <x v="0"/>
  </r>
  <r>
    <x v="0"/>
    <n v="15"/>
    <x v="2"/>
    <s v="critical"/>
    <s v="furniture/appliances"/>
    <n v="975"/>
    <x v="3"/>
    <x v="1"/>
    <s v="1 - 4 years"/>
    <x v="1"/>
    <n v="3"/>
    <n v="25"/>
    <x v="1"/>
    <s v="none"/>
    <x v="0"/>
    <n v="2"/>
    <s v="skilled"/>
    <n v="1"/>
    <x v="1"/>
    <x v="0"/>
  </r>
  <r>
    <x v="1"/>
    <n v="15"/>
    <x v="2"/>
    <s v="good"/>
    <s v="renovations"/>
    <n v="2631"/>
    <x v="0"/>
    <x v="4"/>
    <s v="1 - 4 years"/>
    <x v="2"/>
    <n v="2"/>
    <n v="25"/>
    <x v="1"/>
    <s v="none"/>
    <x v="0"/>
    <n v="1"/>
    <s v="unskilled"/>
    <n v="1"/>
    <x v="1"/>
    <x v="0"/>
  </r>
  <r>
    <x v="1"/>
    <n v="24"/>
    <x v="2"/>
    <s v="good"/>
    <s v="furniture/appliances"/>
    <n v="2896"/>
    <x v="0"/>
    <x v="4"/>
    <s v="&lt; 1 year"/>
    <x v="1"/>
    <n v="1"/>
    <n v="29"/>
    <x v="1"/>
    <s v="none"/>
    <x v="0"/>
    <n v="1"/>
    <s v="skilled"/>
    <n v="1"/>
    <x v="1"/>
    <x v="0"/>
  </r>
  <r>
    <x v="0"/>
    <n v="6"/>
    <x v="0"/>
    <s v="critical"/>
    <s v="car"/>
    <n v="4716"/>
    <x v="0"/>
    <x v="0"/>
    <s v="&lt; 1 year"/>
    <x v="3"/>
    <n v="3"/>
    <n v="44"/>
    <x v="2"/>
    <s v="none"/>
    <x v="0"/>
    <n v="2"/>
    <s v="unskilled"/>
    <n v="2"/>
    <x v="1"/>
    <x v="0"/>
  </r>
  <r>
    <x v="2"/>
    <n v="24"/>
    <x v="2"/>
    <s v="good"/>
    <s v="furniture/appliances"/>
    <n v="2284"/>
    <x v="0"/>
    <x v="1"/>
    <s v="4 - 7 years"/>
    <x v="0"/>
    <n v="2"/>
    <n v="28"/>
    <x v="1"/>
    <s v="none"/>
    <x v="0"/>
    <n v="1"/>
    <s v="skilled"/>
    <n v="1"/>
    <x v="0"/>
    <x v="0"/>
  </r>
  <r>
    <x v="2"/>
    <n v="6"/>
    <x v="0"/>
    <s v="good"/>
    <s v="car"/>
    <n v="1236"/>
    <x v="0"/>
    <x v="2"/>
    <s v="1 - 4 years"/>
    <x v="1"/>
    <n v="4"/>
    <n v="50"/>
    <x v="2"/>
    <s v="none"/>
    <x v="2"/>
    <n v="1"/>
    <s v="skilled"/>
    <n v="1"/>
    <x v="1"/>
    <x v="0"/>
  </r>
  <r>
    <x v="1"/>
    <n v="12"/>
    <x v="2"/>
    <s v="good"/>
    <s v="furniture/appliances"/>
    <n v="1103"/>
    <x v="0"/>
    <x v="1"/>
    <s v="4 - 7 years"/>
    <x v="0"/>
    <n v="3"/>
    <n v="29"/>
    <x v="1"/>
    <s v="none"/>
    <x v="0"/>
    <n v="2"/>
    <s v="skilled"/>
    <n v="1"/>
    <x v="1"/>
    <x v="0"/>
  </r>
  <r>
    <x v="2"/>
    <n v="12"/>
    <x v="2"/>
    <s v="critical"/>
    <s v="car"/>
    <n v="926"/>
    <x v="3"/>
    <x v="1"/>
    <s v="unemployed"/>
    <x v="3"/>
    <n v="2"/>
    <n v="38"/>
    <x v="2"/>
    <s v="none"/>
    <x v="0"/>
    <n v="1"/>
    <s v="unemployed"/>
    <n v="1"/>
    <x v="1"/>
    <x v="0"/>
  </r>
  <r>
    <x v="2"/>
    <n v="18"/>
    <x v="2"/>
    <s v="critical"/>
    <s v="furniture/appliances"/>
    <n v="1800"/>
    <x v="0"/>
    <x v="1"/>
    <s v="1 - 4 years"/>
    <x v="0"/>
    <n v="2"/>
    <n v="24"/>
    <x v="1"/>
    <s v="none"/>
    <x v="0"/>
    <n v="2"/>
    <s v="skilled"/>
    <n v="1"/>
    <x v="1"/>
    <x v="0"/>
  </r>
  <r>
    <x v="3"/>
    <n v="15"/>
    <x v="2"/>
    <s v="good"/>
    <s v="education"/>
    <n v="1905"/>
    <x v="0"/>
    <x v="1"/>
    <s v="&gt; 7 years"/>
    <x v="0"/>
    <n v="4"/>
    <n v="40"/>
    <x v="2"/>
    <s v="none"/>
    <x v="2"/>
    <n v="1"/>
    <s v="management"/>
    <n v="1"/>
    <x v="0"/>
    <x v="0"/>
  </r>
  <r>
    <x v="2"/>
    <n v="12"/>
    <x v="2"/>
    <s v="good"/>
    <s v="furniture/appliances"/>
    <n v="1123"/>
    <x v="0"/>
    <x v="2"/>
    <s v="1 - 4 years"/>
    <x v="0"/>
    <n v="4"/>
    <n v="29"/>
    <x v="1"/>
    <s v="none"/>
    <x v="2"/>
    <n v="1"/>
    <s v="unskilled"/>
    <n v="1"/>
    <x v="1"/>
    <x v="1"/>
  </r>
  <r>
    <x v="0"/>
    <n v="48"/>
    <x v="1"/>
    <s v="critical"/>
    <s v="car"/>
    <n v="6331"/>
    <x v="1"/>
    <x v="1"/>
    <s v="&gt; 7 years"/>
    <x v="0"/>
    <n v="4"/>
    <n v="46"/>
    <x v="2"/>
    <s v="none"/>
    <x v="1"/>
    <n v="2"/>
    <s v="skilled"/>
    <n v="1"/>
    <x v="0"/>
    <x v="1"/>
  </r>
  <r>
    <x v="3"/>
    <n v="24"/>
    <x v="2"/>
    <s v="good"/>
    <s v="furniture/appliances"/>
    <n v="1377"/>
    <x v="0"/>
    <x v="4"/>
    <s v="&gt; 7 years"/>
    <x v="0"/>
    <n v="2"/>
    <n v="47"/>
    <x v="2"/>
    <s v="none"/>
    <x v="1"/>
    <n v="1"/>
    <s v="skilled"/>
    <n v="1"/>
    <x v="0"/>
    <x v="0"/>
  </r>
  <r>
    <x v="1"/>
    <n v="30"/>
    <x v="1"/>
    <s v="poor"/>
    <s v="business"/>
    <n v="2503"/>
    <x v="0"/>
    <x v="4"/>
    <s v="&gt; 7 years"/>
    <x v="0"/>
    <n v="2"/>
    <n v="41"/>
    <x v="2"/>
    <s v="store"/>
    <x v="0"/>
    <n v="2"/>
    <s v="skilled"/>
    <n v="1"/>
    <x v="1"/>
    <x v="0"/>
  </r>
  <r>
    <x v="1"/>
    <n v="27"/>
    <x v="1"/>
    <s v="good"/>
    <s v="business"/>
    <n v="2528"/>
    <x v="0"/>
    <x v="1"/>
    <s v="&lt; 1 year"/>
    <x v="0"/>
    <n v="1"/>
    <n v="32"/>
    <x v="2"/>
    <s v="none"/>
    <x v="0"/>
    <n v="1"/>
    <s v="skilled"/>
    <n v="2"/>
    <x v="0"/>
    <x v="0"/>
  </r>
  <r>
    <x v="2"/>
    <n v="15"/>
    <x v="2"/>
    <s v="good"/>
    <s v="car"/>
    <n v="5324"/>
    <x v="1"/>
    <x v="2"/>
    <s v="&gt; 7 years"/>
    <x v="3"/>
    <n v="4"/>
    <n v="35"/>
    <x v="2"/>
    <s v="none"/>
    <x v="1"/>
    <n v="1"/>
    <s v="skilled"/>
    <n v="1"/>
    <x v="1"/>
    <x v="0"/>
  </r>
  <r>
    <x v="1"/>
    <n v="48"/>
    <x v="1"/>
    <s v="good"/>
    <s v="car"/>
    <n v="6560"/>
    <x v="1"/>
    <x v="4"/>
    <s v="4 - 7 years"/>
    <x v="2"/>
    <n v="2"/>
    <n v="24"/>
    <x v="1"/>
    <s v="none"/>
    <x v="0"/>
    <n v="1"/>
    <s v="skilled"/>
    <n v="1"/>
    <x v="1"/>
    <x v="1"/>
  </r>
  <r>
    <x v="1"/>
    <n v="12"/>
    <x v="2"/>
    <s v="perfect"/>
    <s v="furniture/appliances"/>
    <n v="2969"/>
    <x v="0"/>
    <x v="1"/>
    <s v="&lt; 1 year"/>
    <x v="0"/>
    <n v="3"/>
    <n v="25"/>
    <x v="1"/>
    <s v="none"/>
    <x v="2"/>
    <n v="2"/>
    <s v="skilled"/>
    <n v="1"/>
    <x v="1"/>
    <x v="1"/>
  </r>
  <r>
    <x v="1"/>
    <n v="9"/>
    <x v="0"/>
    <s v="good"/>
    <s v="furniture/appliances"/>
    <n v="1206"/>
    <x v="0"/>
    <x v="1"/>
    <s v="&gt; 7 years"/>
    <x v="0"/>
    <n v="4"/>
    <n v="25"/>
    <x v="1"/>
    <s v="none"/>
    <x v="0"/>
    <n v="1"/>
    <s v="skilled"/>
    <n v="1"/>
    <x v="1"/>
    <x v="0"/>
  </r>
  <r>
    <x v="1"/>
    <n v="9"/>
    <x v="0"/>
    <s v="good"/>
    <s v="furniture/appliances"/>
    <n v="2118"/>
    <x v="0"/>
    <x v="1"/>
    <s v="1 - 4 years"/>
    <x v="1"/>
    <n v="2"/>
    <n v="37"/>
    <x v="2"/>
    <s v="none"/>
    <x v="0"/>
    <n v="1"/>
    <s v="unskilled"/>
    <n v="2"/>
    <x v="1"/>
    <x v="0"/>
  </r>
  <r>
    <x v="2"/>
    <n v="18"/>
    <x v="2"/>
    <s v="critical"/>
    <s v="furniture/appliances"/>
    <n v="629"/>
    <x v="3"/>
    <x v="2"/>
    <s v="&gt; 7 years"/>
    <x v="0"/>
    <n v="3"/>
    <n v="32"/>
    <x v="2"/>
    <s v="bank"/>
    <x v="0"/>
    <n v="2"/>
    <s v="management"/>
    <n v="1"/>
    <x v="0"/>
    <x v="0"/>
  </r>
  <r>
    <x v="0"/>
    <n v="6"/>
    <x v="0"/>
    <s v="very good"/>
    <s v="education"/>
    <n v="1198"/>
    <x v="0"/>
    <x v="1"/>
    <s v="&gt; 7 years"/>
    <x v="0"/>
    <n v="4"/>
    <n v="35"/>
    <x v="2"/>
    <s v="none"/>
    <x v="1"/>
    <n v="1"/>
    <s v="skilled"/>
    <n v="1"/>
    <x v="1"/>
    <x v="1"/>
  </r>
  <r>
    <x v="2"/>
    <n v="21"/>
    <x v="2"/>
    <s v="good"/>
    <s v="car"/>
    <n v="2476"/>
    <x v="0"/>
    <x v="0"/>
    <s v="&gt; 7 years"/>
    <x v="0"/>
    <n v="4"/>
    <n v="46"/>
    <x v="2"/>
    <s v="none"/>
    <x v="0"/>
    <n v="1"/>
    <s v="management"/>
    <n v="1"/>
    <x v="0"/>
    <x v="0"/>
  </r>
  <r>
    <x v="0"/>
    <n v="9"/>
    <x v="0"/>
    <s v="critical"/>
    <s v="furniture/appliances"/>
    <n v="1138"/>
    <x v="0"/>
    <x v="1"/>
    <s v="1 - 4 years"/>
    <x v="0"/>
    <n v="4"/>
    <n v="25"/>
    <x v="1"/>
    <s v="none"/>
    <x v="0"/>
    <n v="2"/>
    <s v="unskilled"/>
    <n v="1"/>
    <x v="1"/>
    <x v="0"/>
  </r>
  <r>
    <x v="1"/>
    <n v="60"/>
    <x v="1"/>
    <s v="good"/>
    <s v="car"/>
    <n v="14027"/>
    <x v="2"/>
    <x v="1"/>
    <s v="4 - 7 years"/>
    <x v="0"/>
    <n v="2"/>
    <n v="27"/>
    <x v="1"/>
    <s v="none"/>
    <x v="0"/>
    <n v="1"/>
    <s v="management"/>
    <n v="1"/>
    <x v="0"/>
    <x v="1"/>
  </r>
  <r>
    <x v="2"/>
    <n v="30"/>
    <x v="1"/>
    <s v="critical"/>
    <s v="car"/>
    <n v="7596"/>
    <x v="1"/>
    <x v="0"/>
    <s v="&gt; 7 years"/>
    <x v="3"/>
    <n v="4"/>
    <n v="63"/>
    <x v="0"/>
    <s v="none"/>
    <x v="0"/>
    <n v="2"/>
    <s v="skilled"/>
    <n v="1"/>
    <x v="1"/>
    <x v="0"/>
  </r>
  <r>
    <x v="2"/>
    <n v="30"/>
    <x v="1"/>
    <s v="critical"/>
    <s v="furniture/appliances"/>
    <n v="3077"/>
    <x v="0"/>
    <x v="0"/>
    <s v="&gt; 7 years"/>
    <x v="2"/>
    <n v="2"/>
    <n v="40"/>
    <x v="2"/>
    <s v="none"/>
    <x v="0"/>
    <n v="2"/>
    <s v="skilled"/>
    <n v="2"/>
    <x v="0"/>
    <x v="0"/>
  </r>
  <r>
    <x v="2"/>
    <n v="18"/>
    <x v="2"/>
    <s v="good"/>
    <s v="furniture/appliances"/>
    <n v="1505"/>
    <x v="0"/>
    <x v="1"/>
    <s v="1 - 4 years"/>
    <x v="0"/>
    <n v="2"/>
    <n v="32"/>
    <x v="2"/>
    <s v="none"/>
    <x v="1"/>
    <n v="1"/>
    <s v="management"/>
    <n v="1"/>
    <x v="0"/>
    <x v="0"/>
  </r>
  <r>
    <x v="3"/>
    <n v="24"/>
    <x v="2"/>
    <s v="critical"/>
    <s v="furniture/appliances"/>
    <n v="3148"/>
    <x v="0"/>
    <x v="0"/>
    <s v="1 - 4 years"/>
    <x v="2"/>
    <n v="2"/>
    <n v="31"/>
    <x v="2"/>
    <s v="none"/>
    <x v="0"/>
    <n v="2"/>
    <s v="skilled"/>
    <n v="1"/>
    <x v="0"/>
    <x v="0"/>
  </r>
  <r>
    <x v="1"/>
    <n v="20"/>
    <x v="2"/>
    <s v="perfect"/>
    <s v="car"/>
    <n v="6148"/>
    <x v="1"/>
    <x v="4"/>
    <s v="&gt; 7 years"/>
    <x v="2"/>
    <n v="4"/>
    <n v="31"/>
    <x v="2"/>
    <s v="bank"/>
    <x v="0"/>
    <n v="2"/>
    <s v="skilled"/>
    <n v="1"/>
    <x v="0"/>
    <x v="0"/>
  </r>
  <r>
    <x v="3"/>
    <n v="9"/>
    <x v="0"/>
    <s v="perfect"/>
    <s v="furniture/appliances"/>
    <n v="1337"/>
    <x v="0"/>
    <x v="1"/>
    <s v="&lt; 1 year"/>
    <x v="0"/>
    <n v="2"/>
    <n v="34"/>
    <x v="2"/>
    <s v="none"/>
    <x v="0"/>
    <n v="2"/>
    <s v="management"/>
    <n v="1"/>
    <x v="0"/>
    <x v="1"/>
  </r>
  <r>
    <x v="1"/>
    <n v="6"/>
    <x v="0"/>
    <s v="very good"/>
    <s v="education"/>
    <n v="433"/>
    <x v="3"/>
    <x v="3"/>
    <s v="&lt; 1 year"/>
    <x v="0"/>
    <n v="2"/>
    <n v="24"/>
    <x v="1"/>
    <s v="bank"/>
    <x v="2"/>
    <n v="1"/>
    <s v="skilled"/>
    <n v="2"/>
    <x v="1"/>
    <x v="1"/>
  </r>
  <r>
    <x v="0"/>
    <n v="12"/>
    <x v="2"/>
    <s v="good"/>
    <s v="car"/>
    <n v="1228"/>
    <x v="0"/>
    <x v="1"/>
    <s v="1 - 4 years"/>
    <x v="0"/>
    <n v="2"/>
    <n v="24"/>
    <x v="1"/>
    <s v="none"/>
    <x v="0"/>
    <n v="1"/>
    <s v="unskilled"/>
    <n v="1"/>
    <x v="1"/>
    <x v="1"/>
  </r>
  <r>
    <x v="1"/>
    <n v="9"/>
    <x v="0"/>
    <s v="good"/>
    <s v="furniture/appliances"/>
    <n v="790"/>
    <x v="3"/>
    <x v="2"/>
    <s v="1 - 4 years"/>
    <x v="0"/>
    <n v="3"/>
    <n v="66"/>
    <x v="0"/>
    <s v="none"/>
    <x v="0"/>
    <n v="1"/>
    <s v="unskilled"/>
    <n v="1"/>
    <x v="1"/>
    <x v="0"/>
  </r>
  <r>
    <x v="2"/>
    <n v="27"/>
    <x v="1"/>
    <s v="good"/>
    <s v="car"/>
    <n v="2570"/>
    <x v="0"/>
    <x v="1"/>
    <s v="1 - 4 years"/>
    <x v="2"/>
    <n v="3"/>
    <n v="21"/>
    <x v="1"/>
    <s v="none"/>
    <x v="2"/>
    <n v="1"/>
    <s v="skilled"/>
    <n v="1"/>
    <x v="1"/>
    <x v="1"/>
  </r>
  <r>
    <x v="2"/>
    <n v="6"/>
    <x v="0"/>
    <s v="critical"/>
    <s v="car"/>
    <n v="250"/>
    <x v="3"/>
    <x v="3"/>
    <s v="1 - 4 years"/>
    <x v="1"/>
    <n v="2"/>
    <n v="41"/>
    <x v="2"/>
    <s v="bank"/>
    <x v="0"/>
    <n v="2"/>
    <s v="unskilled"/>
    <n v="1"/>
    <x v="1"/>
    <x v="0"/>
  </r>
  <r>
    <x v="2"/>
    <n v="15"/>
    <x v="2"/>
    <s v="critical"/>
    <s v="furniture/appliances"/>
    <n v="1316"/>
    <x v="0"/>
    <x v="2"/>
    <s v="1 - 4 years"/>
    <x v="1"/>
    <n v="2"/>
    <n v="47"/>
    <x v="2"/>
    <s v="none"/>
    <x v="0"/>
    <n v="2"/>
    <s v="unskilled"/>
    <n v="1"/>
    <x v="1"/>
    <x v="0"/>
  </r>
  <r>
    <x v="0"/>
    <n v="18"/>
    <x v="2"/>
    <s v="good"/>
    <s v="furniture/appliances"/>
    <n v="1882"/>
    <x v="0"/>
    <x v="1"/>
    <s v="1 - 4 years"/>
    <x v="0"/>
    <n v="4"/>
    <n v="25"/>
    <x v="1"/>
    <s v="bank"/>
    <x v="2"/>
    <n v="2"/>
    <s v="skilled"/>
    <n v="1"/>
    <x v="1"/>
    <x v="1"/>
  </r>
  <r>
    <x v="1"/>
    <n v="48"/>
    <x v="1"/>
    <s v="very good"/>
    <s v="business"/>
    <n v="6416"/>
    <x v="1"/>
    <x v="1"/>
    <s v="&gt; 7 years"/>
    <x v="0"/>
    <n v="3"/>
    <n v="59"/>
    <x v="0"/>
    <s v="none"/>
    <x v="2"/>
    <n v="1"/>
    <s v="skilled"/>
    <n v="1"/>
    <x v="1"/>
    <x v="1"/>
  </r>
  <r>
    <x v="3"/>
    <n v="24"/>
    <x v="2"/>
    <s v="critical"/>
    <s v="business"/>
    <n v="1275"/>
    <x v="0"/>
    <x v="3"/>
    <s v="1 - 4 years"/>
    <x v="1"/>
    <n v="4"/>
    <n v="36"/>
    <x v="2"/>
    <s v="none"/>
    <x v="0"/>
    <n v="2"/>
    <s v="skilled"/>
    <n v="1"/>
    <x v="0"/>
    <x v="0"/>
  </r>
  <r>
    <x v="1"/>
    <n v="24"/>
    <x v="2"/>
    <s v="poor"/>
    <s v="furniture/appliances"/>
    <n v="6403"/>
    <x v="1"/>
    <x v="1"/>
    <s v="&lt; 1 year"/>
    <x v="3"/>
    <n v="2"/>
    <n v="33"/>
    <x v="2"/>
    <s v="none"/>
    <x v="0"/>
    <n v="1"/>
    <s v="skilled"/>
    <n v="1"/>
    <x v="1"/>
    <x v="0"/>
  </r>
  <r>
    <x v="0"/>
    <n v="24"/>
    <x v="2"/>
    <s v="good"/>
    <s v="furniture/appliances"/>
    <n v="1987"/>
    <x v="0"/>
    <x v="1"/>
    <s v="1 - 4 years"/>
    <x v="1"/>
    <n v="4"/>
    <n v="21"/>
    <x v="1"/>
    <s v="none"/>
    <x v="2"/>
    <n v="1"/>
    <s v="unskilled"/>
    <n v="2"/>
    <x v="1"/>
    <x v="1"/>
  </r>
  <r>
    <x v="1"/>
    <n v="8"/>
    <x v="0"/>
    <s v="good"/>
    <s v="furniture/appliances"/>
    <n v="760"/>
    <x v="3"/>
    <x v="1"/>
    <s v="4 - 7 years"/>
    <x v="0"/>
    <n v="2"/>
    <n v="44"/>
    <x v="2"/>
    <s v="none"/>
    <x v="0"/>
    <n v="1"/>
    <s v="unskilled"/>
    <n v="1"/>
    <x v="1"/>
    <x v="0"/>
  </r>
  <r>
    <x v="2"/>
    <n v="24"/>
    <x v="2"/>
    <s v="good"/>
    <s v="car"/>
    <n v="2603"/>
    <x v="0"/>
    <x v="3"/>
    <s v="1 - 4 years"/>
    <x v="1"/>
    <n v="4"/>
    <n v="28"/>
    <x v="1"/>
    <s v="none"/>
    <x v="2"/>
    <n v="1"/>
    <s v="skilled"/>
    <n v="1"/>
    <x v="0"/>
    <x v="0"/>
  </r>
  <r>
    <x v="2"/>
    <n v="4"/>
    <x v="0"/>
    <s v="critical"/>
    <s v="car"/>
    <n v="3380"/>
    <x v="0"/>
    <x v="1"/>
    <s v="4 - 7 years"/>
    <x v="3"/>
    <n v="1"/>
    <n v="37"/>
    <x v="2"/>
    <s v="none"/>
    <x v="0"/>
    <n v="1"/>
    <s v="skilled"/>
    <n v="2"/>
    <x v="1"/>
    <x v="0"/>
  </r>
  <r>
    <x v="1"/>
    <n v="36"/>
    <x v="1"/>
    <s v="very good"/>
    <s v="furniture/appliances"/>
    <n v="3990"/>
    <x v="0"/>
    <x v="0"/>
    <s v="&lt; 1 year"/>
    <x v="2"/>
    <n v="2"/>
    <n v="29"/>
    <x v="1"/>
    <s v="bank"/>
    <x v="0"/>
    <n v="1"/>
    <s v="unemployed"/>
    <n v="1"/>
    <x v="1"/>
    <x v="0"/>
  </r>
  <r>
    <x v="1"/>
    <n v="24"/>
    <x v="2"/>
    <s v="good"/>
    <s v="car"/>
    <n v="11560"/>
    <x v="2"/>
    <x v="1"/>
    <s v="1 - 4 years"/>
    <x v="3"/>
    <n v="4"/>
    <n v="23"/>
    <x v="1"/>
    <s v="none"/>
    <x v="2"/>
    <n v="2"/>
    <s v="management"/>
    <n v="1"/>
    <x v="1"/>
    <x v="1"/>
  </r>
  <r>
    <x v="0"/>
    <n v="18"/>
    <x v="2"/>
    <s v="good"/>
    <s v="car"/>
    <n v="4380"/>
    <x v="0"/>
    <x v="4"/>
    <s v="1 - 4 years"/>
    <x v="2"/>
    <n v="4"/>
    <n v="35"/>
    <x v="2"/>
    <s v="none"/>
    <x v="0"/>
    <n v="1"/>
    <s v="unskilled"/>
    <n v="2"/>
    <x v="0"/>
    <x v="0"/>
  </r>
  <r>
    <x v="2"/>
    <n v="6"/>
    <x v="0"/>
    <s v="critical"/>
    <s v="car"/>
    <n v="6761"/>
    <x v="1"/>
    <x v="1"/>
    <s v="4 - 7 years"/>
    <x v="3"/>
    <n v="3"/>
    <n v="45"/>
    <x v="2"/>
    <s v="none"/>
    <x v="0"/>
    <n v="2"/>
    <s v="management"/>
    <n v="2"/>
    <x v="0"/>
    <x v="0"/>
  </r>
  <r>
    <x v="1"/>
    <n v="30"/>
    <x v="1"/>
    <s v="perfect"/>
    <s v="business"/>
    <n v="4280"/>
    <x v="0"/>
    <x v="4"/>
    <s v="1 - 4 years"/>
    <x v="0"/>
    <n v="4"/>
    <n v="26"/>
    <x v="1"/>
    <s v="none"/>
    <x v="2"/>
    <n v="2"/>
    <s v="unskilled"/>
    <n v="1"/>
    <x v="1"/>
    <x v="1"/>
  </r>
  <r>
    <x v="0"/>
    <n v="24"/>
    <x v="2"/>
    <s v="very good"/>
    <s v="car"/>
    <n v="2325"/>
    <x v="0"/>
    <x v="4"/>
    <s v="4 - 7 years"/>
    <x v="1"/>
    <n v="3"/>
    <n v="32"/>
    <x v="2"/>
    <s v="bank"/>
    <x v="0"/>
    <n v="1"/>
    <s v="skilled"/>
    <n v="1"/>
    <x v="1"/>
    <x v="0"/>
  </r>
  <r>
    <x v="1"/>
    <n v="10"/>
    <x v="0"/>
    <s v="very good"/>
    <s v="furniture/appliances"/>
    <n v="1048"/>
    <x v="0"/>
    <x v="1"/>
    <s v="1 - 4 years"/>
    <x v="0"/>
    <n v="4"/>
    <n v="23"/>
    <x v="1"/>
    <s v="store"/>
    <x v="0"/>
    <n v="1"/>
    <s v="unskilled"/>
    <n v="1"/>
    <x v="1"/>
    <x v="0"/>
  </r>
  <r>
    <x v="2"/>
    <n v="21"/>
    <x v="2"/>
    <s v="good"/>
    <s v="furniture/appliances"/>
    <n v="3160"/>
    <x v="0"/>
    <x v="0"/>
    <s v="&gt; 7 years"/>
    <x v="0"/>
    <n v="3"/>
    <n v="41"/>
    <x v="2"/>
    <s v="none"/>
    <x v="0"/>
    <n v="1"/>
    <s v="skilled"/>
    <n v="1"/>
    <x v="0"/>
    <x v="0"/>
  </r>
  <r>
    <x v="0"/>
    <n v="24"/>
    <x v="2"/>
    <s v="very good"/>
    <s v="furniture/appliances"/>
    <n v="2483"/>
    <x v="0"/>
    <x v="2"/>
    <s v="1 - 4 years"/>
    <x v="0"/>
    <n v="4"/>
    <n v="22"/>
    <x v="1"/>
    <s v="store"/>
    <x v="0"/>
    <n v="1"/>
    <s v="skilled"/>
    <n v="1"/>
    <x v="0"/>
    <x v="0"/>
  </r>
  <r>
    <x v="0"/>
    <n v="39"/>
    <x v="1"/>
    <s v="critical"/>
    <s v="furniture/appliances"/>
    <n v="14179"/>
    <x v="2"/>
    <x v="0"/>
    <s v="4 - 7 years"/>
    <x v="0"/>
    <n v="4"/>
    <n v="30"/>
    <x v="1"/>
    <s v="none"/>
    <x v="0"/>
    <n v="2"/>
    <s v="management"/>
    <n v="1"/>
    <x v="0"/>
    <x v="0"/>
  </r>
  <r>
    <x v="0"/>
    <n v="13"/>
    <x v="2"/>
    <s v="critical"/>
    <s v="business"/>
    <n v="1797"/>
    <x v="0"/>
    <x v="1"/>
    <s v="&lt; 1 year"/>
    <x v="2"/>
    <n v="1"/>
    <n v="28"/>
    <x v="1"/>
    <s v="bank"/>
    <x v="0"/>
    <n v="2"/>
    <s v="unskilled"/>
    <n v="1"/>
    <x v="1"/>
    <x v="0"/>
  </r>
  <r>
    <x v="0"/>
    <n v="15"/>
    <x v="2"/>
    <s v="good"/>
    <s v="car"/>
    <n v="2511"/>
    <x v="0"/>
    <x v="1"/>
    <s v="unemployed"/>
    <x v="3"/>
    <n v="4"/>
    <n v="23"/>
    <x v="1"/>
    <s v="none"/>
    <x v="2"/>
    <n v="1"/>
    <s v="skilled"/>
    <n v="1"/>
    <x v="1"/>
    <x v="0"/>
  </r>
  <r>
    <x v="0"/>
    <n v="12"/>
    <x v="2"/>
    <s v="good"/>
    <s v="car"/>
    <n v="1274"/>
    <x v="0"/>
    <x v="1"/>
    <s v="&lt; 1 year"/>
    <x v="2"/>
    <n v="1"/>
    <n v="37"/>
    <x v="2"/>
    <s v="none"/>
    <x v="0"/>
    <n v="1"/>
    <s v="unskilled"/>
    <n v="1"/>
    <x v="1"/>
    <x v="1"/>
  </r>
  <r>
    <x v="2"/>
    <n v="21"/>
    <x v="2"/>
    <s v="good"/>
    <s v="car"/>
    <n v="5248"/>
    <x v="1"/>
    <x v="0"/>
    <s v="1 - 4 years"/>
    <x v="3"/>
    <n v="3"/>
    <n v="26"/>
    <x v="1"/>
    <s v="none"/>
    <x v="0"/>
    <n v="1"/>
    <s v="skilled"/>
    <n v="1"/>
    <x v="1"/>
    <x v="0"/>
  </r>
  <r>
    <x v="2"/>
    <n v="15"/>
    <x v="2"/>
    <s v="good"/>
    <s v="car"/>
    <n v="3029"/>
    <x v="0"/>
    <x v="1"/>
    <s v="4 - 7 years"/>
    <x v="1"/>
    <n v="2"/>
    <n v="33"/>
    <x v="2"/>
    <s v="none"/>
    <x v="0"/>
    <n v="1"/>
    <s v="skilled"/>
    <n v="1"/>
    <x v="1"/>
    <x v="0"/>
  </r>
  <r>
    <x v="0"/>
    <n v="6"/>
    <x v="0"/>
    <s v="good"/>
    <s v="furniture/appliances"/>
    <n v="428"/>
    <x v="3"/>
    <x v="1"/>
    <s v="&gt; 7 years"/>
    <x v="1"/>
    <n v="1"/>
    <n v="49"/>
    <x v="2"/>
    <s v="bank"/>
    <x v="0"/>
    <n v="1"/>
    <s v="skilled"/>
    <n v="1"/>
    <x v="0"/>
    <x v="0"/>
  </r>
  <r>
    <x v="0"/>
    <n v="18"/>
    <x v="2"/>
    <s v="good"/>
    <s v="car"/>
    <n v="976"/>
    <x v="3"/>
    <x v="1"/>
    <s v="&lt; 1 year"/>
    <x v="3"/>
    <n v="2"/>
    <n v="23"/>
    <x v="1"/>
    <s v="none"/>
    <x v="0"/>
    <n v="1"/>
    <s v="unskilled"/>
    <n v="1"/>
    <x v="1"/>
    <x v="1"/>
  </r>
  <r>
    <x v="1"/>
    <n v="12"/>
    <x v="2"/>
    <s v="good"/>
    <s v="business"/>
    <n v="841"/>
    <x v="3"/>
    <x v="4"/>
    <s v="4 - 7 years"/>
    <x v="1"/>
    <n v="4"/>
    <n v="23"/>
    <x v="1"/>
    <s v="none"/>
    <x v="2"/>
    <n v="1"/>
    <s v="unskilled"/>
    <n v="1"/>
    <x v="1"/>
    <x v="0"/>
  </r>
  <r>
    <x v="2"/>
    <n v="30"/>
    <x v="1"/>
    <s v="critical"/>
    <s v="furniture/appliances"/>
    <n v="5771"/>
    <x v="1"/>
    <x v="1"/>
    <s v="4 - 7 years"/>
    <x v="0"/>
    <n v="2"/>
    <n v="25"/>
    <x v="1"/>
    <s v="none"/>
    <x v="0"/>
    <n v="2"/>
    <s v="skilled"/>
    <n v="1"/>
    <x v="1"/>
    <x v="0"/>
  </r>
  <r>
    <x v="2"/>
    <n v="12"/>
    <x v="2"/>
    <s v="poor"/>
    <s v="renovations"/>
    <n v="1555"/>
    <x v="0"/>
    <x v="3"/>
    <s v="&gt; 7 years"/>
    <x v="0"/>
    <n v="4"/>
    <n v="55"/>
    <x v="2"/>
    <s v="none"/>
    <x v="1"/>
    <n v="2"/>
    <s v="skilled"/>
    <n v="2"/>
    <x v="1"/>
    <x v="1"/>
  </r>
  <r>
    <x v="0"/>
    <n v="24"/>
    <x v="2"/>
    <s v="good"/>
    <s v="car"/>
    <n v="1285"/>
    <x v="0"/>
    <x v="0"/>
    <s v="4 - 7 years"/>
    <x v="0"/>
    <n v="4"/>
    <n v="32"/>
    <x v="2"/>
    <s v="none"/>
    <x v="2"/>
    <n v="1"/>
    <s v="skilled"/>
    <n v="1"/>
    <x v="1"/>
    <x v="1"/>
  </r>
  <r>
    <x v="3"/>
    <n v="6"/>
    <x v="0"/>
    <s v="critical"/>
    <s v="car"/>
    <n v="1299"/>
    <x v="0"/>
    <x v="1"/>
    <s v="1 - 4 years"/>
    <x v="3"/>
    <n v="1"/>
    <n v="74"/>
    <x v="0"/>
    <s v="none"/>
    <x v="0"/>
    <n v="3"/>
    <s v="unemployed"/>
    <n v="2"/>
    <x v="1"/>
    <x v="0"/>
  </r>
  <r>
    <x v="3"/>
    <n v="15"/>
    <x v="2"/>
    <s v="critical"/>
    <s v="furniture/appliances"/>
    <n v="1271"/>
    <x v="0"/>
    <x v="0"/>
    <s v="1 - 4 years"/>
    <x v="2"/>
    <n v="4"/>
    <n v="39"/>
    <x v="2"/>
    <s v="none"/>
    <x v="1"/>
    <n v="2"/>
    <s v="skilled"/>
    <n v="1"/>
    <x v="0"/>
    <x v="1"/>
  </r>
  <r>
    <x v="2"/>
    <n v="24"/>
    <x v="2"/>
    <s v="good"/>
    <s v="car"/>
    <n v="1393"/>
    <x v="0"/>
    <x v="1"/>
    <s v="1 - 4 years"/>
    <x v="1"/>
    <n v="2"/>
    <n v="31"/>
    <x v="2"/>
    <s v="none"/>
    <x v="0"/>
    <n v="1"/>
    <s v="skilled"/>
    <n v="1"/>
    <x v="0"/>
    <x v="0"/>
  </r>
  <r>
    <x v="0"/>
    <n v="12"/>
    <x v="2"/>
    <s v="critical"/>
    <s v="car"/>
    <n v="691"/>
    <x v="3"/>
    <x v="1"/>
    <s v="&gt; 7 years"/>
    <x v="0"/>
    <n v="3"/>
    <n v="35"/>
    <x v="2"/>
    <s v="none"/>
    <x v="0"/>
    <n v="2"/>
    <s v="skilled"/>
    <n v="1"/>
    <x v="1"/>
    <x v="1"/>
  </r>
  <r>
    <x v="2"/>
    <n v="15"/>
    <x v="2"/>
    <s v="critical"/>
    <s v="car"/>
    <n v="5045"/>
    <x v="1"/>
    <x v="0"/>
    <s v="&gt; 7 years"/>
    <x v="3"/>
    <n v="4"/>
    <n v="59"/>
    <x v="0"/>
    <s v="none"/>
    <x v="0"/>
    <n v="1"/>
    <s v="skilled"/>
    <n v="1"/>
    <x v="0"/>
    <x v="0"/>
  </r>
  <r>
    <x v="0"/>
    <n v="18"/>
    <x v="2"/>
    <s v="critical"/>
    <s v="furniture/appliances"/>
    <n v="2124"/>
    <x v="0"/>
    <x v="1"/>
    <s v="1 - 4 years"/>
    <x v="0"/>
    <n v="4"/>
    <n v="24"/>
    <x v="1"/>
    <s v="none"/>
    <x v="2"/>
    <n v="2"/>
    <s v="skilled"/>
    <n v="1"/>
    <x v="1"/>
    <x v="1"/>
  </r>
  <r>
    <x v="0"/>
    <n v="12"/>
    <x v="2"/>
    <s v="good"/>
    <s v="furniture/appliances"/>
    <n v="2214"/>
    <x v="0"/>
    <x v="1"/>
    <s v="1 - 4 years"/>
    <x v="0"/>
    <n v="3"/>
    <n v="24"/>
    <x v="1"/>
    <s v="none"/>
    <x v="0"/>
    <n v="1"/>
    <s v="unskilled"/>
    <n v="1"/>
    <x v="1"/>
    <x v="0"/>
  </r>
  <r>
    <x v="2"/>
    <n v="21"/>
    <x v="2"/>
    <s v="critical"/>
    <s v="car"/>
    <n v="12680"/>
    <x v="2"/>
    <x v="0"/>
    <s v="&gt; 7 years"/>
    <x v="0"/>
    <n v="4"/>
    <n v="30"/>
    <x v="1"/>
    <s v="none"/>
    <x v="1"/>
    <n v="1"/>
    <s v="management"/>
    <n v="1"/>
    <x v="0"/>
    <x v="1"/>
  </r>
  <r>
    <x v="2"/>
    <n v="24"/>
    <x v="2"/>
    <s v="critical"/>
    <s v="car"/>
    <n v="2463"/>
    <x v="0"/>
    <x v="4"/>
    <s v="4 - 7 years"/>
    <x v="0"/>
    <n v="3"/>
    <n v="27"/>
    <x v="1"/>
    <s v="none"/>
    <x v="0"/>
    <n v="2"/>
    <s v="skilled"/>
    <n v="1"/>
    <x v="0"/>
    <x v="0"/>
  </r>
  <r>
    <x v="1"/>
    <n v="12"/>
    <x v="2"/>
    <s v="good"/>
    <s v="furniture/appliances"/>
    <n v="1155"/>
    <x v="0"/>
    <x v="1"/>
    <s v="&gt; 7 years"/>
    <x v="2"/>
    <n v="3"/>
    <n v="40"/>
    <x v="2"/>
    <s v="bank"/>
    <x v="0"/>
    <n v="2"/>
    <s v="unskilled"/>
    <n v="1"/>
    <x v="1"/>
    <x v="0"/>
  </r>
  <r>
    <x v="0"/>
    <n v="30"/>
    <x v="1"/>
    <s v="good"/>
    <s v="furniture/appliances"/>
    <n v="3108"/>
    <x v="0"/>
    <x v="1"/>
    <s v="&lt; 1 year"/>
    <x v="1"/>
    <n v="4"/>
    <n v="31"/>
    <x v="2"/>
    <s v="none"/>
    <x v="0"/>
    <n v="1"/>
    <s v="unskilled"/>
    <n v="1"/>
    <x v="1"/>
    <x v="1"/>
  </r>
  <r>
    <x v="2"/>
    <n v="10"/>
    <x v="0"/>
    <s v="good"/>
    <s v="car"/>
    <n v="2901"/>
    <x v="0"/>
    <x v="0"/>
    <s v="&lt; 1 year"/>
    <x v="3"/>
    <n v="4"/>
    <n v="31"/>
    <x v="2"/>
    <s v="none"/>
    <x v="2"/>
    <n v="1"/>
    <s v="skilled"/>
    <n v="1"/>
    <x v="1"/>
    <x v="0"/>
  </r>
  <r>
    <x v="1"/>
    <n v="12"/>
    <x v="2"/>
    <s v="critical"/>
    <s v="furniture/appliances"/>
    <n v="3617"/>
    <x v="0"/>
    <x v="1"/>
    <s v="&gt; 7 years"/>
    <x v="3"/>
    <n v="4"/>
    <n v="28"/>
    <x v="1"/>
    <s v="none"/>
    <x v="2"/>
    <n v="3"/>
    <s v="skilled"/>
    <n v="1"/>
    <x v="0"/>
    <x v="0"/>
  </r>
  <r>
    <x v="2"/>
    <n v="12"/>
    <x v="2"/>
    <s v="critical"/>
    <s v="furniture/appliances"/>
    <n v="1655"/>
    <x v="0"/>
    <x v="1"/>
    <s v="&gt; 7 years"/>
    <x v="1"/>
    <n v="4"/>
    <n v="63"/>
    <x v="0"/>
    <s v="none"/>
    <x v="0"/>
    <n v="2"/>
    <s v="unskilled"/>
    <n v="1"/>
    <x v="0"/>
    <x v="0"/>
  </r>
  <r>
    <x v="0"/>
    <n v="24"/>
    <x v="2"/>
    <s v="good"/>
    <s v="car"/>
    <n v="2812"/>
    <x v="0"/>
    <x v="0"/>
    <s v="&gt; 7 years"/>
    <x v="1"/>
    <n v="4"/>
    <n v="26"/>
    <x v="1"/>
    <s v="none"/>
    <x v="2"/>
    <n v="1"/>
    <s v="skilled"/>
    <n v="1"/>
    <x v="1"/>
    <x v="0"/>
  </r>
  <r>
    <x v="0"/>
    <n v="36"/>
    <x v="1"/>
    <s v="critical"/>
    <s v="education"/>
    <n v="8065"/>
    <x v="1"/>
    <x v="1"/>
    <s v="1 - 4 years"/>
    <x v="2"/>
    <n v="2"/>
    <n v="25"/>
    <x v="1"/>
    <s v="none"/>
    <x v="0"/>
    <n v="2"/>
    <s v="management"/>
    <n v="1"/>
    <x v="0"/>
    <x v="1"/>
  </r>
  <r>
    <x v="2"/>
    <n v="21"/>
    <x v="2"/>
    <s v="critical"/>
    <s v="car"/>
    <n v="3275"/>
    <x v="0"/>
    <x v="1"/>
    <s v="&gt; 7 years"/>
    <x v="3"/>
    <n v="4"/>
    <n v="36"/>
    <x v="2"/>
    <s v="none"/>
    <x v="0"/>
    <n v="1"/>
    <s v="management"/>
    <n v="1"/>
    <x v="0"/>
    <x v="0"/>
  </r>
  <r>
    <x v="2"/>
    <n v="24"/>
    <x v="2"/>
    <s v="critical"/>
    <s v="furniture/appliances"/>
    <n v="2223"/>
    <x v="0"/>
    <x v="4"/>
    <s v="&gt; 7 years"/>
    <x v="0"/>
    <n v="4"/>
    <n v="52"/>
    <x v="2"/>
    <s v="bank"/>
    <x v="0"/>
    <n v="2"/>
    <s v="skilled"/>
    <n v="1"/>
    <x v="1"/>
    <x v="0"/>
  </r>
  <r>
    <x v="3"/>
    <n v="12"/>
    <x v="2"/>
    <s v="critical"/>
    <s v="car"/>
    <n v="1480"/>
    <x v="0"/>
    <x v="2"/>
    <s v="unemployed"/>
    <x v="1"/>
    <n v="4"/>
    <n v="66"/>
    <x v="0"/>
    <s v="bank"/>
    <x v="1"/>
    <n v="3"/>
    <s v="unemployed"/>
    <n v="1"/>
    <x v="1"/>
    <x v="0"/>
  </r>
  <r>
    <x v="0"/>
    <n v="24"/>
    <x v="2"/>
    <s v="good"/>
    <s v="car"/>
    <n v="1371"/>
    <x v="0"/>
    <x v="0"/>
    <s v="1 - 4 years"/>
    <x v="0"/>
    <n v="4"/>
    <n v="25"/>
    <x v="1"/>
    <s v="none"/>
    <x v="2"/>
    <n v="1"/>
    <s v="skilled"/>
    <n v="1"/>
    <x v="1"/>
    <x v="1"/>
  </r>
  <r>
    <x v="2"/>
    <n v="36"/>
    <x v="1"/>
    <s v="critical"/>
    <s v="car"/>
    <n v="3535"/>
    <x v="0"/>
    <x v="1"/>
    <s v="4 - 7 years"/>
    <x v="0"/>
    <n v="4"/>
    <n v="37"/>
    <x v="2"/>
    <s v="none"/>
    <x v="0"/>
    <n v="2"/>
    <s v="skilled"/>
    <n v="1"/>
    <x v="0"/>
    <x v="0"/>
  </r>
  <r>
    <x v="0"/>
    <n v="18"/>
    <x v="2"/>
    <s v="good"/>
    <s v="furniture/appliances"/>
    <n v="3509"/>
    <x v="0"/>
    <x v="1"/>
    <s v="4 - 7 years"/>
    <x v="0"/>
    <n v="1"/>
    <n v="25"/>
    <x v="1"/>
    <s v="none"/>
    <x v="0"/>
    <n v="1"/>
    <s v="skilled"/>
    <n v="1"/>
    <x v="1"/>
    <x v="0"/>
  </r>
  <r>
    <x v="2"/>
    <n v="36"/>
    <x v="1"/>
    <s v="critical"/>
    <s v="car"/>
    <n v="5711"/>
    <x v="1"/>
    <x v="3"/>
    <s v="&gt; 7 years"/>
    <x v="0"/>
    <n v="2"/>
    <n v="38"/>
    <x v="2"/>
    <s v="none"/>
    <x v="0"/>
    <n v="2"/>
    <s v="management"/>
    <n v="1"/>
    <x v="0"/>
    <x v="0"/>
  </r>
  <r>
    <x v="1"/>
    <n v="18"/>
    <x v="2"/>
    <s v="good"/>
    <s v="renovations"/>
    <n v="3872"/>
    <x v="0"/>
    <x v="1"/>
    <s v="unemployed"/>
    <x v="1"/>
    <n v="4"/>
    <n v="67"/>
    <x v="0"/>
    <s v="none"/>
    <x v="0"/>
    <n v="1"/>
    <s v="skilled"/>
    <n v="1"/>
    <x v="0"/>
    <x v="0"/>
  </r>
  <r>
    <x v="1"/>
    <n v="39"/>
    <x v="1"/>
    <s v="critical"/>
    <s v="furniture/appliances"/>
    <n v="4933"/>
    <x v="0"/>
    <x v="1"/>
    <s v="4 - 7 years"/>
    <x v="1"/>
    <n v="2"/>
    <n v="25"/>
    <x v="1"/>
    <s v="none"/>
    <x v="0"/>
    <n v="2"/>
    <s v="skilled"/>
    <n v="1"/>
    <x v="1"/>
    <x v="1"/>
  </r>
  <r>
    <x v="2"/>
    <n v="24"/>
    <x v="2"/>
    <s v="critical"/>
    <s v="car"/>
    <n v="1940"/>
    <x v="0"/>
    <x v="3"/>
    <s v="&gt; 7 years"/>
    <x v="0"/>
    <n v="4"/>
    <n v="60"/>
    <x v="0"/>
    <s v="none"/>
    <x v="0"/>
    <n v="1"/>
    <s v="skilled"/>
    <n v="1"/>
    <x v="0"/>
    <x v="0"/>
  </r>
  <r>
    <x v="1"/>
    <n v="12"/>
    <x v="2"/>
    <s v="perfect"/>
    <s v="education"/>
    <n v="1410"/>
    <x v="0"/>
    <x v="1"/>
    <s v="1 - 4 years"/>
    <x v="1"/>
    <n v="2"/>
    <n v="31"/>
    <x v="2"/>
    <s v="none"/>
    <x v="0"/>
    <n v="1"/>
    <s v="unskilled"/>
    <n v="1"/>
    <x v="0"/>
    <x v="0"/>
  </r>
  <r>
    <x v="1"/>
    <n v="12"/>
    <x v="2"/>
    <s v="good"/>
    <s v="car"/>
    <n v="836"/>
    <x v="3"/>
    <x v="4"/>
    <s v="&lt; 1 year"/>
    <x v="0"/>
    <n v="2"/>
    <n v="23"/>
    <x v="1"/>
    <s v="bank"/>
    <x v="0"/>
    <n v="1"/>
    <s v="unskilled"/>
    <n v="1"/>
    <x v="1"/>
    <x v="1"/>
  </r>
  <r>
    <x v="1"/>
    <n v="20"/>
    <x v="2"/>
    <s v="good"/>
    <s v="car"/>
    <n v="6468"/>
    <x v="1"/>
    <x v="0"/>
    <s v="unemployed"/>
    <x v="3"/>
    <n v="4"/>
    <n v="60"/>
    <x v="0"/>
    <s v="none"/>
    <x v="0"/>
    <n v="1"/>
    <s v="management"/>
    <n v="1"/>
    <x v="0"/>
    <x v="0"/>
  </r>
  <r>
    <x v="1"/>
    <n v="18"/>
    <x v="2"/>
    <s v="good"/>
    <s v="business"/>
    <n v="1941"/>
    <x v="0"/>
    <x v="3"/>
    <s v="1 - 4 years"/>
    <x v="0"/>
    <n v="2"/>
    <n v="35"/>
    <x v="2"/>
    <s v="none"/>
    <x v="0"/>
    <n v="1"/>
    <s v="unskilled"/>
    <n v="1"/>
    <x v="0"/>
    <x v="0"/>
  </r>
  <r>
    <x v="2"/>
    <n v="22"/>
    <x v="2"/>
    <s v="good"/>
    <s v="furniture/appliances"/>
    <n v="2675"/>
    <x v="0"/>
    <x v="2"/>
    <s v="&gt; 7 years"/>
    <x v="2"/>
    <n v="4"/>
    <n v="40"/>
    <x v="2"/>
    <s v="none"/>
    <x v="0"/>
    <n v="1"/>
    <s v="skilled"/>
    <n v="1"/>
    <x v="1"/>
    <x v="0"/>
  </r>
  <r>
    <x v="2"/>
    <n v="48"/>
    <x v="1"/>
    <s v="critical"/>
    <s v="car"/>
    <n v="2751"/>
    <x v="0"/>
    <x v="0"/>
    <s v="&gt; 7 years"/>
    <x v="0"/>
    <n v="3"/>
    <n v="38"/>
    <x v="2"/>
    <s v="none"/>
    <x v="0"/>
    <n v="2"/>
    <s v="skilled"/>
    <n v="2"/>
    <x v="0"/>
    <x v="0"/>
  </r>
  <r>
    <x v="1"/>
    <n v="48"/>
    <x v="1"/>
    <s v="poor"/>
    <s v="education"/>
    <n v="6224"/>
    <x v="1"/>
    <x v="1"/>
    <s v="&gt; 7 years"/>
    <x v="0"/>
    <n v="4"/>
    <n v="50"/>
    <x v="2"/>
    <s v="none"/>
    <x v="1"/>
    <n v="1"/>
    <s v="skilled"/>
    <n v="1"/>
    <x v="1"/>
    <x v="1"/>
  </r>
  <r>
    <x v="0"/>
    <n v="40"/>
    <x v="1"/>
    <s v="critical"/>
    <s v="education"/>
    <n v="5998"/>
    <x v="1"/>
    <x v="1"/>
    <s v="1 - 4 years"/>
    <x v="0"/>
    <n v="3"/>
    <n v="27"/>
    <x v="1"/>
    <s v="bank"/>
    <x v="0"/>
    <n v="1"/>
    <s v="skilled"/>
    <n v="1"/>
    <x v="0"/>
    <x v="1"/>
  </r>
  <r>
    <x v="1"/>
    <n v="21"/>
    <x v="2"/>
    <s v="good"/>
    <s v="business"/>
    <n v="1188"/>
    <x v="0"/>
    <x v="1"/>
    <s v="&gt; 7 years"/>
    <x v="1"/>
    <n v="4"/>
    <n v="39"/>
    <x v="2"/>
    <s v="none"/>
    <x v="0"/>
    <n v="1"/>
    <s v="skilled"/>
    <n v="2"/>
    <x v="1"/>
    <x v="1"/>
  </r>
  <r>
    <x v="2"/>
    <n v="24"/>
    <x v="2"/>
    <s v="good"/>
    <s v="car"/>
    <n v="6313"/>
    <x v="1"/>
    <x v="0"/>
    <s v="&gt; 7 years"/>
    <x v="2"/>
    <n v="4"/>
    <n v="41"/>
    <x v="2"/>
    <s v="none"/>
    <x v="0"/>
    <n v="1"/>
    <s v="management"/>
    <n v="2"/>
    <x v="0"/>
    <x v="0"/>
  </r>
  <r>
    <x v="2"/>
    <n v="6"/>
    <x v="0"/>
    <s v="critical"/>
    <s v="furniture/appliances"/>
    <n v="1221"/>
    <x v="0"/>
    <x v="0"/>
    <s v="1 - 4 years"/>
    <x v="3"/>
    <n v="2"/>
    <n v="27"/>
    <x v="1"/>
    <s v="none"/>
    <x v="0"/>
    <n v="2"/>
    <s v="skilled"/>
    <n v="1"/>
    <x v="1"/>
    <x v="0"/>
  </r>
  <r>
    <x v="3"/>
    <n v="24"/>
    <x v="2"/>
    <s v="good"/>
    <s v="furniture/appliances"/>
    <n v="2892"/>
    <x v="0"/>
    <x v="1"/>
    <s v="&gt; 7 years"/>
    <x v="2"/>
    <n v="4"/>
    <n v="51"/>
    <x v="2"/>
    <s v="none"/>
    <x v="1"/>
    <n v="1"/>
    <s v="skilled"/>
    <n v="1"/>
    <x v="1"/>
    <x v="0"/>
  </r>
  <r>
    <x v="2"/>
    <n v="24"/>
    <x v="2"/>
    <s v="good"/>
    <s v="furniture/appliances"/>
    <n v="3062"/>
    <x v="0"/>
    <x v="2"/>
    <s v="&gt; 7 years"/>
    <x v="0"/>
    <n v="3"/>
    <n v="32"/>
    <x v="2"/>
    <s v="none"/>
    <x v="2"/>
    <n v="1"/>
    <s v="skilled"/>
    <n v="1"/>
    <x v="0"/>
    <x v="0"/>
  </r>
  <r>
    <x v="2"/>
    <n v="9"/>
    <x v="0"/>
    <s v="good"/>
    <s v="furniture/appliances"/>
    <n v="2301"/>
    <x v="0"/>
    <x v="4"/>
    <s v="&lt; 1 year"/>
    <x v="1"/>
    <n v="4"/>
    <n v="22"/>
    <x v="1"/>
    <s v="none"/>
    <x v="2"/>
    <n v="1"/>
    <s v="skilled"/>
    <n v="1"/>
    <x v="1"/>
    <x v="0"/>
  </r>
  <r>
    <x v="0"/>
    <n v="18"/>
    <x v="2"/>
    <s v="good"/>
    <s v="car"/>
    <n v="7511"/>
    <x v="1"/>
    <x v="0"/>
    <s v="&gt; 7 years"/>
    <x v="3"/>
    <n v="4"/>
    <n v="51"/>
    <x v="2"/>
    <s v="none"/>
    <x v="1"/>
    <n v="1"/>
    <s v="skilled"/>
    <n v="2"/>
    <x v="0"/>
    <x v="1"/>
  </r>
  <r>
    <x v="2"/>
    <n v="12"/>
    <x v="2"/>
    <s v="critical"/>
    <s v="furniture/appliances"/>
    <n v="1258"/>
    <x v="0"/>
    <x v="1"/>
    <s v="&lt; 1 year"/>
    <x v="1"/>
    <n v="4"/>
    <n v="22"/>
    <x v="1"/>
    <s v="none"/>
    <x v="2"/>
    <n v="2"/>
    <s v="unskilled"/>
    <n v="1"/>
    <x v="1"/>
    <x v="0"/>
  </r>
  <r>
    <x v="2"/>
    <n v="24"/>
    <x v="2"/>
    <s v="poor"/>
    <s v="car"/>
    <n v="717"/>
    <x v="3"/>
    <x v="0"/>
    <s v="&gt; 7 years"/>
    <x v="0"/>
    <n v="4"/>
    <n v="54"/>
    <x v="2"/>
    <s v="none"/>
    <x v="0"/>
    <n v="2"/>
    <s v="skilled"/>
    <n v="1"/>
    <x v="0"/>
    <x v="0"/>
  </r>
  <r>
    <x v="1"/>
    <n v="9"/>
    <x v="0"/>
    <s v="good"/>
    <s v="car"/>
    <n v="1549"/>
    <x v="0"/>
    <x v="0"/>
    <s v="&lt; 1 year"/>
    <x v="0"/>
    <n v="2"/>
    <n v="35"/>
    <x v="2"/>
    <s v="none"/>
    <x v="0"/>
    <n v="1"/>
    <s v="unemployed"/>
    <n v="1"/>
    <x v="1"/>
    <x v="0"/>
  </r>
  <r>
    <x v="2"/>
    <n v="24"/>
    <x v="2"/>
    <s v="critical"/>
    <s v="education"/>
    <n v="1597"/>
    <x v="0"/>
    <x v="1"/>
    <s v="&gt; 7 years"/>
    <x v="0"/>
    <n v="4"/>
    <n v="54"/>
    <x v="2"/>
    <s v="none"/>
    <x v="1"/>
    <n v="2"/>
    <s v="skilled"/>
    <n v="2"/>
    <x v="1"/>
    <x v="0"/>
  </r>
  <r>
    <x v="1"/>
    <n v="18"/>
    <x v="2"/>
    <s v="critical"/>
    <s v="furniture/appliances"/>
    <n v="1795"/>
    <x v="0"/>
    <x v="1"/>
    <s v="&gt; 7 years"/>
    <x v="2"/>
    <n v="4"/>
    <n v="48"/>
    <x v="2"/>
    <s v="bank"/>
    <x v="2"/>
    <n v="2"/>
    <s v="unskilled"/>
    <n v="1"/>
    <x v="0"/>
    <x v="0"/>
  </r>
  <r>
    <x v="0"/>
    <n v="20"/>
    <x v="2"/>
    <s v="critical"/>
    <s v="furniture/appliances"/>
    <n v="4272"/>
    <x v="0"/>
    <x v="1"/>
    <s v="&gt; 7 years"/>
    <x v="3"/>
    <n v="4"/>
    <n v="24"/>
    <x v="1"/>
    <s v="none"/>
    <x v="0"/>
    <n v="2"/>
    <s v="skilled"/>
    <n v="1"/>
    <x v="1"/>
    <x v="0"/>
  </r>
  <r>
    <x v="2"/>
    <n v="12"/>
    <x v="2"/>
    <s v="critical"/>
    <s v="furniture/appliances"/>
    <n v="976"/>
    <x v="3"/>
    <x v="0"/>
    <s v="&gt; 7 years"/>
    <x v="0"/>
    <n v="4"/>
    <n v="35"/>
    <x v="2"/>
    <s v="none"/>
    <x v="0"/>
    <n v="2"/>
    <s v="skilled"/>
    <n v="1"/>
    <x v="1"/>
    <x v="0"/>
  </r>
  <r>
    <x v="1"/>
    <n v="12"/>
    <x v="2"/>
    <s v="good"/>
    <s v="car"/>
    <n v="7472"/>
    <x v="1"/>
    <x v="0"/>
    <s v="unemployed"/>
    <x v="3"/>
    <n v="2"/>
    <n v="24"/>
    <x v="1"/>
    <s v="none"/>
    <x v="2"/>
    <n v="1"/>
    <s v="unemployed"/>
    <n v="1"/>
    <x v="1"/>
    <x v="0"/>
  </r>
  <r>
    <x v="0"/>
    <n v="36"/>
    <x v="1"/>
    <s v="good"/>
    <s v="car"/>
    <n v="9271"/>
    <x v="1"/>
    <x v="1"/>
    <s v="4 - 7 years"/>
    <x v="1"/>
    <n v="1"/>
    <n v="24"/>
    <x v="1"/>
    <s v="none"/>
    <x v="0"/>
    <n v="1"/>
    <s v="skilled"/>
    <n v="1"/>
    <x v="0"/>
    <x v="1"/>
  </r>
  <r>
    <x v="1"/>
    <n v="6"/>
    <x v="0"/>
    <s v="good"/>
    <s v="furniture/appliances"/>
    <n v="590"/>
    <x v="3"/>
    <x v="1"/>
    <s v="&lt; 1 year"/>
    <x v="2"/>
    <n v="3"/>
    <n v="26"/>
    <x v="1"/>
    <s v="none"/>
    <x v="0"/>
    <n v="1"/>
    <s v="unskilled"/>
    <n v="1"/>
    <x v="1"/>
    <x v="0"/>
  </r>
  <r>
    <x v="2"/>
    <n v="12"/>
    <x v="2"/>
    <s v="critical"/>
    <s v="furniture/appliances"/>
    <n v="930"/>
    <x v="3"/>
    <x v="0"/>
    <s v="&gt; 7 years"/>
    <x v="0"/>
    <n v="4"/>
    <n v="65"/>
    <x v="0"/>
    <s v="none"/>
    <x v="0"/>
    <n v="4"/>
    <s v="skilled"/>
    <n v="1"/>
    <x v="1"/>
    <x v="0"/>
  </r>
  <r>
    <x v="1"/>
    <n v="42"/>
    <x v="1"/>
    <s v="very good"/>
    <s v="car"/>
    <n v="9283"/>
    <x v="1"/>
    <x v="1"/>
    <s v="unemployed"/>
    <x v="3"/>
    <n v="2"/>
    <n v="55"/>
    <x v="2"/>
    <s v="bank"/>
    <x v="1"/>
    <n v="1"/>
    <s v="management"/>
    <n v="1"/>
    <x v="0"/>
    <x v="0"/>
  </r>
  <r>
    <x v="1"/>
    <n v="15"/>
    <x v="2"/>
    <s v="perfect"/>
    <s v="car"/>
    <n v="1778"/>
    <x v="0"/>
    <x v="1"/>
    <s v="&lt; 1 year"/>
    <x v="1"/>
    <n v="1"/>
    <n v="26"/>
    <x v="1"/>
    <s v="none"/>
    <x v="2"/>
    <n v="2"/>
    <s v="unemployed"/>
    <n v="1"/>
    <x v="1"/>
    <x v="1"/>
  </r>
  <r>
    <x v="1"/>
    <n v="8"/>
    <x v="0"/>
    <s v="good"/>
    <s v="business"/>
    <n v="907"/>
    <x v="3"/>
    <x v="1"/>
    <s v="&lt; 1 year"/>
    <x v="2"/>
    <n v="2"/>
    <n v="26"/>
    <x v="1"/>
    <s v="none"/>
    <x v="0"/>
    <n v="1"/>
    <s v="skilled"/>
    <n v="1"/>
    <x v="0"/>
    <x v="0"/>
  </r>
  <r>
    <x v="1"/>
    <n v="6"/>
    <x v="0"/>
    <s v="good"/>
    <s v="furniture/appliances"/>
    <n v="484"/>
    <x v="3"/>
    <x v="1"/>
    <s v="4 - 7 years"/>
    <x v="2"/>
    <n v="3"/>
    <n v="28"/>
    <x v="1"/>
    <s v="bank"/>
    <x v="0"/>
    <n v="1"/>
    <s v="unskilled"/>
    <n v="1"/>
    <x v="1"/>
    <x v="0"/>
  </r>
  <r>
    <x v="0"/>
    <n v="36"/>
    <x v="1"/>
    <s v="critical"/>
    <s v="car"/>
    <n v="9629"/>
    <x v="1"/>
    <x v="1"/>
    <s v="4 - 7 years"/>
    <x v="0"/>
    <n v="4"/>
    <n v="24"/>
    <x v="1"/>
    <s v="none"/>
    <x v="0"/>
    <n v="2"/>
    <s v="skilled"/>
    <n v="1"/>
    <x v="0"/>
    <x v="1"/>
  </r>
  <r>
    <x v="0"/>
    <n v="48"/>
    <x v="1"/>
    <s v="good"/>
    <s v="furniture/appliances"/>
    <n v="3051"/>
    <x v="0"/>
    <x v="1"/>
    <s v="1 - 4 years"/>
    <x v="2"/>
    <n v="4"/>
    <n v="54"/>
    <x v="2"/>
    <s v="none"/>
    <x v="0"/>
    <n v="1"/>
    <s v="skilled"/>
    <n v="1"/>
    <x v="1"/>
    <x v="1"/>
  </r>
  <r>
    <x v="0"/>
    <n v="48"/>
    <x v="1"/>
    <s v="good"/>
    <s v="car"/>
    <n v="3931"/>
    <x v="0"/>
    <x v="1"/>
    <s v="4 - 7 years"/>
    <x v="0"/>
    <n v="4"/>
    <n v="46"/>
    <x v="2"/>
    <s v="none"/>
    <x v="1"/>
    <n v="1"/>
    <s v="skilled"/>
    <n v="2"/>
    <x v="1"/>
    <x v="1"/>
  </r>
  <r>
    <x v="1"/>
    <n v="36"/>
    <x v="1"/>
    <s v="poor"/>
    <s v="car"/>
    <n v="7432"/>
    <x v="1"/>
    <x v="1"/>
    <s v="1 - 4 years"/>
    <x v="1"/>
    <n v="2"/>
    <n v="54"/>
    <x v="2"/>
    <s v="none"/>
    <x v="2"/>
    <n v="1"/>
    <s v="skilled"/>
    <n v="1"/>
    <x v="1"/>
    <x v="0"/>
  </r>
  <r>
    <x v="2"/>
    <n v="6"/>
    <x v="0"/>
    <s v="good"/>
    <s v="furniture/appliances"/>
    <n v="1338"/>
    <x v="0"/>
    <x v="2"/>
    <s v="1 - 4 years"/>
    <x v="3"/>
    <n v="4"/>
    <n v="62"/>
    <x v="0"/>
    <s v="none"/>
    <x v="0"/>
    <n v="1"/>
    <s v="skilled"/>
    <n v="1"/>
    <x v="1"/>
    <x v="0"/>
  </r>
  <r>
    <x v="2"/>
    <n v="6"/>
    <x v="0"/>
    <s v="critical"/>
    <s v="furniture/appliances"/>
    <n v="1554"/>
    <x v="0"/>
    <x v="1"/>
    <s v="4 - 7 years"/>
    <x v="3"/>
    <n v="2"/>
    <n v="24"/>
    <x v="1"/>
    <s v="none"/>
    <x v="2"/>
    <n v="2"/>
    <s v="skilled"/>
    <n v="1"/>
    <x v="0"/>
    <x v="0"/>
  </r>
  <r>
    <x v="0"/>
    <n v="36"/>
    <x v="1"/>
    <s v="good"/>
    <s v="car"/>
    <n v="15857"/>
    <x v="2"/>
    <x v="1"/>
    <s v="unemployed"/>
    <x v="1"/>
    <n v="3"/>
    <n v="43"/>
    <x v="2"/>
    <s v="none"/>
    <x v="0"/>
    <n v="1"/>
    <s v="management"/>
    <n v="1"/>
    <x v="1"/>
    <x v="0"/>
  </r>
  <r>
    <x v="0"/>
    <n v="18"/>
    <x v="2"/>
    <s v="good"/>
    <s v="furniture/appliances"/>
    <n v="1345"/>
    <x v="0"/>
    <x v="1"/>
    <s v="1 - 4 years"/>
    <x v="0"/>
    <n v="3"/>
    <n v="26"/>
    <x v="1"/>
    <s v="bank"/>
    <x v="0"/>
    <n v="1"/>
    <s v="skilled"/>
    <n v="1"/>
    <x v="1"/>
    <x v="1"/>
  </r>
  <r>
    <x v="2"/>
    <n v="12"/>
    <x v="2"/>
    <s v="good"/>
    <s v="car"/>
    <n v="1101"/>
    <x v="0"/>
    <x v="1"/>
    <s v="1 - 4 years"/>
    <x v="2"/>
    <n v="2"/>
    <n v="27"/>
    <x v="1"/>
    <s v="none"/>
    <x v="0"/>
    <n v="2"/>
    <s v="skilled"/>
    <n v="1"/>
    <x v="0"/>
    <x v="0"/>
  </r>
  <r>
    <x v="3"/>
    <n v="12"/>
    <x v="2"/>
    <s v="good"/>
    <s v="furniture/appliances"/>
    <n v="3016"/>
    <x v="0"/>
    <x v="1"/>
    <s v="1 - 4 years"/>
    <x v="2"/>
    <n v="1"/>
    <n v="24"/>
    <x v="1"/>
    <s v="none"/>
    <x v="0"/>
    <n v="1"/>
    <s v="skilled"/>
    <n v="1"/>
    <x v="1"/>
    <x v="0"/>
  </r>
  <r>
    <x v="0"/>
    <n v="36"/>
    <x v="1"/>
    <s v="good"/>
    <s v="furniture/appliances"/>
    <n v="2712"/>
    <x v="0"/>
    <x v="1"/>
    <s v="&gt; 7 years"/>
    <x v="1"/>
    <n v="2"/>
    <n v="41"/>
    <x v="2"/>
    <s v="bank"/>
    <x v="0"/>
    <n v="1"/>
    <s v="skilled"/>
    <n v="2"/>
    <x v="1"/>
    <x v="1"/>
  </r>
  <r>
    <x v="0"/>
    <n v="8"/>
    <x v="0"/>
    <s v="critical"/>
    <s v="car"/>
    <n v="731"/>
    <x v="3"/>
    <x v="1"/>
    <s v="&gt; 7 years"/>
    <x v="0"/>
    <n v="4"/>
    <n v="47"/>
    <x v="2"/>
    <s v="none"/>
    <x v="0"/>
    <n v="2"/>
    <s v="unskilled"/>
    <n v="1"/>
    <x v="1"/>
    <x v="0"/>
  </r>
  <r>
    <x v="2"/>
    <n v="18"/>
    <x v="2"/>
    <s v="critical"/>
    <s v="furniture/appliances"/>
    <n v="3780"/>
    <x v="0"/>
    <x v="1"/>
    <s v="&lt; 1 year"/>
    <x v="2"/>
    <n v="2"/>
    <n v="35"/>
    <x v="2"/>
    <s v="none"/>
    <x v="0"/>
    <n v="2"/>
    <s v="management"/>
    <n v="1"/>
    <x v="0"/>
    <x v="0"/>
  </r>
  <r>
    <x v="0"/>
    <n v="21"/>
    <x v="2"/>
    <s v="critical"/>
    <s v="car"/>
    <n v="1602"/>
    <x v="0"/>
    <x v="1"/>
    <s v="&gt; 7 years"/>
    <x v="0"/>
    <n v="3"/>
    <n v="30"/>
    <x v="1"/>
    <s v="none"/>
    <x v="0"/>
    <n v="2"/>
    <s v="skilled"/>
    <n v="1"/>
    <x v="0"/>
    <x v="0"/>
  </r>
  <r>
    <x v="0"/>
    <n v="18"/>
    <x v="2"/>
    <s v="critical"/>
    <s v="car"/>
    <n v="3966"/>
    <x v="0"/>
    <x v="1"/>
    <s v="&gt; 7 years"/>
    <x v="3"/>
    <n v="4"/>
    <n v="33"/>
    <x v="2"/>
    <s v="bank"/>
    <x v="2"/>
    <n v="3"/>
    <s v="skilled"/>
    <n v="1"/>
    <x v="0"/>
    <x v="1"/>
  </r>
  <r>
    <x v="2"/>
    <n v="18"/>
    <x v="2"/>
    <s v="perfect"/>
    <s v="business"/>
    <n v="4165"/>
    <x v="0"/>
    <x v="1"/>
    <s v="1 - 4 years"/>
    <x v="1"/>
    <n v="2"/>
    <n v="36"/>
    <x v="2"/>
    <s v="store"/>
    <x v="0"/>
    <n v="2"/>
    <s v="skilled"/>
    <n v="2"/>
    <x v="1"/>
    <x v="1"/>
  </r>
  <r>
    <x v="0"/>
    <n v="36"/>
    <x v="1"/>
    <s v="good"/>
    <s v="car"/>
    <n v="8335"/>
    <x v="1"/>
    <x v="0"/>
    <s v="&gt; 7 years"/>
    <x v="2"/>
    <n v="4"/>
    <n v="47"/>
    <x v="2"/>
    <s v="none"/>
    <x v="1"/>
    <n v="1"/>
    <s v="skilled"/>
    <n v="1"/>
    <x v="1"/>
    <x v="1"/>
  </r>
  <r>
    <x v="1"/>
    <n v="48"/>
    <x v="1"/>
    <s v="poor"/>
    <s v="business"/>
    <n v="6681"/>
    <x v="1"/>
    <x v="0"/>
    <s v="1 - 4 years"/>
    <x v="0"/>
    <n v="4"/>
    <n v="38"/>
    <x v="2"/>
    <s v="none"/>
    <x v="1"/>
    <n v="1"/>
    <s v="skilled"/>
    <n v="2"/>
    <x v="0"/>
    <x v="0"/>
  </r>
  <r>
    <x v="2"/>
    <n v="24"/>
    <x v="2"/>
    <s v="poor"/>
    <s v="business"/>
    <n v="2375"/>
    <x v="0"/>
    <x v="2"/>
    <s v="1 - 4 years"/>
    <x v="0"/>
    <n v="2"/>
    <n v="44"/>
    <x v="2"/>
    <s v="none"/>
    <x v="0"/>
    <n v="2"/>
    <s v="skilled"/>
    <n v="2"/>
    <x v="0"/>
    <x v="0"/>
  </r>
  <r>
    <x v="0"/>
    <n v="18"/>
    <x v="2"/>
    <s v="good"/>
    <s v="car"/>
    <n v="1216"/>
    <x v="0"/>
    <x v="1"/>
    <s v="&lt; 1 year"/>
    <x v="0"/>
    <n v="3"/>
    <n v="23"/>
    <x v="1"/>
    <s v="none"/>
    <x v="2"/>
    <n v="1"/>
    <s v="skilled"/>
    <n v="1"/>
    <x v="0"/>
    <x v="1"/>
  </r>
  <r>
    <x v="0"/>
    <n v="45"/>
    <x v="1"/>
    <s v="perfect"/>
    <s v="business"/>
    <n v="11816"/>
    <x v="2"/>
    <x v="1"/>
    <s v="&gt; 7 years"/>
    <x v="1"/>
    <n v="4"/>
    <n v="29"/>
    <x v="1"/>
    <s v="none"/>
    <x v="2"/>
    <n v="2"/>
    <s v="skilled"/>
    <n v="1"/>
    <x v="1"/>
    <x v="1"/>
  </r>
  <r>
    <x v="1"/>
    <n v="24"/>
    <x v="2"/>
    <s v="good"/>
    <s v="furniture/appliances"/>
    <n v="5084"/>
    <x v="1"/>
    <x v="0"/>
    <s v="&gt; 7 years"/>
    <x v="1"/>
    <n v="4"/>
    <n v="42"/>
    <x v="2"/>
    <s v="none"/>
    <x v="0"/>
    <n v="1"/>
    <s v="skilled"/>
    <n v="1"/>
    <x v="0"/>
    <x v="0"/>
  </r>
  <r>
    <x v="3"/>
    <n v="15"/>
    <x v="2"/>
    <s v="good"/>
    <s v="furniture/appliances"/>
    <n v="2327"/>
    <x v="0"/>
    <x v="1"/>
    <s v="&lt; 1 year"/>
    <x v="1"/>
    <n v="3"/>
    <n v="25"/>
    <x v="1"/>
    <s v="none"/>
    <x v="0"/>
    <n v="1"/>
    <s v="unskilled"/>
    <n v="1"/>
    <x v="1"/>
    <x v="1"/>
  </r>
  <r>
    <x v="0"/>
    <n v="12"/>
    <x v="2"/>
    <s v="perfect"/>
    <s v="car"/>
    <n v="1082"/>
    <x v="0"/>
    <x v="1"/>
    <s v="1 - 4 years"/>
    <x v="0"/>
    <n v="4"/>
    <n v="48"/>
    <x v="2"/>
    <s v="bank"/>
    <x v="0"/>
    <n v="2"/>
    <s v="skilled"/>
    <n v="1"/>
    <x v="1"/>
    <x v="1"/>
  </r>
  <r>
    <x v="2"/>
    <n v="12"/>
    <x v="2"/>
    <s v="good"/>
    <s v="furniture/appliances"/>
    <n v="886"/>
    <x v="3"/>
    <x v="0"/>
    <s v="1 - 4 years"/>
    <x v="0"/>
    <n v="2"/>
    <n v="21"/>
    <x v="1"/>
    <s v="none"/>
    <x v="0"/>
    <n v="1"/>
    <s v="skilled"/>
    <n v="1"/>
    <x v="1"/>
    <x v="0"/>
  </r>
  <r>
    <x v="2"/>
    <n v="4"/>
    <x v="0"/>
    <s v="good"/>
    <s v="furniture/appliances"/>
    <n v="601"/>
    <x v="3"/>
    <x v="1"/>
    <s v="&lt; 1 year"/>
    <x v="3"/>
    <n v="3"/>
    <n v="23"/>
    <x v="1"/>
    <s v="none"/>
    <x v="2"/>
    <n v="1"/>
    <s v="unskilled"/>
    <n v="2"/>
    <x v="1"/>
    <x v="0"/>
  </r>
  <r>
    <x v="0"/>
    <n v="24"/>
    <x v="2"/>
    <s v="critical"/>
    <s v="car"/>
    <n v="2957"/>
    <x v="0"/>
    <x v="1"/>
    <s v="&gt; 7 years"/>
    <x v="0"/>
    <n v="4"/>
    <n v="63"/>
    <x v="0"/>
    <s v="none"/>
    <x v="0"/>
    <n v="2"/>
    <s v="skilled"/>
    <n v="1"/>
    <x v="0"/>
    <x v="0"/>
  </r>
  <r>
    <x v="2"/>
    <n v="24"/>
    <x v="2"/>
    <s v="critical"/>
    <s v="furniture/appliances"/>
    <n v="2611"/>
    <x v="0"/>
    <x v="1"/>
    <s v="&gt; 7 years"/>
    <x v="0"/>
    <n v="3"/>
    <n v="46"/>
    <x v="2"/>
    <s v="none"/>
    <x v="0"/>
    <n v="2"/>
    <s v="skilled"/>
    <n v="1"/>
    <x v="1"/>
    <x v="0"/>
  </r>
  <r>
    <x v="0"/>
    <n v="36"/>
    <x v="1"/>
    <s v="good"/>
    <s v="furniture/appliances"/>
    <n v="5179"/>
    <x v="1"/>
    <x v="1"/>
    <s v="4 - 7 years"/>
    <x v="0"/>
    <n v="2"/>
    <n v="29"/>
    <x v="1"/>
    <s v="none"/>
    <x v="0"/>
    <n v="1"/>
    <s v="skilled"/>
    <n v="1"/>
    <x v="1"/>
    <x v="1"/>
  </r>
  <r>
    <x v="2"/>
    <n v="21"/>
    <x v="2"/>
    <s v="poor"/>
    <s v="car"/>
    <n v="2993"/>
    <x v="0"/>
    <x v="1"/>
    <s v="1 - 4 years"/>
    <x v="2"/>
    <n v="2"/>
    <n v="28"/>
    <x v="1"/>
    <s v="store"/>
    <x v="0"/>
    <n v="2"/>
    <s v="unskilled"/>
    <n v="1"/>
    <x v="1"/>
    <x v="0"/>
  </r>
  <r>
    <x v="2"/>
    <n v="18"/>
    <x v="2"/>
    <s v="good"/>
    <s v="renovations"/>
    <n v="1943"/>
    <x v="0"/>
    <x v="1"/>
    <s v="&lt; 1 year"/>
    <x v="0"/>
    <n v="4"/>
    <n v="23"/>
    <x v="1"/>
    <s v="none"/>
    <x v="0"/>
    <n v="1"/>
    <s v="skilled"/>
    <n v="1"/>
    <x v="1"/>
    <x v="1"/>
  </r>
  <r>
    <x v="2"/>
    <n v="24"/>
    <x v="2"/>
    <s v="very good"/>
    <s v="business"/>
    <n v="1559"/>
    <x v="0"/>
    <x v="1"/>
    <s v="4 - 7 years"/>
    <x v="0"/>
    <n v="4"/>
    <n v="50"/>
    <x v="2"/>
    <s v="bank"/>
    <x v="0"/>
    <n v="1"/>
    <s v="skilled"/>
    <n v="1"/>
    <x v="0"/>
    <x v="0"/>
  </r>
  <r>
    <x v="2"/>
    <n v="18"/>
    <x v="2"/>
    <s v="good"/>
    <s v="furniture/appliances"/>
    <n v="3422"/>
    <x v="0"/>
    <x v="1"/>
    <s v="&gt; 7 years"/>
    <x v="0"/>
    <n v="4"/>
    <n v="47"/>
    <x v="2"/>
    <s v="bank"/>
    <x v="0"/>
    <n v="3"/>
    <s v="skilled"/>
    <n v="2"/>
    <x v="0"/>
    <x v="0"/>
  </r>
  <r>
    <x v="1"/>
    <n v="21"/>
    <x v="2"/>
    <s v="good"/>
    <s v="furniture/appliances"/>
    <n v="3976"/>
    <x v="0"/>
    <x v="0"/>
    <s v="4 - 7 years"/>
    <x v="1"/>
    <n v="3"/>
    <n v="35"/>
    <x v="2"/>
    <s v="none"/>
    <x v="0"/>
    <n v="1"/>
    <s v="skilled"/>
    <n v="1"/>
    <x v="0"/>
    <x v="0"/>
  </r>
  <r>
    <x v="2"/>
    <n v="18"/>
    <x v="2"/>
    <s v="good"/>
    <s v="car"/>
    <n v="6761"/>
    <x v="1"/>
    <x v="0"/>
    <s v="1 - 4 years"/>
    <x v="1"/>
    <n v="4"/>
    <n v="68"/>
    <x v="0"/>
    <s v="none"/>
    <x v="2"/>
    <n v="2"/>
    <s v="skilled"/>
    <n v="1"/>
    <x v="1"/>
    <x v="1"/>
  </r>
  <r>
    <x v="2"/>
    <n v="24"/>
    <x v="2"/>
    <s v="good"/>
    <s v="car"/>
    <n v="1249"/>
    <x v="0"/>
    <x v="1"/>
    <s v="&lt; 1 year"/>
    <x v="0"/>
    <n v="2"/>
    <n v="28"/>
    <x v="1"/>
    <s v="none"/>
    <x v="0"/>
    <n v="1"/>
    <s v="skilled"/>
    <n v="1"/>
    <x v="1"/>
    <x v="0"/>
  </r>
  <r>
    <x v="0"/>
    <n v="9"/>
    <x v="0"/>
    <s v="good"/>
    <s v="furniture/appliances"/>
    <n v="1364"/>
    <x v="0"/>
    <x v="1"/>
    <s v="4 - 7 years"/>
    <x v="2"/>
    <n v="4"/>
    <n v="59"/>
    <x v="0"/>
    <s v="none"/>
    <x v="0"/>
    <n v="1"/>
    <s v="skilled"/>
    <n v="1"/>
    <x v="1"/>
    <x v="0"/>
  </r>
  <r>
    <x v="0"/>
    <n v="12"/>
    <x v="2"/>
    <s v="good"/>
    <s v="furniture/appliances"/>
    <n v="709"/>
    <x v="3"/>
    <x v="1"/>
    <s v="&gt; 7 years"/>
    <x v="0"/>
    <n v="4"/>
    <n v="57"/>
    <x v="0"/>
    <s v="store"/>
    <x v="0"/>
    <n v="1"/>
    <s v="unskilled"/>
    <n v="1"/>
    <x v="1"/>
    <x v="1"/>
  </r>
  <r>
    <x v="0"/>
    <n v="20"/>
    <x v="2"/>
    <s v="critical"/>
    <s v="car"/>
    <n v="2235"/>
    <x v="0"/>
    <x v="1"/>
    <s v="1 - 4 years"/>
    <x v="0"/>
    <n v="2"/>
    <n v="33"/>
    <x v="2"/>
    <s v="bank"/>
    <x v="2"/>
    <n v="2"/>
    <s v="skilled"/>
    <n v="1"/>
    <x v="1"/>
    <x v="1"/>
  </r>
  <r>
    <x v="2"/>
    <n v="24"/>
    <x v="2"/>
    <s v="critical"/>
    <s v="car"/>
    <n v="4042"/>
    <x v="0"/>
    <x v="0"/>
    <s v="4 - 7 years"/>
    <x v="2"/>
    <n v="4"/>
    <n v="43"/>
    <x v="2"/>
    <s v="none"/>
    <x v="0"/>
    <n v="2"/>
    <s v="skilled"/>
    <n v="1"/>
    <x v="0"/>
    <x v="0"/>
  </r>
  <r>
    <x v="2"/>
    <n v="15"/>
    <x v="2"/>
    <s v="critical"/>
    <s v="furniture/appliances"/>
    <n v="1471"/>
    <x v="0"/>
    <x v="1"/>
    <s v="1 - 4 years"/>
    <x v="0"/>
    <n v="4"/>
    <n v="35"/>
    <x v="2"/>
    <s v="none"/>
    <x v="1"/>
    <n v="2"/>
    <s v="skilled"/>
    <n v="1"/>
    <x v="0"/>
    <x v="0"/>
  </r>
  <r>
    <x v="0"/>
    <n v="18"/>
    <x v="2"/>
    <s v="very good"/>
    <s v="car"/>
    <n v="1442"/>
    <x v="0"/>
    <x v="1"/>
    <s v="4 - 7 years"/>
    <x v="0"/>
    <n v="4"/>
    <n v="32"/>
    <x v="2"/>
    <s v="none"/>
    <x v="1"/>
    <n v="2"/>
    <s v="unskilled"/>
    <n v="2"/>
    <x v="1"/>
    <x v="1"/>
  </r>
  <r>
    <x v="2"/>
    <n v="36"/>
    <x v="1"/>
    <s v="poor"/>
    <s v="car"/>
    <n v="10875"/>
    <x v="2"/>
    <x v="1"/>
    <s v="&gt; 7 years"/>
    <x v="1"/>
    <n v="2"/>
    <n v="45"/>
    <x v="2"/>
    <s v="none"/>
    <x v="0"/>
    <n v="2"/>
    <s v="skilled"/>
    <n v="2"/>
    <x v="0"/>
    <x v="0"/>
  </r>
  <r>
    <x v="2"/>
    <n v="24"/>
    <x v="2"/>
    <s v="good"/>
    <s v="car"/>
    <n v="1474"/>
    <x v="0"/>
    <x v="4"/>
    <s v="&lt; 1 year"/>
    <x v="0"/>
    <n v="3"/>
    <n v="33"/>
    <x v="2"/>
    <s v="none"/>
    <x v="0"/>
    <n v="1"/>
    <s v="skilled"/>
    <n v="1"/>
    <x v="0"/>
    <x v="0"/>
  </r>
  <r>
    <x v="2"/>
    <n v="10"/>
    <x v="0"/>
    <s v="good"/>
    <s v="education"/>
    <n v="894"/>
    <x v="3"/>
    <x v="0"/>
    <s v="4 - 7 years"/>
    <x v="0"/>
    <n v="3"/>
    <n v="40"/>
    <x v="2"/>
    <s v="none"/>
    <x v="0"/>
    <n v="1"/>
    <s v="skilled"/>
    <n v="1"/>
    <x v="0"/>
    <x v="0"/>
  </r>
  <r>
    <x v="2"/>
    <n v="15"/>
    <x v="2"/>
    <s v="critical"/>
    <s v="furniture/appliances"/>
    <n v="3343"/>
    <x v="0"/>
    <x v="1"/>
    <s v="1 - 4 years"/>
    <x v="0"/>
    <n v="2"/>
    <n v="28"/>
    <x v="1"/>
    <s v="none"/>
    <x v="1"/>
    <n v="1"/>
    <s v="skilled"/>
    <n v="1"/>
    <x v="0"/>
    <x v="0"/>
  </r>
  <r>
    <x v="0"/>
    <n v="15"/>
    <x v="2"/>
    <s v="good"/>
    <s v="car"/>
    <n v="3959"/>
    <x v="0"/>
    <x v="1"/>
    <s v="1 - 4 years"/>
    <x v="2"/>
    <n v="2"/>
    <n v="29"/>
    <x v="1"/>
    <s v="none"/>
    <x v="0"/>
    <n v="1"/>
    <s v="skilled"/>
    <n v="1"/>
    <x v="0"/>
    <x v="1"/>
  </r>
  <r>
    <x v="2"/>
    <n v="9"/>
    <x v="0"/>
    <s v="good"/>
    <s v="car"/>
    <n v="3577"/>
    <x v="0"/>
    <x v="4"/>
    <s v="1 - 4 years"/>
    <x v="3"/>
    <n v="2"/>
    <n v="26"/>
    <x v="1"/>
    <s v="none"/>
    <x v="2"/>
    <n v="1"/>
    <s v="skilled"/>
    <n v="2"/>
    <x v="1"/>
    <x v="0"/>
  </r>
  <r>
    <x v="2"/>
    <n v="24"/>
    <x v="2"/>
    <s v="critical"/>
    <s v="car"/>
    <n v="5804"/>
    <x v="1"/>
    <x v="3"/>
    <s v="1 - 4 years"/>
    <x v="0"/>
    <n v="2"/>
    <n v="27"/>
    <x v="1"/>
    <s v="none"/>
    <x v="0"/>
    <n v="2"/>
    <s v="skilled"/>
    <n v="1"/>
    <x v="1"/>
    <x v="0"/>
  </r>
  <r>
    <x v="2"/>
    <n v="18"/>
    <x v="2"/>
    <s v="poor"/>
    <s v="business"/>
    <n v="2169"/>
    <x v="0"/>
    <x v="1"/>
    <s v="1 - 4 years"/>
    <x v="0"/>
    <n v="2"/>
    <n v="28"/>
    <x v="1"/>
    <s v="none"/>
    <x v="0"/>
    <n v="1"/>
    <s v="skilled"/>
    <n v="1"/>
    <x v="0"/>
    <x v="1"/>
  </r>
  <r>
    <x v="0"/>
    <n v="24"/>
    <x v="2"/>
    <s v="good"/>
    <s v="furniture/appliances"/>
    <n v="2439"/>
    <x v="0"/>
    <x v="1"/>
    <s v="&lt; 1 year"/>
    <x v="0"/>
    <n v="4"/>
    <n v="35"/>
    <x v="2"/>
    <s v="none"/>
    <x v="0"/>
    <n v="1"/>
    <s v="skilled"/>
    <n v="1"/>
    <x v="0"/>
    <x v="1"/>
  </r>
  <r>
    <x v="2"/>
    <n v="27"/>
    <x v="1"/>
    <s v="critical"/>
    <s v="furniture/appliances"/>
    <n v="4526"/>
    <x v="0"/>
    <x v="3"/>
    <s v="&lt; 1 year"/>
    <x v="0"/>
    <n v="2"/>
    <n v="32"/>
    <x v="2"/>
    <s v="store"/>
    <x v="0"/>
    <n v="2"/>
    <s v="unskilled"/>
    <n v="2"/>
    <x v="0"/>
    <x v="0"/>
  </r>
  <r>
    <x v="2"/>
    <n v="10"/>
    <x v="0"/>
    <s v="good"/>
    <s v="furniture/appliances"/>
    <n v="2210"/>
    <x v="0"/>
    <x v="1"/>
    <s v="1 - 4 years"/>
    <x v="1"/>
    <n v="2"/>
    <n v="25"/>
    <x v="1"/>
    <s v="bank"/>
    <x v="2"/>
    <n v="1"/>
    <s v="unskilled"/>
    <n v="1"/>
    <x v="1"/>
    <x v="1"/>
  </r>
  <r>
    <x v="2"/>
    <n v="15"/>
    <x v="2"/>
    <s v="good"/>
    <s v="furniture/appliances"/>
    <n v="2221"/>
    <x v="0"/>
    <x v="2"/>
    <s v="1 - 4 years"/>
    <x v="1"/>
    <n v="4"/>
    <n v="20"/>
    <x v="1"/>
    <s v="none"/>
    <x v="2"/>
    <n v="1"/>
    <s v="skilled"/>
    <n v="1"/>
    <x v="1"/>
    <x v="0"/>
  </r>
  <r>
    <x v="0"/>
    <n v="18"/>
    <x v="2"/>
    <s v="good"/>
    <s v="furniture/appliances"/>
    <n v="2389"/>
    <x v="0"/>
    <x v="1"/>
    <s v="&lt; 1 year"/>
    <x v="0"/>
    <n v="1"/>
    <n v="27"/>
    <x v="1"/>
    <s v="store"/>
    <x v="0"/>
    <n v="1"/>
    <s v="skilled"/>
    <n v="1"/>
    <x v="1"/>
    <x v="0"/>
  </r>
  <r>
    <x v="2"/>
    <n v="12"/>
    <x v="2"/>
    <s v="critical"/>
    <s v="furniture/appliances"/>
    <n v="3331"/>
    <x v="0"/>
    <x v="1"/>
    <s v="&gt; 7 years"/>
    <x v="1"/>
    <n v="4"/>
    <n v="42"/>
    <x v="2"/>
    <s v="store"/>
    <x v="0"/>
    <n v="1"/>
    <s v="skilled"/>
    <n v="1"/>
    <x v="1"/>
    <x v="0"/>
  </r>
  <r>
    <x v="2"/>
    <n v="36"/>
    <x v="1"/>
    <s v="good"/>
    <s v="business"/>
    <n v="7409"/>
    <x v="1"/>
    <x v="0"/>
    <s v="&gt; 7 years"/>
    <x v="2"/>
    <n v="2"/>
    <n v="37"/>
    <x v="2"/>
    <s v="none"/>
    <x v="0"/>
    <n v="2"/>
    <s v="skilled"/>
    <n v="1"/>
    <x v="1"/>
    <x v="0"/>
  </r>
  <r>
    <x v="0"/>
    <n v="12"/>
    <x v="2"/>
    <s v="good"/>
    <s v="furniture/appliances"/>
    <n v="652"/>
    <x v="3"/>
    <x v="1"/>
    <s v="&gt; 7 years"/>
    <x v="0"/>
    <n v="4"/>
    <n v="24"/>
    <x v="1"/>
    <s v="none"/>
    <x v="2"/>
    <n v="1"/>
    <s v="skilled"/>
    <n v="1"/>
    <x v="1"/>
    <x v="0"/>
  </r>
  <r>
    <x v="2"/>
    <n v="36"/>
    <x v="1"/>
    <s v="poor"/>
    <s v="furniture/appliances"/>
    <n v="7678"/>
    <x v="1"/>
    <x v="2"/>
    <s v="4 - 7 years"/>
    <x v="1"/>
    <n v="4"/>
    <n v="40"/>
    <x v="2"/>
    <s v="none"/>
    <x v="0"/>
    <n v="2"/>
    <s v="skilled"/>
    <n v="1"/>
    <x v="0"/>
    <x v="0"/>
  </r>
  <r>
    <x v="3"/>
    <n v="6"/>
    <x v="0"/>
    <s v="critical"/>
    <s v="car"/>
    <n v="1343"/>
    <x v="0"/>
    <x v="1"/>
    <s v="&gt; 7 years"/>
    <x v="3"/>
    <n v="4"/>
    <n v="46"/>
    <x v="2"/>
    <s v="none"/>
    <x v="0"/>
    <n v="2"/>
    <s v="skilled"/>
    <n v="2"/>
    <x v="1"/>
    <x v="0"/>
  </r>
  <r>
    <x v="0"/>
    <n v="24"/>
    <x v="2"/>
    <s v="critical"/>
    <s v="business"/>
    <n v="1382"/>
    <x v="0"/>
    <x v="4"/>
    <s v="4 - 7 years"/>
    <x v="0"/>
    <n v="1"/>
    <n v="26"/>
    <x v="1"/>
    <s v="none"/>
    <x v="0"/>
    <n v="2"/>
    <s v="skilled"/>
    <n v="1"/>
    <x v="0"/>
    <x v="0"/>
  </r>
  <r>
    <x v="2"/>
    <n v="15"/>
    <x v="2"/>
    <s v="good"/>
    <s v="furniture/appliances"/>
    <n v="874"/>
    <x v="3"/>
    <x v="0"/>
    <s v="&lt; 1 year"/>
    <x v="0"/>
    <n v="1"/>
    <n v="24"/>
    <x v="1"/>
    <s v="none"/>
    <x v="0"/>
    <n v="1"/>
    <s v="skilled"/>
    <n v="1"/>
    <x v="1"/>
    <x v="0"/>
  </r>
  <r>
    <x v="0"/>
    <n v="12"/>
    <x v="2"/>
    <s v="good"/>
    <s v="furniture/appliances"/>
    <n v="3590"/>
    <x v="0"/>
    <x v="1"/>
    <s v="1 - 4 years"/>
    <x v="1"/>
    <n v="2"/>
    <n v="29"/>
    <x v="1"/>
    <s v="none"/>
    <x v="0"/>
    <n v="1"/>
    <s v="unskilled"/>
    <n v="2"/>
    <x v="1"/>
    <x v="0"/>
  </r>
  <r>
    <x v="1"/>
    <n v="11"/>
    <x v="0"/>
    <s v="critical"/>
    <s v="car"/>
    <n v="1322"/>
    <x v="0"/>
    <x v="3"/>
    <s v="1 - 4 years"/>
    <x v="0"/>
    <n v="4"/>
    <n v="40"/>
    <x v="2"/>
    <s v="none"/>
    <x v="0"/>
    <n v="2"/>
    <s v="skilled"/>
    <n v="1"/>
    <x v="1"/>
    <x v="0"/>
  </r>
  <r>
    <x v="0"/>
    <n v="18"/>
    <x v="2"/>
    <s v="very good"/>
    <s v="furniture/appliances"/>
    <n v="1940"/>
    <x v="0"/>
    <x v="1"/>
    <s v="&lt; 1 year"/>
    <x v="2"/>
    <n v="4"/>
    <n v="36"/>
    <x v="2"/>
    <s v="bank"/>
    <x v="1"/>
    <n v="1"/>
    <s v="management"/>
    <n v="1"/>
    <x v="0"/>
    <x v="0"/>
  </r>
  <r>
    <x v="2"/>
    <n v="36"/>
    <x v="1"/>
    <s v="good"/>
    <s v="furniture/appliances"/>
    <n v="3595"/>
    <x v="0"/>
    <x v="1"/>
    <s v="&gt; 7 years"/>
    <x v="0"/>
    <n v="2"/>
    <n v="28"/>
    <x v="1"/>
    <s v="none"/>
    <x v="0"/>
    <n v="1"/>
    <s v="skilled"/>
    <n v="1"/>
    <x v="1"/>
    <x v="0"/>
  </r>
  <r>
    <x v="0"/>
    <n v="9"/>
    <x v="0"/>
    <s v="good"/>
    <s v="car"/>
    <n v="1422"/>
    <x v="0"/>
    <x v="1"/>
    <s v="&lt; 1 year"/>
    <x v="2"/>
    <n v="2"/>
    <n v="27"/>
    <x v="1"/>
    <s v="none"/>
    <x v="1"/>
    <n v="1"/>
    <s v="management"/>
    <n v="1"/>
    <x v="0"/>
    <x v="1"/>
  </r>
  <r>
    <x v="2"/>
    <n v="30"/>
    <x v="1"/>
    <s v="critical"/>
    <s v="furniture/appliances"/>
    <n v="6742"/>
    <x v="1"/>
    <x v="0"/>
    <s v="4 - 7 years"/>
    <x v="1"/>
    <n v="3"/>
    <n v="36"/>
    <x v="2"/>
    <s v="none"/>
    <x v="0"/>
    <n v="2"/>
    <s v="skilled"/>
    <n v="1"/>
    <x v="1"/>
    <x v="0"/>
  </r>
  <r>
    <x v="2"/>
    <n v="24"/>
    <x v="2"/>
    <s v="good"/>
    <s v="car"/>
    <n v="7814"/>
    <x v="1"/>
    <x v="1"/>
    <s v="4 - 7 years"/>
    <x v="2"/>
    <n v="3"/>
    <n v="38"/>
    <x v="2"/>
    <s v="none"/>
    <x v="0"/>
    <n v="1"/>
    <s v="management"/>
    <n v="1"/>
    <x v="0"/>
    <x v="0"/>
  </r>
  <r>
    <x v="2"/>
    <n v="24"/>
    <x v="2"/>
    <s v="good"/>
    <s v="car"/>
    <n v="9277"/>
    <x v="1"/>
    <x v="0"/>
    <s v="1 - 4 years"/>
    <x v="1"/>
    <n v="4"/>
    <n v="48"/>
    <x v="2"/>
    <s v="none"/>
    <x v="1"/>
    <n v="1"/>
    <s v="skilled"/>
    <n v="1"/>
    <x v="0"/>
    <x v="0"/>
  </r>
  <r>
    <x v="1"/>
    <n v="30"/>
    <x v="1"/>
    <s v="critical"/>
    <s v="car"/>
    <n v="2181"/>
    <x v="0"/>
    <x v="0"/>
    <s v="&gt; 7 years"/>
    <x v="0"/>
    <n v="4"/>
    <n v="36"/>
    <x v="2"/>
    <s v="none"/>
    <x v="0"/>
    <n v="2"/>
    <s v="skilled"/>
    <n v="1"/>
    <x v="1"/>
    <x v="0"/>
  </r>
  <r>
    <x v="2"/>
    <n v="18"/>
    <x v="2"/>
    <s v="critical"/>
    <s v="furniture/appliances"/>
    <n v="1098"/>
    <x v="0"/>
    <x v="1"/>
    <s v="unemployed"/>
    <x v="0"/>
    <n v="4"/>
    <n v="65"/>
    <x v="0"/>
    <s v="none"/>
    <x v="0"/>
    <n v="2"/>
    <s v="unemployed"/>
    <n v="1"/>
    <x v="1"/>
    <x v="0"/>
  </r>
  <r>
    <x v="1"/>
    <n v="24"/>
    <x v="2"/>
    <s v="good"/>
    <s v="furniture/appliances"/>
    <n v="4057"/>
    <x v="0"/>
    <x v="1"/>
    <s v="4 - 7 years"/>
    <x v="2"/>
    <n v="3"/>
    <n v="43"/>
    <x v="2"/>
    <s v="none"/>
    <x v="0"/>
    <n v="1"/>
    <s v="skilled"/>
    <n v="1"/>
    <x v="0"/>
    <x v="1"/>
  </r>
  <r>
    <x v="0"/>
    <n v="12"/>
    <x v="2"/>
    <s v="good"/>
    <s v="education"/>
    <n v="795"/>
    <x v="3"/>
    <x v="1"/>
    <s v="&lt; 1 year"/>
    <x v="0"/>
    <n v="4"/>
    <n v="53"/>
    <x v="2"/>
    <s v="none"/>
    <x v="0"/>
    <n v="1"/>
    <s v="skilled"/>
    <n v="1"/>
    <x v="1"/>
    <x v="1"/>
  </r>
  <r>
    <x v="1"/>
    <n v="24"/>
    <x v="2"/>
    <s v="critical"/>
    <s v="business"/>
    <n v="2825"/>
    <x v="0"/>
    <x v="0"/>
    <s v="4 - 7 years"/>
    <x v="0"/>
    <n v="3"/>
    <n v="34"/>
    <x v="2"/>
    <s v="none"/>
    <x v="0"/>
    <n v="2"/>
    <s v="skilled"/>
    <n v="2"/>
    <x v="0"/>
    <x v="0"/>
  </r>
  <r>
    <x v="1"/>
    <n v="48"/>
    <x v="1"/>
    <s v="good"/>
    <s v="business"/>
    <n v="15672"/>
    <x v="2"/>
    <x v="1"/>
    <s v="1 - 4 years"/>
    <x v="1"/>
    <n v="2"/>
    <n v="23"/>
    <x v="1"/>
    <s v="none"/>
    <x v="0"/>
    <n v="1"/>
    <s v="skilled"/>
    <n v="1"/>
    <x v="0"/>
    <x v="1"/>
  </r>
  <r>
    <x v="2"/>
    <n v="36"/>
    <x v="1"/>
    <s v="critical"/>
    <s v="car"/>
    <n v="6614"/>
    <x v="1"/>
    <x v="1"/>
    <s v="&gt; 7 years"/>
    <x v="0"/>
    <n v="4"/>
    <n v="34"/>
    <x v="2"/>
    <s v="none"/>
    <x v="0"/>
    <n v="2"/>
    <s v="management"/>
    <n v="1"/>
    <x v="0"/>
    <x v="0"/>
  </r>
  <r>
    <x v="2"/>
    <n v="28"/>
    <x v="1"/>
    <s v="very good"/>
    <s v="car"/>
    <n v="7824"/>
    <x v="1"/>
    <x v="0"/>
    <s v="&lt; 1 year"/>
    <x v="2"/>
    <n v="4"/>
    <n v="40"/>
    <x v="2"/>
    <s v="bank"/>
    <x v="2"/>
    <n v="2"/>
    <s v="skilled"/>
    <n v="2"/>
    <x v="0"/>
    <x v="0"/>
  </r>
  <r>
    <x v="0"/>
    <n v="27"/>
    <x v="1"/>
    <s v="critical"/>
    <s v="business"/>
    <n v="2442"/>
    <x v="0"/>
    <x v="1"/>
    <s v="&gt; 7 years"/>
    <x v="0"/>
    <n v="4"/>
    <n v="43"/>
    <x v="2"/>
    <s v="store"/>
    <x v="0"/>
    <n v="4"/>
    <s v="management"/>
    <n v="2"/>
    <x v="0"/>
    <x v="0"/>
  </r>
  <r>
    <x v="2"/>
    <n v="15"/>
    <x v="2"/>
    <s v="critical"/>
    <s v="furniture/appliances"/>
    <n v="1829"/>
    <x v="0"/>
    <x v="1"/>
    <s v="&gt; 7 years"/>
    <x v="0"/>
    <n v="4"/>
    <n v="46"/>
    <x v="2"/>
    <s v="none"/>
    <x v="0"/>
    <n v="2"/>
    <s v="skilled"/>
    <n v="1"/>
    <x v="0"/>
    <x v="0"/>
  </r>
  <r>
    <x v="0"/>
    <n v="12"/>
    <x v="2"/>
    <s v="critical"/>
    <s v="car"/>
    <n v="2171"/>
    <x v="0"/>
    <x v="1"/>
    <s v="1 - 4 years"/>
    <x v="0"/>
    <n v="4"/>
    <n v="38"/>
    <x v="2"/>
    <s v="bank"/>
    <x v="0"/>
    <n v="2"/>
    <s v="unskilled"/>
    <n v="1"/>
    <x v="1"/>
    <x v="0"/>
  </r>
  <r>
    <x v="1"/>
    <n v="36"/>
    <x v="1"/>
    <s v="critical"/>
    <s v="car"/>
    <n v="5800"/>
    <x v="1"/>
    <x v="1"/>
    <s v="1 - 4 years"/>
    <x v="2"/>
    <n v="4"/>
    <n v="34"/>
    <x v="2"/>
    <s v="none"/>
    <x v="0"/>
    <n v="2"/>
    <s v="skilled"/>
    <n v="1"/>
    <x v="0"/>
    <x v="0"/>
  </r>
  <r>
    <x v="2"/>
    <n v="18"/>
    <x v="2"/>
    <s v="critical"/>
    <s v="furniture/appliances"/>
    <n v="1169"/>
    <x v="0"/>
    <x v="0"/>
    <s v="1 - 4 years"/>
    <x v="0"/>
    <n v="3"/>
    <n v="29"/>
    <x v="1"/>
    <s v="none"/>
    <x v="0"/>
    <n v="2"/>
    <s v="skilled"/>
    <n v="1"/>
    <x v="0"/>
    <x v="0"/>
  </r>
  <r>
    <x v="2"/>
    <n v="36"/>
    <x v="1"/>
    <s v="poor"/>
    <s v="car"/>
    <n v="8947"/>
    <x v="1"/>
    <x v="0"/>
    <s v="4 - 7 years"/>
    <x v="2"/>
    <n v="2"/>
    <n v="31"/>
    <x v="2"/>
    <s v="store"/>
    <x v="0"/>
    <n v="1"/>
    <s v="management"/>
    <n v="2"/>
    <x v="0"/>
    <x v="0"/>
  </r>
  <r>
    <x v="0"/>
    <n v="21"/>
    <x v="2"/>
    <s v="good"/>
    <s v="furniture/appliances"/>
    <n v="2606"/>
    <x v="0"/>
    <x v="1"/>
    <s v="&lt; 1 year"/>
    <x v="0"/>
    <n v="4"/>
    <n v="28"/>
    <x v="1"/>
    <s v="none"/>
    <x v="2"/>
    <n v="1"/>
    <s v="management"/>
    <n v="1"/>
    <x v="0"/>
    <x v="0"/>
  </r>
  <r>
    <x v="2"/>
    <n v="12"/>
    <x v="2"/>
    <s v="critical"/>
    <s v="furniture/appliances"/>
    <n v="1592"/>
    <x v="0"/>
    <x v="3"/>
    <s v="4 - 7 years"/>
    <x v="2"/>
    <n v="2"/>
    <n v="35"/>
    <x v="2"/>
    <s v="none"/>
    <x v="0"/>
    <n v="1"/>
    <s v="skilled"/>
    <n v="1"/>
    <x v="1"/>
    <x v="0"/>
  </r>
  <r>
    <x v="2"/>
    <n v="15"/>
    <x v="2"/>
    <s v="good"/>
    <s v="furniture/appliances"/>
    <n v="2186"/>
    <x v="0"/>
    <x v="0"/>
    <s v="4 - 7 years"/>
    <x v="3"/>
    <n v="4"/>
    <n v="33"/>
    <x v="2"/>
    <s v="bank"/>
    <x v="2"/>
    <n v="1"/>
    <s v="unskilled"/>
    <n v="1"/>
    <x v="1"/>
    <x v="0"/>
  </r>
  <r>
    <x v="0"/>
    <n v="18"/>
    <x v="2"/>
    <s v="good"/>
    <s v="furniture/appliances"/>
    <n v="4153"/>
    <x v="0"/>
    <x v="1"/>
    <s v="1 - 4 years"/>
    <x v="1"/>
    <n v="3"/>
    <n v="42"/>
    <x v="2"/>
    <s v="none"/>
    <x v="0"/>
    <n v="1"/>
    <s v="skilled"/>
    <n v="1"/>
    <x v="1"/>
    <x v="1"/>
  </r>
  <r>
    <x v="0"/>
    <n v="16"/>
    <x v="2"/>
    <s v="critical"/>
    <s v="car"/>
    <n v="2625"/>
    <x v="0"/>
    <x v="1"/>
    <s v="&gt; 7 years"/>
    <x v="1"/>
    <n v="4"/>
    <n v="43"/>
    <x v="2"/>
    <s v="bank"/>
    <x v="2"/>
    <n v="1"/>
    <s v="skilled"/>
    <n v="1"/>
    <x v="0"/>
    <x v="1"/>
  </r>
  <r>
    <x v="2"/>
    <n v="20"/>
    <x v="2"/>
    <s v="critical"/>
    <s v="car"/>
    <n v="3485"/>
    <x v="0"/>
    <x v="0"/>
    <s v="&lt; 1 year"/>
    <x v="1"/>
    <n v="4"/>
    <n v="44"/>
    <x v="2"/>
    <s v="none"/>
    <x v="0"/>
    <n v="2"/>
    <s v="skilled"/>
    <n v="1"/>
    <x v="0"/>
    <x v="0"/>
  </r>
  <r>
    <x v="2"/>
    <n v="36"/>
    <x v="1"/>
    <s v="critical"/>
    <s v="car"/>
    <n v="10477"/>
    <x v="2"/>
    <x v="0"/>
    <s v="&gt; 7 years"/>
    <x v="1"/>
    <n v="4"/>
    <n v="42"/>
    <x v="2"/>
    <s v="none"/>
    <x v="1"/>
    <n v="2"/>
    <s v="skilled"/>
    <n v="1"/>
    <x v="1"/>
    <x v="0"/>
  </r>
  <r>
    <x v="2"/>
    <n v="15"/>
    <x v="2"/>
    <s v="good"/>
    <s v="furniture/appliances"/>
    <n v="1386"/>
    <x v="0"/>
    <x v="0"/>
    <s v="1 - 4 years"/>
    <x v="0"/>
    <n v="2"/>
    <n v="40"/>
    <x v="2"/>
    <s v="none"/>
    <x v="2"/>
    <n v="1"/>
    <s v="skilled"/>
    <n v="1"/>
    <x v="0"/>
    <x v="0"/>
  </r>
  <r>
    <x v="2"/>
    <n v="24"/>
    <x v="2"/>
    <s v="good"/>
    <s v="furniture/appliances"/>
    <n v="1278"/>
    <x v="0"/>
    <x v="1"/>
    <s v="&gt; 7 years"/>
    <x v="0"/>
    <n v="1"/>
    <n v="36"/>
    <x v="2"/>
    <s v="none"/>
    <x v="0"/>
    <n v="1"/>
    <s v="management"/>
    <n v="1"/>
    <x v="0"/>
    <x v="0"/>
  </r>
  <r>
    <x v="0"/>
    <n v="12"/>
    <x v="2"/>
    <s v="good"/>
    <s v="furniture/appliances"/>
    <n v="1107"/>
    <x v="0"/>
    <x v="1"/>
    <s v="1 - 4 years"/>
    <x v="1"/>
    <n v="2"/>
    <n v="20"/>
    <x v="1"/>
    <s v="none"/>
    <x v="2"/>
    <n v="1"/>
    <s v="management"/>
    <n v="2"/>
    <x v="0"/>
    <x v="0"/>
  </r>
  <r>
    <x v="0"/>
    <n v="21"/>
    <x v="2"/>
    <s v="good"/>
    <s v="car"/>
    <n v="3763"/>
    <x v="0"/>
    <x v="0"/>
    <s v="4 - 7 years"/>
    <x v="1"/>
    <n v="2"/>
    <n v="24"/>
    <x v="1"/>
    <s v="none"/>
    <x v="0"/>
    <n v="1"/>
    <s v="unskilled"/>
    <n v="1"/>
    <x v="1"/>
    <x v="0"/>
  </r>
  <r>
    <x v="1"/>
    <n v="36"/>
    <x v="1"/>
    <s v="good"/>
    <s v="education"/>
    <n v="3711"/>
    <x v="0"/>
    <x v="0"/>
    <s v="1 - 4 years"/>
    <x v="1"/>
    <n v="2"/>
    <n v="27"/>
    <x v="1"/>
    <s v="none"/>
    <x v="0"/>
    <n v="1"/>
    <s v="skilled"/>
    <n v="1"/>
    <x v="1"/>
    <x v="0"/>
  </r>
  <r>
    <x v="2"/>
    <n v="15"/>
    <x v="2"/>
    <s v="poor"/>
    <s v="car"/>
    <n v="3594"/>
    <x v="0"/>
    <x v="1"/>
    <s v="&lt; 1 year"/>
    <x v="3"/>
    <n v="2"/>
    <n v="46"/>
    <x v="2"/>
    <s v="none"/>
    <x v="0"/>
    <n v="2"/>
    <s v="unskilled"/>
    <n v="1"/>
    <x v="1"/>
    <x v="0"/>
  </r>
  <r>
    <x v="1"/>
    <n v="9"/>
    <x v="0"/>
    <s v="good"/>
    <s v="car"/>
    <n v="3195"/>
    <x v="0"/>
    <x v="0"/>
    <s v="1 - 4 years"/>
    <x v="3"/>
    <n v="2"/>
    <n v="33"/>
    <x v="2"/>
    <s v="none"/>
    <x v="0"/>
    <n v="1"/>
    <s v="unskilled"/>
    <n v="1"/>
    <x v="1"/>
    <x v="0"/>
  </r>
  <r>
    <x v="2"/>
    <n v="36"/>
    <x v="1"/>
    <s v="poor"/>
    <s v="furniture/appliances"/>
    <n v="4454"/>
    <x v="0"/>
    <x v="1"/>
    <s v="1 - 4 years"/>
    <x v="0"/>
    <n v="4"/>
    <n v="34"/>
    <x v="2"/>
    <s v="none"/>
    <x v="0"/>
    <n v="2"/>
    <s v="skilled"/>
    <n v="1"/>
    <x v="1"/>
    <x v="0"/>
  </r>
  <r>
    <x v="1"/>
    <n v="24"/>
    <x v="2"/>
    <s v="critical"/>
    <s v="furniture/appliances"/>
    <n v="4736"/>
    <x v="0"/>
    <x v="1"/>
    <s v="&lt; 1 year"/>
    <x v="1"/>
    <n v="4"/>
    <n v="25"/>
    <x v="1"/>
    <s v="bank"/>
    <x v="0"/>
    <n v="1"/>
    <s v="unskilled"/>
    <n v="1"/>
    <x v="1"/>
    <x v="1"/>
  </r>
  <r>
    <x v="1"/>
    <n v="30"/>
    <x v="1"/>
    <s v="good"/>
    <s v="furniture/appliances"/>
    <n v="2991"/>
    <x v="0"/>
    <x v="0"/>
    <s v="&gt; 7 years"/>
    <x v="1"/>
    <n v="4"/>
    <n v="25"/>
    <x v="1"/>
    <s v="none"/>
    <x v="0"/>
    <n v="1"/>
    <s v="skilled"/>
    <n v="1"/>
    <x v="1"/>
    <x v="0"/>
  </r>
  <r>
    <x v="2"/>
    <n v="11"/>
    <x v="0"/>
    <s v="good"/>
    <s v="business"/>
    <n v="2142"/>
    <x v="0"/>
    <x v="3"/>
    <s v="&gt; 7 years"/>
    <x v="3"/>
    <n v="2"/>
    <n v="28"/>
    <x v="1"/>
    <s v="none"/>
    <x v="0"/>
    <n v="1"/>
    <s v="skilled"/>
    <n v="1"/>
    <x v="0"/>
    <x v="0"/>
  </r>
  <r>
    <x v="0"/>
    <n v="24"/>
    <x v="2"/>
    <s v="very good"/>
    <s v="business"/>
    <n v="3161"/>
    <x v="0"/>
    <x v="1"/>
    <s v="1 - 4 years"/>
    <x v="0"/>
    <n v="2"/>
    <n v="31"/>
    <x v="2"/>
    <s v="none"/>
    <x v="2"/>
    <n v="1"/>
    <s v="skilled"/>
    <n v="1"/>
    <x v="0"/>
    <x v="1"/>
  </r>
  <r>
    <x v="1"/>
    <n v="48"/>
    <x v="1"/>
    <s v="perfect"/>
    <s v="car"/>
    <n v="18424"/>
    <x v="2"/>
    <x v="1"/>
    <s v="1 - 4 years"/>
    <x v="3"/>
    <n v="2"/>
    <n v="32"/>
    <x v="2"/>
    <s v="bank"/>
    <x v="0"/>
    <n v="1"/>
    <s v="management"/>
    <n v="1"/>
    <x v="0"/>
    <x v="1"/>
  </r>
  <r>
    <x v="2"/>
    <n v="10"/>
    <x v="0"/>
    <s v="good"/>
    <s v="car"/>
    <n v="2848"/>
    <x v="0"/>
    <x v="4"/>
    <s v="1 - 4 years"/>
    <x v="3"/>
    <n v="2"/>
    <n v="32"/>
    <x v="2"/>
    <s v="none"/>
    <x v="0"/>
    <n v="1"/>
    <s v="skilled"/>
    <n v="2"/>
    <x v="1"/>
    <x v="0"/>
  </r>
  <r>
    <x v="0"/>
    <n v="6"/>
    <x v="0"/>
    <s v="good"/>
    <s v="car"/>
    <n v="14896"/>
    <x v="2"/>
    <x v="1"/>
    <s v="&gt; 7 years"/>
    <x v="3"/>
    <n v="4"/>
    <n v="68"/>
    <x v="0"/>
    <s v="bank"/>
    <x v="0"/>
    <n v="1"/>
    <s v="management"/>
    <n v="1"/>
    <x v="0"/>
    <x v="1"/>
  </r>
  <r>
    <x v="0"/>
    <n v="24"/>
    <x v="2"/>
    <s v="good"/>
    <s v="furniture/appliances"/>
    <n v="2359"/>
    <x v="0"/>
    <x v="4"/>
    <s v="unemployed"/>
    <x v="3"/>
    <n v="1"/>
    <n v="33"/>
    <x v="2"/>
    <s v="none"/>
    <x v="0"/>
    <n v="1"/>
    <s v="skilled"/>
    <n v="1"/>
    <x v="1"/>
    <x v="1"/>
  </r>
  <r>
    <x v="0"/>
    <n v="24"/>
    <x v="2"/>
    <s v="good"/>
    <s v="furniture/appliances"/>
    <n v="3345"/>
    <x v="0"/>
    <x v="1"/>
    <s v="&gt; 7 years"/>
    <x v="0"/>
    <n v="2"/>
    <n v="39"/>
    <x v="2"/>
    <s v="none"/>
    <x v="2"/>
    <n v="1"/>
    <s v="management"/>
    <n v="1"/>
    <x v="0"/>
    <x v="1"/>
  </r>
  <r>
    <x v="2"/>
    <n v="18"/>
    <x v="2"/>
    <s v="critical"/>
    <s v="furniture/appliances"/>
    <n v="1817"/>
    <x v="0"/>
    <x v="1"/>
    <s v="1 - 4 years"/>
    <x v="0"/>
    <n v="2"/>
    <n v="28"/>
    <x v="1"/>
    <s v="none"/>
    <x v="0"/>
    <n v="2"/>
    <s v="skilled"/>
    <n v="1"/>
    <x v="1"/>
    <x v="0"/>
  </r>
  <r>
    <x v="2"/>
    <n v="48"/>
    <x v="1"/>
    <s v="poor"/>
    <s v="furniture/appliances"/>
    <n v="12749"/>
    <x v="2"/>
    <x v="2"/>
    <s v="4 - 7 years"/>
    <x v="0"/>
    <n v="1"/>
    <n v="37"/>
    <x v="2"/>
    <s v="none"/>
    <x v="0"/>
    <n v="1"/>
    <s v="management"/>
    <n v="1"/>
    <x v="0"/>
    <x v="0"/>
  </r>
  <r>
    <x v="0"/>
    <n v="9"/>
    <x v="0"/>
    <s v="good"/>
    <s v="furniture/appliances"/>
    <n v="1366"/>
    <x v="0"/>
    <x v="1"/>
    <s v="&lt; 1 year"/>
    <x v="2"/>
    <n v="4"/>
    <n v="22"/>
    <x v="1"/>
    <s v="none"/>
    <x v="2"/>
    <n v="1"/>
    <s v="skilled"/>
    <n v="1"/>
    <x v="1"/>
    <x v="1"/>
  </r>
  <r>
    <x v="1"/>
    <n v="12"/>
    <x v="2"/>
    <s v="good"/>
    <s v="car"/>
    <n v="2002"/>
    <x v="0"/>
    <x v="1"/>
    <s v="4 - 7 years"/>
    <x v="2"/>
    <n v="4"/>
    <n v="30"/>
    <x v="1"/>
    <s v="none"/>
    <x v="2"/>
    <n v="1"/>
    <s v="skilled"/>
    <n v="2"/>
    <x v="0"/>
    <x v="0"/>
  </r>
  <r>
    <x v="0"/>
    <n v="24"/>
    <x v="2"/>
    <s v="very good"/>
    <s v="furniture/appliances"/>
    <n v="6872"/>
    <x v="1"/>
    <x v="1"/>
    <s v="&lt; 1 year"/>
    <x v="1"/>
    <n v="1"/>
    <n v="55"/>
    <x v="2"/>
    <s v="bank"/>
    <x v="0"/>
    <n v="1"/>
    <s v="skilled"/>
    <n v="1"/>
    <x v="0"/>
    <x v="1"/>
  </r>
  <r>
    <x v="0"/>
    <n v="12"/>
    <x v="2"/>
    <s v="very good"/>
    <s v="car"/>
    <n v="697"/>
    <x v="3"/>
    <x v="1"/>
    <s v="&lt; 1 year"/>
    <x v="0"/>
    <n v="2"/>
    <n v="46"/>
    <x v="2"/>
    <s v="bank"/>
    <x v="0"/>
    <n v="2"/>
    <s v="skilled"/>
    <n v="1"/>
    <x v="0"/>
    <x v="1"/>
  </r>
  <r>
    <x v="0"/>
    <n v="18"/>
    <x v="2"/>
    <s v="critical"/>
    <s v="furniture/appliances"/>
    <n v="1049"/>
    <x v="0"/>
    <x v="1"/>
    <s v="&lt; 1 year"/>
    <x v="0"/>
    <n v="4"/>
    <n v="21"/>
    <x v="1"/>
    <s v="none"/>
    <x v="2"/>
    <n v="1"/>
    <s v="skilled"/>
    <n v="1"/>
    <x v="1"/>
    <x v="0"/>
  </r>
  <r>
    <x v="0"/>
    <n v="48"/>
    <x v="1"/>
    <s v="good"/>
    <s v="car"/>
    <n v="10297"/>
    <x v="2"/>
    <x v="1"/>
    <s v="4 - 7 years"/>
    <x v="0"/>
    <n v="4"/>
    <n v="39"/>
    <x v="2"/>
    <s v="store"/>
    <x v="1"/>
    <n v="3"/>
    <s v="skilled"/>
    <n v="2"/>
    <x v="0"/>
    <x v="1"/>
  </r>
  <r>
    <x v="2"/>
    <n v="30"/>
    <x v="1"/>
    <s v="good"/>
    <s v="furniture/appliances"/>
    <n v="1867"/>
    <x v="0"/>
    <x v="0"/>
    <s v="&gt; 7 years"/>
    <x v="0"/>
    <n v="4"/>
    <n v="58"/>
    <x v="0"/>
    <s v="none"/>
    <x v="0"/>
    <n v="1"/>
    <s v="skilled"/>
    <n v="1"/>
    <x v="0"/>
    <x v="0"/>
  </r>
  <r>
    <x v="0"/>
    <n v="12"/>
    <x v="2"/>
    <s v="poor"/>
    <s v="car"/>
    <n v="1344"/>
    <x v="0"/>
    <x v="1"/>
    <s v="1 - 4 years"/>
    <x v="0"/>
    <n v="2"/>
    <n v="43"/>
    <x v="2"/>
    <s v="none"/>
    <x v="0"/>
    <n v="2"/>
    <s v="unskilled"/>
    <n v="2"/>
    <x v="1"/>
    <x v="0"/>
  </r>
  <r>
    <x v="0"/>
    <n v="24"/>
    <x v="2"/>
    <s v="good"/>
    <s v="furniture/appliances"/>
    <n v="1747"/>
    <x v="0"/>
    <x v="1"/>
    <s v="&lt; 1 year"/>
    <x v="0"/>
    <n v="1"/>
    <n v="24"/>
    <x v="1"/>
    <s v="none"/>
    <x v="0"/>
    <n v="1"/>
    <s v="unskilled"/>
    <n v="1"/>
    <x v="1"/>
    <x v="0"/>
  </r>
  <r>
    <x v="1"/>
    <n v="9"/>
    <x v="0"/>
    <s v="good"/>
    <s v="furniture/appliances"/>
    <n v="1670"/>
    <x v="0"/>
    <x v="1"/>
    <s v="&lt; 1 year"/>
    <x v="0"/>
    <n v="2"/>
    <n v="22"/>
    <x v="1"/>
    <s v="none"/>
    <x v="0"/>
    <n v="1"/>
    <s v="skilled"/>
    <n v="1"/>
    <x v="0"/>
    <x v="1"/>
  </r>
  <r>
    <x v="2"/>
    <n v="9"/>
    <x v="0"/>
    <s v="critical"/>
    <s v="car"/>
    <n v="1224"/>
    <x v="0"/>
    <x v="1"/>
    <s v="1 - 4 years"/>
    <x v="2"/>
    <n v="1"/>
    <n v="30"/>
    <x v="1"/>
    <s v="none"/>
    <x v="0"/>
    <n v="2"/>
    <s v="skilled"/>
    <n v="1"/>
    <x v="1"/>
    <x v="0"/>
  </r>
  <r>
    <x v="2"/>
    <n v="12"/>
    <x v="2"/>
    <s v="critical"/>
    <s v="furniture/appliances"/>
    <n v="522"/>
    <x v="3"/>
    <x v="2"/>
    <s v="&gt; 7 years"/>
    <x v="0"/>
    <n v="4"/>
    <n v="42"/>
    <x v="2"/>
    <s v="none"/>
    <x v="0"/>
    <n v="2"/>
    <s v="skilled"/>
    <n v="2"/>
    <x v="0"/>
    <x v="0"/>
  </r>
  <r>
    <x v="0"/>
    <n v="12"/>
    <x v="2"/>
    <s v="good"/>
    <s v="furniture/appliances"/>
    <n v="1498"/>
    <x v="0"/>
    <x v="1"/>
    <s v="1 - 4 years"/>
    <x v="0"/>
    <n v="1"/>
    <n v="23"/>
    <x v="1"/>
    <s v="bank"/>
    <x v="0"/>
    <n v="1"/>
    <s v="skilled"/>
    <n v="1"/>
    <x v="1"/>
    <x v="0"/>
  </r>
  <r>
    <x v="1"/>
    <n v="30"/>
    <x v="1"/>
    <s v="poor"/>
    <s v="furniture/appliances"/>
    <n v="1919"/>
    <x v="0"/>
    <x v="4"/>
    <s v="&lt; 1 year"/>
    <x v="0"/>
    <n v="3"/>
    <n v="30"/>
    <x v="1"/>
    <s v="store"/>
    <x v="0"/>
    <n v="2"/>
    <s v="management"/>
    <n v="1"/>
    <x v="1"/>
    <x v="1"/>
  </r>
  <r>
    <x v="3"/>
    <n v="9"/>
    <x v="0"/>
    <s v="good"/>
    <s v="furniture/appliances"/>
    <n v="745"/>
    <x v="3"/>
    <x v="1"/>
    <s v="1 - 4 years"/>
    <x v="2"/>
    <n v="2"/>
    <n v="28"/>
    <x v="1"/>
    <s v="none"/>
    <x v="0"/>
    <n v="1"/>
    <s v="unskilled"/>
    <n v="1"/>
    <x v="1"/>
    <x v="1"/>
  </r>
  <r>
    <x v="1"/>
    <n v="6"/>
    <x v="0"/>
    <s v="good"/>
    <s v="furniture/appliances"/>
    <n v="2063"/>
    <x v="0"/>
    <x v="1"/>
    <s v="&lt; 1 year"/>
    <x v="0"/>
    <n v="3"/>
    <n v="30"/>
    <x v="1"/>
    <s v="none"/>
    <x v="2"/>
    <n v="1"/>
    <s v="management"/>
    <n v="1"/>
    <x v="0"/>
    <x v="0"/>
  </r>
  <r>
    <x v="1"/>
    <n v="60"/>
    <x v="1"/>
    <s v="good"/>
    <s v="education"/>
    <n v="6288"/>
    <x v="1"/>
    <x v="1"/>
    <s v="1 - 4 years"/>
    <x v="0"/>
    <n v="4"/>
    <n v="42"/>
    <x v="2"/>
    <s v="none"/>
    <x v="1"/>
    <n v="1"/>
    <s v="skilled"/>
    <n v="1"/>
    <x v="1"/>
    <x v="1"/>
  </r>
  <r>
    <x v="2"/>
    <n v="24"/>
    <x v="2"/>
    <s v="critical"/>
    <s v="car"/>
    <n v="6842"/>
    <x v="1"/>
    <x v="0"/>
    <s v="1 - 4 years"/>
    <x v="1"/>
    <n v="4"/>
    <n v="46"/>
    <x v="2"/>
    <s v="none"/>
    <x v="0"/>
    <n v="2"/>
    <s v="management"/>
    <n v="2"/>
    <x v="0"/>
    <x v="0"/>
  </r>
  <r>
    <x v="2"/>
    <n v="12"/>
    <x v="2"/>
    <s v="good"/>
    <s v="car"/>
    <n v="3527"/>
    <x v="0"/>
    <x v="0"/>
    <s v="&lt; 1 year"/>
    <x v="1"/>
    <n v="3"/>
    <n v="45"/>
    <x v="2"/>
    <s v="none"/>
    <x v="0"/>
    <n v="1"/>
    <s v="management"/>
    <n v="2"/>
    <x v="0"/>
    <x v="0"/>
  </r>
  <r>
    <x v="2"/>
    <n v="10"/>
    <x v="0"/>
    <s v="good"/>
    <s v="car"/>
    <n v="1546"/>
    <x v="0"/>
    <x v="1"/>
    <s v="1 - 4 years"/>
    <x v="2"/>
    <n v="2"/>
    <n v="31"/>
    <x v="2"/>
    <s v="none"/>
    <x v="0"/>
    <n v="1"/>
    <s v="unskilled"/>
    <n v="2"/>
    <x v="1"/>
    <x v="0"/>
  </r>
  <r>
    <x v="2"/>
    <n v="24"/>
    <x v="2"/>
    <s v="good"/>
    <s v="furniture/appliances"/>
    <n v="929"/>
    <x v="3"/>
    <x v="0"/>
    <s v="4 - 7 years"/>
    <x v="0"/>
    <n v="2"/>
    <n v="31"/>
    <x v="2"/>
    <s v="store"/>
    <x v="0"/>
    <n v="1"/>
    <s v="skilled"/>
    <n v="1"/>
    <x v="0"/>
    <x v="0"/>
  </r>
  <r>
    <x v="2"/>
    <n v="4"/>
    <x v="0"/>
    <s v="critical"/>
    <s v="car"/>
    <n v="1455"/>
    <x v="0"/>
    <x v="1"/>
    <s v="4 - 7 years"/>
    <x v="1"/>
    <n v="1"/>
    <n v="42"/>
    <x v="2"/>
    <s v="none"/>
    <x v="0"/>
    <n v="3"/>
    <s v="unskilled"/>
    <n v="2"/>
    <x v="1"/>
    <x v="0"/>
  </r>
  <r>
    <x v="0"/>
    <n v="15"/>
    <x v="2"/>
    <s v="good"/>
    <s v="furniture/appliances"/>
    <n v="1845"/>
    <x v="0"/>
    <x v="1"/>
    <s v="&lt; 1 year"/>
    <x v="0"/>
    <n v="1"/>
    <n v="46"/>
    <x v="2"/>
    <s v="none"/>
    <x v="2"/>
    <n v="1"/>
    <s v="skilled"/>
    <n v="1"/>
    <x v="1"/>
    <x v="0"/>
  </r>
  <r>
    <x v="1"/>
    <n v="48"/>
    <x v="1"/>
    <s v="perfect"/>
    <s v="car"/>
    <n v="8358"/>
    <x v="1"/>
    <x v="2"/>
    <s v="&lt; 1 year"/>
    <x v="3"/>
    <n v="1"/>
    <n v="30"/>
    <x v="1"/>
    <s v="none"/>
    <x v="0"/>
    <n v="2"/>
    <s v="skilled"/>
    <n v="1"/>
    <x v="1"/>
    <x v="0"/>
  </r>
  <r>
    <x v="0"/>
    <n v="24"/>
    <x v="2"/>
    <s v="very good"/>
    <s v="furniture/appliances"/>
    <n v="3349"/>
    <x v="0"/>
    <x v="2"/>
    <s v="&lt; 1 year"/>
    <x v="0"/>
    <n v="4"/>
    <n v="30"/>
    <x v="1"/>
    <s v="none"/>
    <x v="1"/>
    <n v="1"/>
    <s v="skilled"/>
    <n v="2"/>
    <x v="0"/>
    <x v="1"/>
  </r>
  <r>
    <x v="2"/>
    <n v="12"/>
    <x v="2"/>
    <s v="good"/>
    <s v="car"/>
    <n v="2859"/>
    <x v="0"/>
    <x v="0"/>
    <s v="unemployed"/>
    <x v="0"/>
    <n v="4"/>
    <n v="38"/>
    <x v="2"/>
    <s v="none"/>
    <x v="0"/>
    <n v="1"/>
    <s v="management"/>
    <n v="1"/>
    <x v="0"/>
    <x v="0"/>
  </r>
  <r>
    <x v="2"/>
    <n v="18"/>
    <x v="2"/>
    <s v="good"/>
    <s v="furniture/appliances"/>
    <n v="1533"/>
    <x v="0"/>
    <x v="1"/>
    <s v="&lt; 1 year"/>
    <x v="0"/>
    <n v="1"/>
    <n v="43"/>
    <x v="2"/>
    <s v="none"/>
    <x v="0"/>
    <n v="1"/>
    <s v="unskilled"/>
    <n v="2"/>
    <x v="1"/>
    <x v="1"/>
  </r>
  <r>
    <x v="2"/>
    <n v="24"/>
    <x v="2"/>
    <s v="good"/>
    <s v="furniture/appliances"/>
    <n v="3621"/>
    <x v="0"/>
    <x v="4"/>
    <s v="&gt; 7 years"/>
    <x v="1"/>
    <n v="4"/>
    <n v="31"/>
    <x v="2"/>
    <s v="none"/>
    <x v="0"/>
    <n v="2"/>
    <s v="skilled"/>
    <n v="1"/>
    <x v="1"/>
    <x v="1"/>
  </r>
  <r>
    <x v="1"/>
    <n v="18"/>
    <x v="2"/>
    <s v="critical"/>
    <s v="business"/>
    <n v="3590"/>
    <x v="0"/>
    <x v="1"/>
    <s v="unemployed"/>
    <x v="2"/>
    <n v="3"/>
    <n v="40"/>
    <x v="2"/>
    <s v="none"/>
    <x v="0"/>
    <n v="3"/>
    <s v="unemployed"/>
    <n v="2"/>
    <x v="0"/>
    <x v="0"/>
  </r>
  <r>
    <x v="0"/>
    <n v="36"/>
    <x v="1"/>
    <s v="poor"/>
    <s v="business"/>
    <n v="2145"/>
    <x v="0"/>
    <x v="1"/>
    <s v="4 - 7 years"/>
    <x v="1"/>
    <n v="1"/>
    <n v="24"/>
    <x v="1"/>
    <s v="none"/>
    <x v="0"/>
    <n v="2"/>
    <s v="skilled"/>
    <n v="1"/>
    <x v="0"/>
    <x v="1"/>
  </r>
  <r>
    <x v="1"/>
    <n v="24"/>
    <x v="2"/>
    <s v="good"/>
    <s v="car"/>
    <n v="4113"/>
    <x v="0"/>
    <x v="2"/>
    <s v="&lt; 1 year"/>
    <x v="2"/>
    <n v="4"/>
    <n v="28"/>
    <x v="1"/>
    <s v="none"/>
    <x v="2"/>
    <n v="1"/>
    <s v="skilled"/>
    <n v="1"/>
    <x v="1"/>
    <x v="1"/>
  </r>
  <r>
    <x v="2"/>
    <n v="36"/>
    <x v="1"/>
    <s v="good"/>
    <s v="furniture/appliances"/>
    <n v="10974"/>
    <x v="2"/>
    <x v="1"/>
    <s v="unemployed"/>
    <x v="0"/>
    <n v="2"/>
    <n v="26"/>
    <x v="1"/>
    <s v="none"/>
    <x v="0"/>
    <n v="2"/>
    <s v="management"/>
    <n v="1"/>
    <x v="0"/>
    <x v="1"/>
  </r>
  <r>
    <x v="0"/>
    <n v="12"/>
    <x v="2"/>
    <s v="good"/>
    <s v="car"/>
    <n v="1893"/>
    <x v="0"/>
    <x v="1"/>
    <s v="1 - 4 years"/>
    <x v="0"/>
    <n v="4"/>
    <n v="29"/>
    <x v="1"/>
    <s v="none"/>
    <x v="0"/>
    <n v="1"/>
    <s v="skilled"/>
    <n v="1"/>
    <x v="0"/>
    <x v="0"/>
  </r>
  <r>
    <x v="0"/>
    <n v="24"/>
    <x v="2"/>
    <s v="critical"/>
    <s v="furniture/appliances"/>
    <n v="1231"/>
    <x v="0"/>
    <x v="3"/>
    <s v="&gt; 7 years"/>
    <x v="0"/>
    <n v="4"/>
    <n v="57"/>
    <x v="0"/>
    <s v="none"/>
    <x v="2"/>
    <n v="2"/>
    <s v="management"/>
    <n v="1"/>
    <x v="0"/>
    <x v="0"/>
  </r>
  <r>
    <x v="3"/>
    <n v="30"/>
    <x v="1"/>
    <s v="critical"/>
    <s v="furniture/appliances"/>
    <n v="3656"/>
    <x v="0"/>
    <x v="0"/>
    <s v="&gt; 7 years"/>
    <x v="0"/>
    <n v="4"/>
    <n v="49"/>
    <x v="2"/>
    <s v="store"/>
    <x v="0"/>
    <n v="2"/>
    <s v="unskilled"/>
    <n v="1"/>
    <x v="1"/>
    <x v="0"/>
  </r>
  <r>
    <x v="1"/>
    <n v="9"/>
    <x v="0"/>
    <s v="critical"/>
    <s v="furniture/appliances"/>
    <n v="1154"/>
    <x v="0"/>
    <x v="1"/>
    <s v="&gt; 7 years"/>
    <x v="1"/>
    <n v="4"/>
    <n v="37"/>
    <x v="2"/>
    <s v="none"/>
    <x v="0"/>
    <n v="3"/>
    <s v="unskilled"/>
    <n v="1"/>
    <x v="1"/>
    <x v="0"/>
  </r>
  <r>
    <x v="0"/>
    <n v="28"/>
    <x v="1"/>
    <s v="good"/>
    <s v="car"/>
    <n v="4006"/>
    <x v="0"/>
    <x v="1"/>
    <s v="1 - 4 years"/>
    <x v="2"/>
    <n v="2"/>
    <n v="45"/>
    <x v="2"/>
    <s v="none"/>
    <x v="0"/>
    <n v="1"/>
    <s v="unskilled"/>
    <n v="1"/>
    <x v="1"/>
    <x v="1"/>
  </r>
  <r>
    <x v="1"/>
    <n v="24"/>
    <x v="2"/>
    <s v="good"/>
    <s v="furniture/appliances"/>
    <n v="3069"/>
    <x v="0"/>
    <x v="4"/>
    <s v="&gt; 7 years"/>
    <x v="0"/>
    <n v="4"/>
    <n v="30"/>
    <x v="1"/>
    <s v="none"/>
    <x v="1"/>
    <n v="1"/>
    <s v="skilled"/>
    <n v="1"/>
    <x v="1"/>
    <x v="0"/>
  </r>
  <r>
    <x v="2"/>
    <n v="6"/>
    <x v="0"/>
    <s v="critical"/>
    <s v="furniture/appliances"/>
    <n v="1740"/>
    <x v="0"/>
    <x v="1"/>
    <s v="&gt; 7 years"/>
    <x v="1"/>
    <n v="2"/>
    <n v="30"/>
    <x v="1"/>
    <s v="none"/>
    <x v="2"/>
    <n v="2"/>
    <s v="skilled"/>
    <n v="1"/>
    <x v="1"/>
    <x v="0"/>
  </r>
  <r>
    <x v="1"/>
    <n v="21"/>
    <x v="2"/>
    <s v="poor"/>
    <s v="car"/>
    <n v="2353"/>
    <x v="0"/>
    <x v="1"/>
    <s v="1 - 4 years"/>
    <x v="3"/>
    <n v="4"/>
    <n v="47"/>
    <x v="2"/>
    <s v="none"/>
    <x v="0"/>
    <n v="2"/>
    <s v="skilled"/>
    <n v="1"/>
    <x v="1"/>
    <x v="0"/>
  </r>
  <r>
    <x v="2"/>
    <n v="15"/>
    <x v="2"/>
    <s v="good"/>
    <s v="car"/>
    <n v="3556"/>
    <x v="0"/>
    <x v="0"/>
    <s v="1 - 4 years"/>
    <x v="2"/>
    <n v="2"/>
    <n v="29"/>
    <x v="1"/>
    <s v="none"/>
    <x v="0"/>
    <n v="1"/>
    <s v="skilled"/>
    <n v="1"/>
    <x v="1"/>
    <x v="0"/>
  </r>
  <r>
    <x v="2"/>
    <n v="24"/>
    <x v="2"/>
    <s v="good"/>
    <s v="furniture/appliances"/>
    <n v="2397"/>
    <x v="0"/>
    <x v="2"/>
    <s v="&gt; 7 years"/>
    <x v="2"/>
    <n v="2"/>
    <n v="35"/>
    <x v="2"/>
    <s v="bank"/>
    <x v="0"/>
    <n v="2"/>
    <s v="skilled"/>
    <n v="1"/>
    <x v="0"/>
    <x v="1"/>
  </r>
  <r>
    <x v="1"/>
    <n v="6"/>
    <x v="0"/>
    <s v="good"/>
    <s v="renovations"/>
    <n v="454"/>
    <x v="3"/>
    <x v="1"/>
    <s v="&lt; 1 year"/>
    <x v="2"/>
    <n v="1"/>
    <n v="22"/>
    <x v="1"/>
    <s v="none"/>
    <x v="0"/>
    <n v="1"/>
    <s v="unskilled"/>
    <n v="1"/>
    <x v="1"/>
    <x v="0"/>
  </r>
  <r>
    <x v="1"/>
    <n v="30"/>
    <x v="1"/>
    <s v="good"/>
    <s v="furniture/appliances"/>
    <n v="1715"/>
    <x v="0"/>
    <x v="0"/>
    <s v="1 - 4 years"/>
    <x v="0"/>
    <n v="1"/>
    <n v="26"/>
    <x v="1"/>
    <s v="none"/>
    <x v="0"/>
    <n v="1"/>
    <s v="skilled"/>
    <n v="1"/>
    <x v="1"/>
    <x v="0"/>
  </r>
  <r>
    <x v="1"/>
    <n v="27"/>
    <x v="1"/>
    <s v="critical"/>
    <s v="furniture/appliances"/>
    <n v="2520"/>
    <x v="0"/>
    <x v="2"/>
    <s v="1 - 4 years"/>
    <x v="0"/>
    <n v="2"/>
    <n v="23"/>
    <x v="1"/>
    <s v="none"/>
    <x v="0"/>
    <n v="2"/>
    <s v="unskilled"/>
    <n v="1"/>
    <x v="1"/>
    <x v="1"/>
  </r>
  <r>
    <x v="2"/>
    <n v="15"/>
    <x v="2"/>
    <s v="good"/>
    <s v="furniture/appliances"/>
    <n v="3568"/>
    <x v="0"/>
    <x v="1"/>
    <s v="&gt; 7 years"/>
    <x v="0"/>
    <n v="2"/>
    <n v="54"/>
    <x v="2"/>
    <s v="bank"/>
    <x v="2"/>
    <n v="1"/>
    <s v="management"/>
    <n v="1"/>
    <x v="0"/>
    <x v="0"/>
  </r>
  <r>
    <x v="2"/>
    <n v="42"/>
    <x v="1"/>
    <s v="good"/>
    <s v="furniture/appliances"/>
    <n v="7166"/>
    <x v="1"/>
    <x v="0"/>
    <s v="4 - 7 years"/>
    <x v="1"/>
    <n v="4"/>
    <n v="29"/>
    <x v="1"/>
    <s v="none"/>
    <x v="2"/>
    <n v="1"/>
    <s v="skilled"/>
    <n v="1"/>
    <x v="0"/>
    <x v="0"/>
  </r>
  <r>
    <x v="0"/>
    <n v="11"/>
    <x v="0"/>
    <s v="critical"/>
    <s v="car"/>
    <n v="3939"/>
    <x v="0"/>
    <x v="1"/>
    <s v="1 - 4 years"/>
    <x v="3"/>
    <n v="2"/>
    <n v="40"/>
    <x v="2"/>
    <s v="none"/>
    <x v="0"/>
    <n v="2"/>
    <s v="unskilled"/>
    <n v="2"/>
    <x v="1"/>
    <x v="0"/>
  </r>
  <r>
    <x v="1"/>
    <n v="15"/>
    <x v="2"/>
    <s v="good"/>
    <s v="renovations"/>
    <n v="1514"/>
    <x v="0"/>
    <x v="4"/>
    <s v="1 - 4 years"/>
    <x v="0"/>
    <n v="2"/>
    <n v="22"/>
    <x v="1"/>
    <s v="none"/>
    <x v="0"/>
    <n v="1"/>
    <s v="skilled"/>
    <n v="1"/>
    <x v="1"/>
    <x v="0"/>
  </r>
  <r>
    <x v="2"/>
    <n v="24"/>
    <x v="2"/>
    <s v="good"/>
    <s v="car"/>
    <n v="7393"/>
    <x v="1"/>
    <x v="1"/>
    <s v="1 - 4 years"/>
    <x v="3"/>
    <n v="4"/>
    <n v="43"/>
    <x v="2"/>
    <s v="none"/>
    <x v="0"/>
    <n v="1"/>
    <s v="unskilled"/>
    <n v="2"/>
    <x v="1"/>
    <x v="0"/>
  </r>
  <r>
    <x v="0"/>
    <n v="24"/>
    <x v="2"/>
    <s v="very good"/>
    <s v="car"/>
    <n v="1193"/>
    <x v="0"/>
    <x v="1"/>
    <s v="unemployed"/>
    <x v="3"/>
    <n v="4"/>
    <n v="29"/>
    <x v="1"/>
    <s v="none"/>
    <x v="2"/>
    <n v="2"/>
    <s v="unemployed"/>
    <n v="1"/>
    <x v="1"/>
    <x v="1"/>
  </r>
  <r>
    <x v="0"/>
    <n v="60"/>
    <x v="1"/>
    <s v="good"/>
    <s v="business"/>
    <n v="7297"/>
    <x v="1"/>
    <x v="1"/>
    <s v="&gt; 7 years"/>
    <x v="0"/>
    <n v="4"/>
    <n v="36"/>
    <x v="2"/>
    <s v="none"/>
    <x v="2"/>
    <n v="1"/>
    <s v="skilled"/>
    <n v="1"/>
    <x v="1"/>
    <x v="1"/>
  </r>
  <r>
    <x v="2"/>
    <n v="30"/>
    <x v="1"/>
    <s v="critical"/>
    <s v="furniture/appliances"/>
    <n v="2831"/>
    <x v="0"/>
    <x v="1"/>
    <s v="1 - 4 years"/>
    <x v="0"/>
    <n v="2"/>
    <n v="33"/>
    <x v="2"/>
    <s v="none"/>
    <x v="0"/>
    <n v="1"/>
    <s v="skilled"/>
    <n v="1"/>
    <x v="0"/>
    <x v="0"/>
  </r>
  <r>
    <x v="3"/>
    <n v="24"/>
    <x v="2"/>
    <s v="good"/>
    <s v="furniture/appliances"/>
    <n v="1258"/>
    <x v="0"/>
    <x v="2"/>
    <s v="1 - 4 years"/>
    <x v="2"/>
    <n v="3"/>
    <n v="57"/>
    <x v="0"/>
    <s v="none"/>
    <x v="0"/>
    <n v="1"/>
    <s v="unskilled"/>
    <n v="1"/>
    <x v="1"/>
    <x v="0"/>
  </r>
  <r>
    <x v="1"/>
    <n v="6"/>
    <x v="0"/>
    <s v="good"/>
    <s v="furniture/appliances"/>
    <n v="753"/>
    <x v="3"/>
    <x v="1"/>
    <s v="1 - 4 years"/>
    <x v="1"/>
    <n v="3"/>
    <n v="64"/>
    <x v="0"/>
    <s v="none"/>
    <x v="0"/>
    <n v="1"/>
    <s v="skilled"/>
    <n v="1"/>
    <x v="1"/>
    <x v="0"/>
  </r>
  <r>
    <x v="1"/>
    <n v="18"/>
    <x v="2"/>
    <s v="poor"/>
    <s v="business"/>
    <n v="2427"/>
    <x v="0"/>
    <x v="0"/>
    <s v="&gt; 7 years"/>
    <x v="0"/>
    <n v="2"/>
    <n v="42"/>
    <x v="2"/>
    <s v="none"/>
    <x v="0"/>
    <n v="2"/>
    <s v="skilled"/>
    <n v="1"/>
    <x v="1"/>
    <x v="0"/>
  </r>
  <r>
    <x v="2"/>
    <n v="24"/>
    <x v="2"/>
    <s v="poor"/>
    <s v="car"/>
    <n v="2538"/>
    <x v="0"/>
    <x v="1"/>
    <s v="&gt; 7 years"/>
    <x v="0"/>
    <n v="4"/>
    <n v="47"/>
    <x v="2"/>
    <s v="none"/>
    <x v="0"/>
    <n v="2"/>
    <s v="unskilled"/>
    <n v="2"/>
    <x v="1"/>
    <x v="1"/>
  </r>
  <r>
    <x v="1"/>
    <n v="15"/>
    <x v="2"/>
    <s v="very good"/>
    <s v="car"/>
    <n v="1264"/>
    <x v="0"/>
    <x v="4"/>
    <s v="1 - 4 years"/>
    <x v="1"/>
    <n v="2"/>
    <n v="25"/>
    <x v="1"/>
    <s v="none"/>
    <x v="2"/>
    <n v="1"/>
    <s v="skilled"/>
    <n v="1"/>
    <x v="1"/>
    <x v="1"/>
  </r>
  <r>
    <x v="1"/>
    <n v="30"/>
    <x v="1"/>
    <s v="critical"/>
    <s v="furniture/appliances"/>
    <n v="8386"/>
    <x v="1"/>
    <x v="1"/>
    <s v="4 - 7 years"/>
    <x v="1"/>
    <n v="2"/>
    <n v="49"/>
    <x v="2"/>
    <s v="none"/>
    <x v="0"/>
    <n v="1"/>
    <s v="skilled"/>
    <n v="1"/>
    <x v="1"/>
    <x v="1"/>
  </r>
  <r>
    <x v="2"/>
    <n v="48"/>
    <x v="1"/>
    <s v="good"/>
    <s v="business"/>
    <n v="4844"/>
    <x v="0"/>
    <x v="1"/>
    <s v="unemployed"/>
    <x v="2"/>
    <n v="2"/>
    <n v="33"/>
    <x v="2"/>
    <s v="bank"/>
    <x v="2"/>
    <n v="1"/>
    <s v="management"/>
    <n v="1"/>
    <x v="0"/>
    <x v="1"/>
  </r>
  <r>
    <x v="3"/>
    <n v="21"/>
    <x v="2"/>
    <s v="good"/>
    <s v="car"/>
    <n v="2923"/>
    <x v="0"/>
    <x v="4"/>
    <s v="1 - 4 years"/>
    <x v="3"/>
    <n v="1"/>
    <n v="28"/>
    <x v="1"/>
    <s v="bank"/>
    <x v="0"/>
    <n v="1"/>
    <s v="management"/>
    <n v="1"/>
    <x v="0"/>
    <x v="0"/>
  </r>
  <r>
    <x v="0"/>
    <n v="36"/>
    <x v="1"/>
    <s v="good"/>
    <s v="car"/>
    <n v="8229"/>
    <x v="1"/>
    <x v="1"/>
    <s v="1 - 4 years"/>
    <x v="1"/>
    <n v="2"/>
    <n v="26"/>
    <x v="1"/>
    <s v="none"/>
    <x v="0"/>
    <n v="1"/>
    <s v="skilled"/>
    <n v="2"/>
    <x v="1"/>
    <x v="1"/>
  </r>
  <r>
    <x v="2"/>
    <n v="24"/>
    <x v="2"/>
    <s v="critical"/>
    <s v="furniture/appliances"/>
    <n v="2028"/>
    <x v="0"/>
    <x v="1"/>
    <s v="4 - 7 years"/>
    <x v="1"/>
    <n v="2"/>
    <n v="30"/>
    <x v="1"/>
    <s v="none"/>
    <x v="0"/>
    <n v="2"/>
    <s v="unskilled"/>
    <n v="1"/>
    <x v="1"/>
    <x v="0"/>
  </r>
  <r>
    <x v="0"/>
    <n v="15"/>
    <x v="2"/>
    <s v="critical"/>
    <s v="furniture/appliances"/>
    <n v="1433"/>
    <x v="0"/>
    <x v="1"/>
    <s v="1 - 4 years"/>
    <x v="0"/>
    <n v="3"/>
    <n v="25"/>
    <x v="1"/>
    <s v="none"/>
    <x v="2"/>
    <n v="2"/>
    <s v="skilled"/>
    <n v="1"/>
    <x v="1"/>
    <x v="0"/>
  </r>
  <r>
    <x v="3"/>
    <n v="42"/>
    <x v="1"/>
    <s v="perfect"/>
    <s v="business"/>
    <n v="6289"/>
    <x v="1"/>
    <x v="1"/>
    <s v="&lt; 1 year"/>
    <x v="1"/>
    <n v="1"/>
    <n v="33"/>
    <x v="2"/>
    <s v="none"/>
    <x v="0"/>
    <n v="2"/>
    <s v="skilled"/>
    <n v="1"/>
    <x v="1"/>
    <x v="0"/>
  </r>
  <r>
    <x v="2"/>
    <n v="13"/>
    <x v="2"/>
    <s v="good"/>
    <s v="furniture/appliances"/>
    <n v="1409"/>
    <x v="0"/>
    <x v="4"/>
    <s v="unemployed"/>
    <x v="1"/>
    <n v="4"/>
    <n v="64"/>
    <x v="0"/>
    <s v="none"/>
    <x v="0"/>
    <n v="1"/>
    <s v="skilled"/>
    <n v="1"/>
    <x v="1"/>
    <x v="0"/>
  </r>
  <r>
    <x v="0"/>
    <n v="24"/>
    <x v="2"/>
    <s v="good"/>
    <s v="car"/>
    <n v="6579"/>
    <x v="1"/>
    <x v="1"/>
    <s v="unemployed"/>
    <x v="0"/>
    <n v="2"/>
    <n v="29"/>
    <x v="1"/>
    <s v="none"/>
    <x v="1"/>
    <n v="1"/>
    <s v="management"/>
    <n v="1"/>
    <x v="0"/>
    <x v="0"/>
  </r>
  <r>
    <x v="1"/>
    <n v="24"/>
    <x v="2"/>
    <s v="critical"/>
    <s v="furniture/appliances"/>
    <n v="1743"/>
    <x v="0"/>
    <x v="1"/>
    <s v="&gt; 7 years"/>
    <x v="0"/>
    <n v="2"/>
    <n v="48"/>
    <x v="2"/>
    <s v="none"/>
    <x v="0"/>
    <n v="2"/>
    <s v="unskilled"/>
    <n v="1"/>
    <x v="1"/>
    <x v="0"/>
  </r>
  <r>
    <x v="2"/>
    <n v="12"/>
    <x v="2"/>
    <s v="critical"/>
    <s v="education"/>
    <n v="3565"/>
    <x v="0"/>
    <x v="0"/>
    <s v="&lt; 1 year"/>
    <x v="1"/>
    <n v="1"/>
    <n v="37"/>
    <x v="2"/>
    <s v="none"/>
    <x v="0"/>
    <n v="2"/>
    <s v="unskilled"/>
    <n v="2"/>
    <x v="1"/>
    <x v="0"/>
  </r>
  <r>
    <x v="2"/>
    <n v="15"/>
    <x v="2"/>
    <s v="very good"/>
    <s v="furniture/appliances"/>
    <n v="1569"/>
    <x v="0"/>
    <x v="4"/>
    <s v="&gt; 7 years"/>
    <x v="0"/>
    <n v="4"/>
    <n v="34"/>
    <x v="2"/>
    <s v="bank"/>
    <x v="0"/>
    <n v="1"/>
    <s v="unskilled"/>
    <n v="2"/>
    <x v="1"/>
    <x v="0"/>
  </r>
  <r>
    <x v="0"/>
    <n v="18"/>
    <x v="2"/>
    <s v="good"/>
    <s v="furniture/appliances"/>
    <n v="1936"/>
    <x v="0"/>
    <x v="0"/>
    <s v="4 - 7 years"/>
    <x v="1"/>
    <n v="4"/>
    <n v="23"/>
    <x v="1"/>
    <s v="none"/>
    <x v="2"/>
    <n v="2"/>
    <s v="unskilled"/>
    <n v="1"/>
    <x v="1"/>
    <x v="0"/>
  </r>
  <r>
    <x v="0"/>
    <n v="36"/>
    <x v="1"/>
    <s v="good"/>
    <s v="furniture/appliances"/>
    <n v="3959"/>
    <x v="0"/>
    <x v="1"/>
    <s v="unemployed"/>
    <x v="0"/>
    <n v="3"/>
    <n v="30"/>
    <x v="1"/>
    <s v="none"/>
    <x v="0"/>
    <n v="1"/>
    <s v="management"/>
    <n v="1"/>
    <x v="0"/>
    <x v="0"/>
  </r>
  <r>
    <x v="2"/>
    <n v="12"/>
    <x v="2"/>
    <s v="good"/>
    <s v="car"/>
    <n v="2390"/>
    <x v="0"/>
    <x v="0"/>
    <s v="&gt; 7 years"/>
    <x v="0"/>
    <n v="3"/>
    <n v="50"/>
    <x v="2"/>
    <s v="none"/>
    <x v="0"/>
    <n v="1"/>
    <s v="skilled"/>
    <n v="1"/>
    <x v="0"/>
    <x v="0"/>
  </r>
  <r>
    <x v="2"/>
    <n v="12"/>
    <x v="2"/>
    <s v="good"/>
    <s v="furniture/appliances"/>
    <n v="1736"/>
    <x v="0"/>
    <x v="1"/>
    <s v="4 - 7 years"/>
    <x v="2"/>
    <n v="4"/>
    <n v="31"/>
    <x v="2"/>
    <s v="none"/>
    <x v="0"/>
    <n v="1"/>
    <s v="unskilled"/>
    <n v="1"/>
    <x v="1"/>
    <x v="0"/>
  </r>
  <r>
    <x v="0"/>
    <n v="30"/>
    <x v="1"/>
    <s v="good"/>
    <s v="car"/>
    <n v="3857"/>
    <x v="0"/>
    <x v="1"/>
    <s v="1 - 4 years"/>
    <x v="0"/>
    <n v="4"/>
    <n v="40"/>
    <x v="2"/>
    <s v="none"/>
    <x v="0"/>
    <n v="1"/>
    <s v="management"/>
    <n v="1"/>
    <x v="0"/>
    <x v="0"/>
  </r>
  <r>
    <x v="2"/>
    <n v="12"/>
    <x v="2"/>
    <s v="good"/>
    <s v="furniture/appliances"/>
    <n v="804"/>
    <x v="3"/>
    <x v="1"/>
    <s v="&gt; 7 years"/>
    <x v="0"/>
    <n v="4"/>
    <n v="38"/>
    <x v="2"/>
    <s v="none"/>
    <x v="0"/>
    <n v="1"/>
    <s v="skilled"/>
    <n v="1"/>
    <x v="1"/>
    <x v="0"/>
  </r>
  <r>
    <x v="0"/>
    <n v="45"/>
    <x v="1"/>
    <s v="good"/>
    <s v="furniture/appliances"/>
    <n v="1845"/>
    <x v="0"/>
    <x v="1"/>
    <s v="1 - 4 years"/>
    <x v="0"/>
    <n v="4"/>
    <n v="23"/>
    <x v="1"/>
    <s v="none"/>
    <x v="1"/>
    <n v="1"/>
    <s v="skilled"/>
    <n v="1"/>
    <x v="0"/>
    <x v="1"/>
  </r>
  <r>
    <x v="1"/>
    <n v="45"/>
    <x v="1"/>
    <s v="critical"/>
    <s v="car"/>
    <n v="4576"/>
    <x v="0"/>
    <x v="4"/>
    <s v="unemployed"/>
    <x v="2"/>
    <n v="4"/>
    <n v="27"/>
    <x v="1"/>
    <s v="none"/>
    <x v="0"/>
    <n v="1"/>
    <s v="skilled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41:D46" firstHeaderRow="1" firstDataRow="2" firstDataCol="1"/>
  <pivotFields count="20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6"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6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0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0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1:D37" firstHeaderRow="1" firstDataRow="2" firstDataCol="1"/>
  <pivotFields count="20">
    <pivotField showAll="0"/>
    <pivotField numFmtId="1" showAll="0"/>
    <pivotField showAll="0"/>
    <pivotField showAll="0"/>
    <pivotField showAll="0"/>
    <pivotField showAll="0"/>
    <pivotField axis="axisRow" showAll="0">
      <items count="7">
        <item x="2"/>
        <item x="0"/>
        <item m="1" x="4"/>
        <item m="1" x="5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4"/>
    </i>
    <i>
      <x v="5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7:D23" firstHeaderRow="1" firstDataRow="2" firstDataCol="1"/>
  <pivotFields count="20"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4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2:D7" firstHeaderRow="1" firstDataRow="2" firstDataCol="1"/>
  <pivotFields count="20">
    <pivotField axis="axisRow" showAll="0">
      <items count="5">
        <item x="0"/>
        <item x="3"/>
        <item x="1"/>
        <item h="1" x="2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2"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M22:P28" firstHeaderRow="1" firstDataRow="2" firstDataCol="1"/>
  <pivotFields count="20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M3:P9" firstHeaderRow="1" firstDataRow="2" firstDataCol="1"/>
  <pivotFields count="20">
    <pivotField showAll="0"/>
    <pivotField numFmtId="1" showAll="0"/>
    <pivotField showAll="0"/>
    <pivotField showAll="0"/>
    <pivotField showAll="0"/>
    <pivotField showAll="0"/>
    <pivotField axis="axisRow" showAll="0">
      <items count="7">
        <item x="2"/>
        <item x="0"/>
        <item m="1" x="4"/>
        <item m="1" x="5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4"/>
    </i>
    <i>
      <x v="5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2">
  <location ref="G22:J27" firstHeaderRow="1" firstDataRow="2" firstDataCol="1"/>
  <pivotFields count="20">
    <pivotField showAll="0"/>
    <pivotField numFmtId="1" showAll="0"/>
    <pivotField axis="axisRow" showAll="0">
      <items count="5">
        <item x="0"/>
        <item m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6"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57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5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1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1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3:J9" firstHeaderRow="1" firstDataRow="2" firstDataCol="1"/>
  <pivotFields count="20"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4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>
  <location ref="A22:D27" firstHeaderRow="1" firstDataRow="2" firstDataCol="1"/>
  <pivotFields count="20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2"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3:D8" firstHeaderRow="1" firstDataRow="2" firstDataCol="1"/>
  <pivotFields count="20">
    <pivotField axis="axisRow" showAll="0">
      <items count="5">
        <item x="0"/>
        <item x="3"/>
        <item x="1"/>
        <item h="1" x="2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2"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>
  <location ref="A62:D67" firstHeaderRow="1" firstDataRow="2" firstDataCol="1"/>
  <pivotFields count="20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default" fld="19" subtotal="count" baseField="0" baseItem="0"/>
  </dataFields>
  <chartFormats count="2"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71:B74" firstHeaderRow="1" firstDataRow="1" firstDataCol="1"/>
  <pivotFields count="20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default" fld="19" subtotal="count" baseField="0" baseItem="0"/>
  </dataFields>
  <chartFormats count="8"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6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0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0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workbookViewId="0">
      <selection activeCell="M2" sqref="M2"/>
    </sheetView>
  </sheetViews>
  <sheetFormatPr defaultRowHeight="15" x14ac:dyDescent="0.25"/>
  <cols>
    <col min="1" max="1" width="19" bestFit="1" customWidth="1"/>
    <col min="2" max="2" width="23.85546875" bestFit="1" customWidth="1"/>
    <col min="3" max="3" width="15.7109375" bestFit="1" customWidth="1"/>
    <col min="4" max="4" width="19.5703125" bestFit="1" customWidth="1"/>
    <col min="5" max="5" width="10.140625" bestFit="1" customWidth="1"/>
    <col min="6" max="6" width="17.7109375" bestFit="1" customWidth="1"/>
    <col min="7" max="7" width="23.7109375" bestFit="1" customWidth="1"/>
    <col min="8" max="8" width="20.85546875" bestFit="1" customWidth="1"/>
    <col min="9" max="9" width="20.7109375" bestFit="1" customWidth="1"/>
    <col min="10" max="10" width="6.42578125" bestFit="1" customWidth="1"/>
    <col min="11" max="11" width="14.28515625" bestFit="1" customWidth="1"/>
    <col min="12" max="12" width="10.28515625" bestFit="1" customWidth="1"/>
    <col min="13" max="13" width="22.28515625" bestFit="1" customWidth="1"/>
    <col min="14" max="14" width="12.7109375" bestFit="1" customWidth="1"/>
    <col min="15" max="15" width="14" bestFit="1" customWidth="1"/>
    <col min="16" max="16" width="9" bestFit="1" customWidth="1"/>
    <col min="17" max="17" width="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 t="s">
        <v>17</v>
      </c>
      <c r="B2">
        <v>6</v>
      </c>
      <c r="C2" t="s">
        <v>18</v>
      </c>
      <c r="D2" t="s">
        <v>19</v>
      </c>
      <c r="E2">
        <v>1169</v>
      </c>
      <c r="F2" t="s">
        <v>20</v>
      </c>
      <c r="G2" t="s">
        <v>21</v>
      </c>
      <c r="H2">
        <v>4</v>
      </c>
      <c r="I2">
        <v>4</v>
      </c>
      <c r="J2">
        <v>67</v>
      </c>
      <c r="K2" t="s">
        <v>22</v>
      </c>
      <c r="L2" t="s">
        <v>23</v>
      </c>
      <c r="M2">
        <v>2</v>
      </c>
      <c r="N2" t="s">
        <v>24</v>
      </c>
      <c r="O2">
        <v>1</v>
      </c>
      <c r="P2" t="s">
        <v>25</v>
      </c>
      <c r="Q2" t="s">
        <v>26</v>
      </c>
    </row>
    <row r="3" spans="1:19" x14ac:dyDescent="0.25">
      <c r="A3" t="s">
        <v>27</v>
      </c>
      <c r="B3">
        <v>48</v>
      </c>
      <c r="C3" t="s">
        <v>28</v>
      </c>
      <c r="D3" t="s">
        <v>19</v>
      </c>
      <c r="E3">
        <v>5951</v>
      </c>
      <c r="F3" t="s">
        <v>29</v>
      </c>
      <c r="G3" t="s">
        <v>30</v>
      </c>
      <c r="H3">
        <v>2</v>
      </c>
      <c r="I3">
        <v>2</v>
      </c>
      <c r="J3">
        <v>22</v>
      </c>
      <c r="K3" t="s">
        <v>22</v>
      </c>
      <c r="L3" t="s">
        <v>23</v>
      </c>
      <c r="M3">
        <v>1</v>
      </c>
      <c r="N3" t="s">
        <v>24</v>
      </c>
      <c r="O3">
        <v>1</v>
      </c>
      <c r="P3" t="s">
        <v>26</v>
      </c>
      <c r="Q3" t="s">
        <v>25</v>
      </c>
    </row>
    <row r="4" spans="1:19" x14ac:dyDescent="0.25">
      <c r="A4" t="s">
        <v>20</v>
      </c>
      <c r="B4">
        <v>12</v>
      </c>
      <c r="C4" t="s">
        <v>18</v>
      </c>
      <c r="D4" t="s">
        <v>31</v>
      </c>
      <c r="E4">
        <v>2096</v>
      </c>
      <c r="F4" t="s">
        <v>29</v>
      </c>
      <c r="G4" t="s">
        <v>32</v>
      </c>
      <c r="H4">
        <v>2</v>
      </c>
      <c r="I4">
        <v>3</v>
      </c>
      <c r="J4">
        <v>49</v>
      </c>
      <c r="K4" t="s">
        <v>22</v>
      </c>
      <c r="L4" t="s">
        <v>23</v>
      </c>
      <c r="M4">
        <v>1</v>
      </c>
      <c r="N4" t="s">
        <v>33</v>
      </c>
      <c r="O4">
        <v>2</v>
      </c>
      <c r="P4" t="s">
        <v>26</v>
      </c>
      <c r="Q4" t="s">
        <v>26</v>
      </c>
    </row>
    <row r="5" spans="1:19" x14ac:dyDescent="0.25">
      <c r="A5" t="s">
        <v>17</v>
      </c>
      <c r="B5">
        <v>42</v>
      </c>
      <c r="C5" t="s">
        <v>28</v>
      </c>
      <c r="D5" t="s">
        <v>19</v>
      </c>
      <c r="E5">
        <v>7882</v>
      </c>
      <c r="F5" t="s">
        <v>29</v>
      </c>
      <c r="G5" t="s">
        <v>32</v>
      </c>
      <c r="H5">
        <v>2</v>
      </c>
      <c r="I5">
        <v>4</v>
      </c>
      <c r="J5">
        <v>45</v>
      </c>
      <c r="K5" t="s">
        <v>22</v>
      </c>
      <c r="L5" t="s">
        <v>34</v>
      </c>
      <c r="M5">
        <v>1</v>
      </c>
      <c r="N5" t="s">
        <v>24</v>
      </c>
      <c r="O5">
        <v>2</v>
      </c>
      <c r="P5" t="s">
        <v>26</v>
      </c>
      <c r="Q5" t="s">
        <v>26</v>
      </c>
    </row>
    <row r="6" spans="1:19" x14ac:dyDescent="0.25">
      <c r="A6" t="s">
        <v>17</v>
      </c>
      <c r="B6">
        <v>24</v>
      </c>
      <c r="C6" t="s">
        <v>35</v>
      </c>
      <c r="D6" t="s">
        <v>36</v>
      </c>
      <c r="E6">
        <v>4870</v>
      </c>
      <c r="F6" t="s">
        <v>29</v>
      </c>
      <c r="G6" t="s">
        <v>30</v>
      </c>
      <c r="H6">
        <v>3</v>
      </c>
      <c r="I6">
        <v>4</v>
      </c>
      <c r="J6">
        <v>53</v>
      </c>
      <c r="K6" t="s">
        <v>22</v>
      </c>
      <c r="L6" t="s">
        <v>34</v>
      </c>
      <c r="M6">
        <v>2</v>
      </c>
      <c r="N6" t="s">
        <v>24</v>
      </c>
      <c r="O6">
        <v>2</v>
      </c>
      <c r="P6" t="s">
        <v>26</v>
      </c>
      <c r="Q6" t="s">
        <v>25</v>
      </c>
    </row>
    <row r="7" spans="1:19" x14ac:dyDescent="0.25">
      <c r="A7" t="s">
        <v>20</v>
      </c>
      <c r="B7">
        <v>36</v>
      </c>
      <c r="C7" t="s">
        <v>28</v>
      </c>
      <c r="D7" t="s">
        <v>31</v>
      </c>
      <c r="E7">
        <v>9055</v>
      </c>
      <c r="F7" t="s">
        <v>20</v>
      </c>
      <c r="G7" t="s">
        <v>30</v>
      </c>
      <c r="H7">
        <v>2</v>
      </c>
      <c r="I7">
        <v>4</v>
      </c>
      <c r="J7">
        <v>35</v>
      </c>
      <c r="K7" t="s">
        <v>22</v>
      </c>
      <c r="L7" t="s">
        <v>34</v>
      </c>
      <c r="M7">
        <v>1</v>
      </c>
      <c r="N7" t="s">
        <v>33</v>
      </c>
      <c r="O7">
        <v>2</v>
      </c>
      <c r="P7" t="s">
        <v>25</v>
      </c>
      <c r="Q7" t="s">
        <v>26</v>
      </c>
      <c r="S7">
        <f>COUNTA(A:Q)</f>
        <v>17017</v>
      </c>
    </row>
    <row r="8" spans="1:19" x14ac:dyDescent="0.25">
      <c r="A8" t="s">
        <v>20</v>
      </c>
      <c r="B8">
        <v>24</v>
      </c>
      <c r="C8" t="s">
        <v>28</v>
      </c>
      <c r="D8" t="s">
        <v>19</v>
      </c>
      <c r="E8">
        <v>2835</v>
      </c>
      <c r="F8" t="s">
        <v>37</v>
      </c>
      <c r="G8" t="s">
        <v>21</v>
      </c>
      <c r="H8">
        <v>3</v>
      </c>
      <c r="I8">
        <v>4</v>
      </c>
      <c r="J8">
        <v>53</v>
      </c>
      <c r="K8" t="s">
        <v>22</v>
      </c>
      <c r="L8" t="s">
        <v>23</v>
      </c>
      <c r="M8">
        <v>1</v>
      </c>
      <c r="N8" t="s">
        <v>24</v>
      </c>
      <c r="O8">
        <v>1</v>
      </c>
      <c r="P8" t="s">
        <v>26</v>
      </c>
      <c r="Q8" t="s">
        <v>26</v>
      </c>
    </row>
    <row r="9" spans="1:19" x14ac:dyDescent="0.25">
      <c r="A9" t="s">
        <v>27</v>
      </c>
      <c r="B9">
        <v>36</v>
      </c>
      <c r="C9" t="s">
        <v>28</v>
      </c>
      <c r="D9" t="s">
        <v>36</v>
      </c>
      <c r="E9">
        <v>6948</v>
      </c>
      <c r="F9" t="s">
        <v>29</v>
      </c>
      <c r="G9" t="s">
        <v>30</v>
      </c>
      <c r="H9">
        <v>2</v>
      </c>
      <c r="I9">
        <v>2</v>
      </c>
      <c r="J9">
        <v>35</v>
      </c>
      <c r="K9" t="s">
        <v>22</v>
      </c>
      <c r="L9" t="s">
        <v>38</v>
      </c>
      <c r="M9">
        <v>1</v>
      </c>
      <c r="N9" t="s">
        <v>39</v>
      </c>
      <c r="O9">
        <v>1</v>
      </c>
      <c r="P9" t="s">
        <v>25</v>
      </c>
      <c r="Q9" t="s">
        <v>26</v>
      </c>
    </row>
    <row r="10" spans="1:19" x14ac:dyDescent="0.25">
      <c r="A10" t="s">
        <v>20</v>
      </c>
      <c r="B10">
        <v>12</v>
      </c>
      <c r="C10" t="s">
        <v>28</v>
      </c>
      <c r="D10" t="s">
        <v>19</v>
      </c>
      <c r="E10">
        <v>3059</v>
      </c>
      <c r="F10" t="s">
        <v>40</v>
      </c>
      <c r="G10" t="s">
        <v>32</v>
      </c>
      <c r="H10">
        <v>2</v>
      </c>
      <c r="I10">
        <v>4</v>
      </c>
      <c r="J10">
        <v>61</v>
      </c>
      <c r="K10" t="s">
        <v>22</v>
      </c>
      <c r="L10" t="s">
        <v>23</v>
      </c>
      <c r="M10">
        <v>1</v>
      </c>
      <c r="N10" t="s">
        <v>33</v>
      </c>
      <c r="O10">
        <v>1</v>
      </c>
      <c r="P10" t="s">
        <v>26</v>
      </c>
      <c r="Q10" t="s">
        <v>26</v>
      </c>
      <c r="S10">
        <f>COUNTBLANK(A1:Q1001)</f>
        <v>0</v>
      </c>
    </row>
    <row r="11" spans="1:19" x14ac:dyDescent="0.25">
      <c r="A11" t="s">
        <v>27</v>
      </c>
      <c r="B11">
        <v>30</v>
      </c>
      <c r="C11" t="s">
        <v>18</v>
      </c>
      <c r="D11" t="s">
        <v>36</v>
      </c>
      <c r="E11">
        <v>5234</v>
      </c>
      <c r="F11" t="s">
        <v>29</v>
      </c>
      <c r="G11" t="s">
        <v>41</v>
      </c>
      <c r="H11">
        <v>4</v>
      </c>
      <c r="I11">
        <v>2</v>
      </c>
      <c r="J11">
        <v>28</v>
      </c>
      <c r="K11" t="s">
        <v>22</v>
      </c>
      <c r="L11" t="s">
        <v>23</v>
      </c>
      <c r="M11">
        <v>2</v>
      </c>
      <c r="N11" t="s">
        <v>39</v>
      </c>
      <c r="O11">
        <v>1</v>
      </c>
      <c r="P11" t="s">
        <v>26</v>
      </c>
      <c r="Q11" t="s">
        <v>25</v>
      </c>
    </row>
    <row r="12" spans="1:19" x14ac:dyDescent="0.25">
      <c r="A12" t="s">
        <v>27</v>
      </c>
      <c r="B12">
        <v>12</v>
      </c>
      <c r="C12" t="s">
        <v>28</v>
      </c>
      <c r="D12" t="s">
        <v>36</v>
      </c>
      <c r="E12">
        <v>1295</v>
      </c>
      <c r="F12" t="s">
        <v>29</v>
      </c>
      <c r="G12" t="s">
        <v>42</v>
      </c>
      <c r="H12">
        <v>3</v>
      </c>
      <c r="I12">
        <v>1</v>
      </c>
      <c r="J12">
        <v>25</v>
      </c>
      <c r="K12" t="s">
        <v>22</v>
      </c>
      <c r="L12" t="s">
        <v>38</v>
      </c>
      <c r="M12">
        <v>1</v>
      </c>
      <c r="N12" t="s">
        <v>24</v>
      </c>
      <c r="O12">
        <v>1</v>
      </c>
      <c r="P12" t="s">
        <v>26</v>
      </c>
      <c r="Q12" t="s">
        <v>25</v>
      </c>
    </row>
    <row r="13" spans="1:19" x14ac:dyDescent="0.25">
      <c r="A13" t="s">
        <v>17</v>
      </c>
      <c r="B13">
        <v>48</v>
      </c>
      <c r="C13" t="s">
        <v>28</v>
      </c>
      <c r="D13" t="s">
        <v>43</v>
      </c>
      <c r="E13">
        <v>4308</v>
      </c>
      <c r="F13" t="s">
        <v>29</v>
      </c>
      <c r="G13" t="s">
        <v>42</v>
      </c>
      <c r="H13">
        <v>3</v>
      </c>
      <c r="I13">
        <v>4</v>
      </c>
      <c r="J13">
        <v>24</v>
      </c>
      <c r="K13" t="s">
        <v>22</v>
      </c>
      <c r="L13" t="s">
        <v>38</v>
      </c>
      <c r="M13">
        <v>1</v>
      </c>
      <c r="N13" t="s">
        <v>24</v>
      </c>
      <c r="O13">
        <v>1</v>
      </c>
      <c r="P13" t="s">
        <v>26</v>
      </c>
      <c r="Q13" t="s">
        <v>25</v>
      </c>
    </row>
    <row r="14" spans="1:19" x14ac:dyDescent="0.25">
      <c r="A14" t="s">
        <v>27</v>
      </c>
      <c r="B14">
        <v>12</v>
      </c>
      <c r="C14" t="s">
        <v>28</v>
      </c>
      <c r="D14" t="s">
        <v>19</v>
      </c>
      <c r="E14">
        <v>1567</v>
      </c>
      <c r="F14" t="s">
        <v>29</v>
      </c>
      <c r="G14" t="s">
        <v>30</v>
      </c>
      <c r="H14">
        <v>1</v>
      </c>
      <c r="I14">
        <v>1</v>
      </c>
      <c r="J14">
        <v>22</v>
      </c>
      <c r="K14" t="s">
        <v>22</v>
      </c>
      <c r="L14" t="s">
        <v>23</v>
      </c>
      <c r="M14">
        <v>1</v>
      </c>
      <c r="N14" t="s">
        <v>24</v>
      </c>
      <c r="O14">
        <v>1</v>
      </c>
      <c r="P14" t="s">
        <v>25</v>
      </c>
      <c r="Q14" t="s">
        <v>26</v>
      </c>
    </row>
    <row r="15" spans="1:19" x14ac:dyDescent="0.25">
      <c r="A15" t="s">
        <v>17</v>
      </c>
      <c r="B15">
        <v>24</v>
      </c>
      <c r="C15" t="s">
        <v>18</v>
      </c>
      <c r="D15" t="s">
        <v>36</v>
      </c>
      <c r="E15">
        <v>1199</v>
      </c>
      <c r="F15" t="s">
        <v>29</v>
      </c>
      <c r="G15" t="s">
        <v>21</v>
      </c>
      <c r="H15">
        <v>4</v>
      </c>
      <c r="I15">
        <v>4</v>
      </c>
      <c r="J15">
        <v>60</v>
      </c>
      <c r="K15" t="s">
        <v>22</v>
      </c>
      <c r="L15" t="s">
        <v>23</v>
      </c>
      <c r="M15">
        <v>2</v>
      </c>
      <c r="N15" t="s">
        <v>33</v>
      </c>
      <c r="O15">
        <v>1</v>
      </c>
      <c r="P15" t="s">
        <v>26</v>
      </c>
      <c r="Q15" t="s">
        <v>25</v>
      </c>
    </row>
    <row r="16" spans="1:19" x14ac:dyDescent="0.25">
      <c r="A16" t="s">
        <v>17</v>
      </c>
      <c r="B16">
        <v>15</v>
      </c>
      <c r="C16" t="s">
        <v>28</v>
      </c>
      <c r="D16" t="s">
        <v>36</v>
      </c>
      <c r="E16">
        <v>1403</v>
      </c>
      <c r="F16" t="s">
        <v>29</v>
      </c>
      <c r="G16" t="s">
        <v>30</v>
      </c>
      <c r="H16">
        <v>2</v>
      </c>
      <c r="I16">
        <v>4</v>
      </c>
      <c r="J16">
        <v>28</v>
      </c>
      <c r="K16" t="s">
        <v>22</v>
      </c>
      <c r="L16" t="s">
        <v>38</v>
      </c>
      <c r="M16">
        <v>1</v>
      </c>
      <c r="N16" t="s">
        <v>24</v>
      </c>
      <c r="O16">
        <v>1</v>
      </c>
      <c r="P16" t="s">
        <v>26</v>
      </c>
      <c r="Q16" t="s">
        <v>26</v>
      </c>
    </row>
    <row r="17" spans="1:17" x14ac:dyDescent="0.25">
      <c r="A17" t="s">
        <v>17</v>
      </c>
      <c r="B17">
        <v>24</v>
      </c>
      <c r="C17" t="s">
        <v>28</v>
      </c>
      <c r="D17" t="s">
        <v>19</v>
      </c>
      <c r="E17">
        <v>1282</v>
      </c>
      <c r="F17" t="s">
        <v>44</v>
      </c>
      <c r="G17" t="s">
        <v>30</v>
      </c>
      <c r="H17">
        <v>4</v>
      </c>
      <c r="I17">
        <v>2</v>
      </c>
      <c r="J17">
        <v>32</v>
      </c>
      <c r="K17" t="s">
        <v>22</v>
      </c>
      <c r="L17" t="s">
        <v>23</v>
      </c>
      <c r="M17">
        <v>1</v>
      </c>
      <c r="N17" t="s">
        <v>33</v>
      </c>
      <c r="O17">
        <v>1</v>
      </c>
      <c r="P17" t="s">
        <v>26</v>
      </c>
      <c r="Q17" t="s">
        <v>25</v>
      </c>
    </row>
    <row r="18" spans="1:17" x14ac:dyDescent="0.25">
      <c r="A18" t="s">
        <v>20</v>
      </c>
      <c r="B18">
        <v>24</v>
      </c>
      <c r="C18" t="s">
        <v>18</v>
      </c>
      <c r="D18" t="s">
        <v>19</v>
      </c>
      <c r="E18">
        <v>2424</v>
      </c>
      <c r="F18" t="s">
        <v>20</v>
      </c>
      <c r="G18" t="s">
        <v>21</v>
      </c>
      <c r="H18">
        <v>4</v>
      </c>
      <c r="I18">
        <v>4</v>
      </c>
      <c r="J18">
        <v>53</v>
      </c>
      <c r="K18" t="s">
        <v>22</v>
      </c>
      <c r="L18" t="s">
        <v>23</v>
      </c>
      <c r="M18">
        <v>2</v>
      </c>
      <c r="N18" t="s">
        <v>24</v>
      </c>
      <c r="O18">
        <v>1</v>
      </c>
      <c r="P18" t="s">
        <v>26</v>
      </c>
      <c r="Q18" t="s">
        <v>26</v>
      </c>
    </row>
    <row r="19" spans="1:17" x14ac:dyDescent="0.25">
      <c r="A19" t="s">
        <v>17</v>
      </c>
      <c r="B19">
        <v>30</v>
      </c>
      <c r="C19" t="s">
        <v>45</v>
      </c>
      <c r="D19" t="s">
        <v>43</v>
      </c>
      <c r="E19">
        <v>8072</v>
      </c>
      <c r="F19" t="s">
        <v>20</v>
      </c>
      <c r="G19" t="s">
        <v>42</v>
      </c>
      <c r="H19">
        <v>2</v>
      </c>
      <c r="I19">
        <v>3</v>
      </c>
      <c r="J19">
        <v>25</v>
      </c>
      <c r="K19" t="s">
        <v>46</v>
      </c>
      <c r="L19" t="s">
        <v>23</v>
      </c>
      <c r="M19">
        <v>3</v>
      </c>
      <c r="N19" t="s">
        <v>24</v>
      </c>
      <c r="O19">
        <v>1</v>
      </c>
      <c r="P19" t="s">
        <v>26</v>
      </c>
      <c r="Q19" t="s">
        <v>26</v>
      </c>
    </row>
    <row r="20" spans="1:17" x14ac:dyDescent="0.25">
      <c r="A20" t="s">
        <v>27</v>
      </c>
      <c r="B20">
        <v>24</v>
      </c>
      <c r="C20" t="s">
        <v>28</v>
      </c>
      <c r="D20" t="s">
        <v>36</v>
      </c>
      <c r="E20">
        <v>12579</v>
      </c>
      <c r="F20" t="s">
        <v>29</v>
      </c>
      <c r="G20" t="s">
        <v>21</v>
      </c>
      <c r="H20">
        <v>4</v>
      </c>
      <c r="I20">
        <v>2</v>
      </c>
      <c r="J20">
        <v>44</v>
      </c>
      <c r="K20" t="s">
        <v>22</v>
      </c>
      <c r="L20" t="s">
        <v>34</v>
      </c>
      <c r="M20">
        <v>1</v>
      </c>
      <c r="N20" t="s">
        <v>39</v>
      </c>
      <c r="O20">
        <v>1</v>
      </c>
      <c r="P20" t="s">
        <v>25</v>
      </c>
      <c r="Q20" t="s">
        <v>25</v>
      </c>
    </row>
    <row r="21" spans="1:17" x14ac:dyDescent="0.25">
      <c r="A21" t="s">
        <v>20</v>
      </c>
      <c r="B21">
        <v>24</v>
      </c>
      <c r="C21" t="s">
        <v>28</v>
      </c>
      <c r="D21" t="s">
        <v>19</v>
      </c>
      <c r="E21">
        <v>3430</v>
      </c>
      <c r="F21" t="s">
        <v>37</v>
      </c>
      <c r="G21" t="s">
        <v>21</v>
      </c>
      <c r="H21">
        <v>3</v>
      </c>
      <c r="I21">
        <v>2</v>
      </c>
      <c r="J21">
        <v>31</v>
      </c>
      <c r="K21" t="s">
        <v>22</v>
      </c>
      <c r="L21" t="s">
        <v>23</v>
      </c>
      <c r="M21">
        <v>1</v>
      </c>
      <c r="N21" t="s">
        <v>24</v>
      </c>
      <c r="O21">
        <v>2</v>
      </c>
      <c r="P21" t="s">
        <v>25</v>
      </c>
      <c r="Q21" t="s">
        <v>26</v>
      </c>
    </row>
    <row r="22" spans="1:17" x14ac:dyDescent="0.25">
      <c r="A22" t="s">
        <v>20</v>
      </c>
      <c r="B22">
        <v>9</v>
      </c>
      <c r="C22" t="s">
        <v>18</v>
      </c>
      <c r="D22" t="s">
        <v>36</v>
      </c>
      <c r="E22">
        <v>2134</v>
      </c>
      <c r="F22" t="s">
        <v>29</v>
      </c>
      <c r="G22" t="s">
        <v>30</v>
      </c>
      <c r="H22">
        <v>4</v>
      </c>
      <c r="I22">
        <v>4</v>
      </c>
      <c r="J22">
        <v>48</v>
      </c>
      <c r="K22" t="s">
        <v>22</v>
      </c>
      <c r="L22" t="s">
        <v>23</v>
      </c>
      <c r="M22">
        <v>3</v>
      </c>
      <c r="N22" t="s">
        <v>24</v>
      </c>
      <c r="O22">
        <v>1</v>
      </c>
      <c r="P22" t="s">
        <v>25</v>
      </c>
      <c r="Q22" t="s">
        <v>26</v>
      </c>
    </row>
    <row r="23" spans="1:17" x14ac:dyDescent="0.25">
      <c r="A23" t="s">
        <v>17</v>
      </c>
      <c r="B23">
        <v>6</v>
      </c>
      <c r="C23" t="s">
        <v>28</v>
      </c>
      <c r="D23" t="s">
        <v>19</v>
      </c>
      <c r="E23">
        <v>2647</v>
      </c>
      <c r="F23" t="s">
        <v>37</v>
      </c>
      <c r="G23" t="s">
        <v>30</v>
      </c>
      <c r="H23">
        <v>2</v>
      </c>
      <c r="I23">
        <v>3</v>
      </c>
      <c r="J23">
        <v>44</v>
      </c>
      <c r="K23" t="s">
        <v>22</v>
      </c>
      <c r="L23" t="s">
        <v>38</v>
      </c>
      <c r="M23">
        <v>1</v>
      </c>
      <c r="N23" t="s">
        <v>24</v>
      </c>
      <c r="O23">
        <v>2</v>
      </c>
      <c r="P23" t="s">
        <v>26</v>
      </c>
      <c r="Q23" t="s">
        <v>26</v>
      </c>
    </row>
    <row r="24" spans="1:17" x14ac:dyDescent="0.25">
      <c r="A24" t="s">
        <v>17</v>
      </c>
      <c r="B24">
        <v>10</v>
      </c>
      <c r="C24" t="s">
        <v>18</v>
      </c>
      <c r="D24" t="s">
        <v>36</v>
      </c>
      <c r="E24">
        <v>2241</v>
      </c>
      <c r="F24" t="s">
        <v>29</v>
      </c>
      <c r="G24" t="s">
        <v>42</v>
      </c>
      <c r="H24">
        <v>1</v>
      </c>
      <c r="I24">
        <v>3</v>
      </c>
      <c r="J24">
        <v>48</v>
      </c>
      <c r="K24" t="s">
        <v>22</v>
      </c>
      <c r="L24" t="s">
        <v>38</v>
      </c>
      <c r="M24">
        <v>2</v>
      </c>
      <c r="N24" t="s">
        <v>33</v>
      </c>
      <c r="O24">
        <v>2</v>
      </c>
      <c r="P24" t="s">
        <v>26</v>
      </c>
      <c r="Q24" t="s">
        <v>26</v>
      </c>
    </row>
    <row r="25" spans="1:17" x14ac:dyDescent="0.25">
      <c r="A25" t="s">
        <v>27</v>
      </c>
      <c r="B25">
        <v>12</v>
      </c>
      <c r="C25" t="s">
        <v>18</v>
      </c>
      <c r="D25" t="s">
        <v>36</v>
      </c>
      <c r="E25">
        <v>1804</v>
      </c>
      <c r="F25" t="s">
        <v>44</v>
      </c>
      <c r="G25" t="s">
        <v>42</v>
      </c>
      <c r="H25">
        <v>3</v>
      </c>
      <c r="I25">
        <v>4</v>
      </c>
      <c r="J25">
        <v>44</v>
      </c>
      <c r="K25" t="s">
        <v>22</v>
      </c>
      <c r="L25" t="s">
        <v>23</v>
      </c>
      <c r="M25">
        <v>1</v>
      </c>
      <c r="N25" t="s">
        <v>24</v>
      </c>
      <c r="O25">
        <v>1</v>
      </c>
      <c r="P25" t="s">
        <v>26</v>
      </c>
      <c r="Q25" t="s">
        <v>26</v>
      </c>
    </row>
    <row r="26" spans="1:17" x14ac:dyDescent="0.25">
      <c r="A26" t="s">
        <v>20</v>
      </c>
      <c r="B26">
        <v>10</v>
      </c>
      <c r="C26" t="s">
        <v>18</v>
      </c>
      <c r="D26" t="s">
        <v>19</v>
      </c>
      <c r="E26">
        <v>2069</v>
      </c>
      <c r="F26" t="s">
        <v>20</v>
      </c>
      <c r="G26" t="s">
        <v>30</v>
      </c>
      <c r="H26">
        <v>2</v>
      </c>
      <c r="I26">
        <v>1</v>
      </c>
      <c r="J26">
        <v>26</v>
      </c>
      <c r="K26" t="s">
        <v>22</v>
      </c>
      <c r="L26" t="s">
        <v>23</v>
      </c>
      <c r="M26">
        <v>2</v>
      </c>
      <c r="N26" t="s">
        <v>24</v>
      </c>
      <c r="O26">
        <v>1</v>
      </c>
      <c r="P26" t="s">
        <v>26</v>
      </c>
      <c r="Q26" t="s">
        <v>26</v>
      </c>
    </row>
    <row r="27" spans="1:17" x14ac:dyDescent="0.25">
      <c r="A27" t="s">
        <v>17</v>
      </c>
      <c r="B27">
        <v>6</v>
      </c>
      <c r="C27" t="s">
        <v>28</v>
      </c>
      <c r="D27" t="s">
        <v>19</v>
      </c>
      <c r="E27">
        <v>1374</v>
      </c>
      <c r="F27" t="s">
        <v>29</v>
      </c>
      <c r="G27" t="s">
        <v>30</v>
      </c>
      <c r="H27">
        <v>1</v>
      </c>
      <c r="I27">
        <v>2</v>
      </c>
      <c r="J27">
        <v>36</v>
      </c>
      <c r="K27" t="s">
        <v>46</v>
      </c>
      <c r="L27" t="s">
        <v>23</v>
      </c>
      <c r="M27">
        <v>1</v>
      </c>
      <c r="N27" t="s">
        <v>33</v>
      </c>
      <c r="O27">
        <v>1</v>
      </c>
      <c r="P27" t="s">
        <v>25</v>
      </c>
      <c r="Q27" t="s">
        <v>26</v>
      </c>
    </row>
    <row r="28" spans="1:17" x14ac:dyDescent="0.25">
      <c r="A28" t="s">
        <v>20</v>
      </c>
      <c r="B28">
        <v>6</v>
      </c>
      <c r="C28" t="s">
        <v>45</v>
      </c>
      <c r="D28" t="s">
        <v>19</v>
      </c>
      <c r="E28">
        <v>426</v>
      </c>
      <c r="F28" t="s">
        <v>29</v>
      </c>
      <c r="G28" t="s">
        <v>21</v>
      </c>
      <c r="H28">
        <v>4</v>
      </c>
      <c r="I28">
        <v>4</v>
      </c>
      <c r="J28">
        <v>39</v>
      </c>
      <c r="K28" t="s">
        <v>22</v>
      </c>
      <c r="L28" t="s">
        <v>23</v>
      </c>
      <c r="M28">
        <v>1</v>
      </c>
      <c r="N28" t="s">
        <v>33</v>
      </c>
      <c r="O28">
        <v>1</v>
      </c>
      <c r="P28" t="s">
        <v>26</v>
      </c>
      <c r="Q28" t="s">
        <v>26</v>
      </c>
    </row>
    <row r="29" spans="1:17" x14ac:dyDescent="0.25">
      <c r="A29" t="s">
        <v>47</v>
      </c>
      <c r="B29">
        <v>12</v>
      </c>
      <c r="C29" t="s">
        <v>48</v>
      </c>
      <c r="D29" t="s">
        <v>19</v>
      </c>
      <c r="E29">
        <v>409</v>
      </c>
      <c r="F29" t="s">
        <v>40</v>
      </c>
      <c r="G29" t="s">
        <v>30</v>
      </c>
      <c r="H29">
        <v>3</v>
      </c>
      <c r="I29">
        <v>3</v>
      </c>
      <c r="J29">
        <v>42</v>
      </c>
      <c r="K29" t="s">
        <v>22</v>
      </c>
      <c r="L29" t="s">
        <v>38</v>
      </c>
      <c r="M29">
        <v>2</v>
      </c>
      <c r="N29" t="s">
        <v>24</v>
      </c>
      <c r="O29">
        <v>1</v>
      </c>
      <c r="P29" t="s">
        <v>26</v>
      </c>
      <c r="Q29" t="s">
        <v>26</v>
      </c>
    </row>
    <row r="30" spans="1:17" x14ac:dyDescent="0.25">
      <c r="A30" t="s">
        <v>27</v>
      </c>
      <c r="B30">
        <v>7</v>
      </c>
      <c r="C30" t="s">
        <v>28</v>
      </c>
      <c r="D30" t="s">
        <v>19</v>
      </c>
      <c r="E30">
        <v>2415</v>
      </c>
      <c r="F30" t="s">
        <v>29</v>
      </c>
      <c r="G30" t="s">
        <v>30</v>
      </c>
      <c r="H30">
        <v>3</v>
      </c>
      <c r="I30">
        <v>2</v>
      </c>
      <c r="J30">
        <v>34</v>
      </c>
      <c r="K30" t="s">
        <v>22</v>
      </c>
      <c r="L30" t="s">
        <v>23</v>
      </c>
      <c r="M30">
        <v>1</v>
      </c>
      <c r="N30" t="s">
        <v>24</v>
      </c>
      <c r="O30">
        <v>1</v>
      </c>
      <c r="P30" t="s">
        <v>26</v>
      </c>
      <c r="Q30" t="s">
        <v>26</v>
      </c>
    </row>
    <row r="31" spans="1:17" x14ac:dyDescent="0.25">
      <c r="A31" t="s">
        <v>17</v>
      </c>
      <c r="B31">
        <v>60</v>
      </c>
      <c r="C31" t="s">
        <v>35</v>
      </c>
      <c r="D31" t="s">
        <v>43</v>
      </c>
      <c r="E31">
        <v>6836</v>
      </c>
      <c r="F31" t="s">
        <v>29</v>
      </c>
      <c r="G31" t="s">
        <v>21</v>
      </c>
      <c r="H31">
        <v>3</v>
      </c>
      <c r="I31">
        <v>4</v>
      </c>
      <c r="J31">
        <v>63</v>
      </c>
      <c r="K31" t="s">
        <v>22</v>
      </c>
      <c r="L31" t="s">
        <v>23</v>
      </c>
      <c r="M31">
        <v>2</v>
      </c>
      <c r="N31" t="s">
        <v>24</v>
      </c>
      <c r="O31">
        <v>1</v>
      </c>
      <c r="P31" t="s">
        <v>25</v>
      </c>
      <c r="Q31" t="s">
        <v>25</v>
      </c>
    </row>
    <row r="32" spans="1:17" x14ac:dyDescent="0.25">
      <c r="A32" t="s">
        <v>27</v>
      </c>
      <c r="B32">
        <v>18</v>
      </c>
      <c r="C32" t="s">
        <v>28</v>
      </c>
      <c r="D32" t="s">
        <v>43</v>
      </c>
      <c r="E32">
        <v>1913</v>
      </c>
      <c r="F32" t="s">
        <v>40</v>
      </c>
      <c r="G32" t="s">
        <v>42</v>
      </c>
      <c r="H32">
        <v>3</v>
      </c>
      <c r="I32">
        <v>3</v>
      </c>
      <c r="J32">
        <v>36</v>
      </c>
      <c r="K32" t="s">
        <v>46</v>
      </c>
      <c r="L32" t="s">
        <v>23</v>
      </c>
      <c r="M32">
        <v>1</v>
      </c>
      <c r="N32" t="s">
        <v>24</v>
      </c>
      <c r="O32">
        <v>1</v>
      </c>
      <c r="P32" t="s">
        <v>25</v>
      </c>
      <c r="Q32" t="s">
        <v>26</v>
      </c>
    </row>
    <row r="33" spans="1:17" x14ac:dyDescent="0.25">
      <c r="A33" t="s">
        <v>17</v>
      </c>
      <c r="B33">
        <v>24</v>
      </c>
      <c r="C33" t="s">
        <v>28</v>
      </c>
      <c r="D33" t="s">
        <v>19</v>
      </c>
      <c r="E33">
        <v>4020</v>
      </c>
      <c r="F33" t="s">
        <v>29</v>
      </c>
      <c r="G33" t="s">
        <v>30</v>
      </c>
      <c r="H33">
        <v>2</v>
      </c>
      <c r="I33">
        <v>2</v>
      </c>
      <c r="J33">
        <v>27</v>
      </c>
      <c r="K33" t="s">
        <v>49</v>
      </c>
      <c r="L33" t="s">
        <v>23</v>
      </c>
      <c r="M33">
        <v>1</v>
      </c>
      <c r="N33" t="s">
        <v>24</v>
      </c>
      <c r="O33">
        <v>1</v>
      </c>
      <c r="P33" t="s">
        <v>26</v>
      </c>
      <c r="Q33" t="s">
        <v>26</v>
      </c>
    </row>
    <row r="34" spans="1:17" x14ac:dyDescent="0.25">
      <c r="A34" t="s">
        <v>27</v>
      </c>
      <c r="B34">
        <v>18</v>
      </c>
      <c r="C34" t="s">
        <v>28</v>
      </c>
      <c r="D34" t="s">
        <v>36</v>
      </c>
      <c r="E34">
        <v>5866</v>
      </c>
      <c r="F34" t="s">
        <v>44</v>
      </c>
      <c r="G34" t="s">
        <v>30</v>
      </c>
      <c r="H34">
        <v>2</v>
      </c>
      <c r="I34">
        <v>2</v>
      </c>
      <c r="J34">
        <v>30</v>
      </c>
      <c r="K34" t="s">
        <v>22</v>
      </c>
      <c r="L34" t="s">
        <v>23</v>
      </c>
      <c r="M34">
        <v>2</v>
      </c>
      <c r="N34" t="s">
        <v>24</v>
      </c>
      <c r="O34">
        <v>1</v>
      </c>
      <c r="P34" t="s">
        <v>25</v>
      </c>
      <c r="Q34" t="s">
        <v>26</v>
      </c>
    </row>
    <row r="35" spans="1:17" x14ac:dyDescent="0.25">
      <c r="A35" t="s">
        <v>20</v>
      </c>
      <c r="B35">
        <v>12</v>
      </c>
      <c r="C35" t="s">
        <v>18</v>
      </c>
      <c r="D35" t="s">
        <v>43</v>
      </c>
      <c r="E35">
        <v>1264</v>
      </c>
      <c r="F35" t="s">
        <v>20</v>
      </c>
      <c r="G35" t="s">
        <v>21</v>
      </c>
      <c r="H35">
        <v>4</v>
      </c>
      <c r="I35">
        <v>4</v>
      </c>
      <c r="J35">
        <v>57</v>
      </c>
      <c r="K35" t="s">
        <v>22</v>
      </c>
      <c r="L35" t="s">
        <v>38</v>
      </c>
      <c r="M35">
        <v>1</v>
      </c>
      <c r="N35" t="s">
        <v>33</v>
      </c>
      <c r="O35">
        <v>1</v>
      </c>
      <c r="P35" t="s">
        <v>26</v>
      </c>
      <c r="Q35" t="s">
        <v>26</v>
      </c>
    </row>
    <row r="36" spans="1:17" x14ac:dyDescent="0.25">
      <c r="A36" t="s">
        <v>47</v>
      </c>
      <c r="B36">
        <v>12</v>
      </c>
      <c r="C36" t="s">
        <v>28</v>
      </c>
      <c r="D36" t="s">
        <v>19</v>
      </c>
      <c r="E36">
        <v>1474</v>
      </c>
      <c r="F36" t="s">
        <v>29</v>
      </c>
      <c r="G36" t="s">
        <v>42</v>
      </c>
      <c r="H36">
        <v>4</v>
      </c>
      <c r="I36">
        <v>1</v>
      </c>
      <c r="J36">
        <v>33</v>
      </c>
      <c r="K36" t="s">
        <v>46</v>
      </c>
      <c r="L36" t="s">
        <v>23</v>
      </c>
      <c r="M36">
        <v>1</v>
      </c>
      <c r="N36" t="s">
        <v>39</v>
      </c>
      <c r="O36">
        <v>1</v>
      </c>
      <c r="P36" t="s">
        <v>25</v>
      </c>
      <c r="Q36" t="s">
        <v>26</v>
      </c>
    </row>
    <row r="37" spans="1:17" x14ac:dyDescent="0.25">
      <c r="A37" t="s">
        <v>27</v>
      </c>
      <c r="B37">
        <v>45</v>
      </c>
      <c r="C37" t="s">
        <v>18</v>
      </c>
      <c r="D37" t="s">
        <v>19</v>
      </c>
      <c r="E37">
        <v>4746</v>
      </c>
      <c r="F37" t="s">
        <v>29</v>
      </c>
      <c r="G37" t="s">
        <v>42</v>
      </c>
      <c r="H37">
        <v>4</v>
      </c>
      <c r="I37">
        <v>2</v>
      </c>
      <c r="J37">
        <v>25</v>
      </c>
      <c r="K37" t="s">
        <v>22</v>
      </c>
      <c r="L37" t="s">
        <v>23</v>
      </c>
      <c r="M37">
        <v>2</v>
      </c>
      <c r="N37" t="s">
        <v>33</v>
      </c>
      <c r="O37">
        <v>1</v>
      </c>
      <c r="P37" t="s">
        <v>26</v>
      </c>
      <c r="Q37" t="s">
        <v>25</v>
      </c>
    </row>
    <row r="38" spans="1:17" x14ac:dyDescent="0.25">
      <c r="A38" t="s">
        <v>20</v>
      </c>
      <c r="B38">
        <v>48</v>
      </c>
      <c r="C38" t="s">
        <v>18</v>
      </c>
      <c r="D38" t="s">
        <v>31</v>
      </c>
      <c r="E38">
        <v>6110</v>
      </c>
      <c r="F38" t="s">
        <v>29</v>
      </c>
      <c r="G38" t="s">
        <v>30</v>
      </c>
      <c r="H38">
        <v>1</v>
      </c>
      <c r="I38">
        <v>3</v>
      </c>
      <c r="J38">
        <v>31</v>
      </c>
      <c r="K38" t="s">
        <v>46</v>
      </c>
      <c r="L38" t="s">
        <v>34</v>
      </c>
      <c r="M38">
        <v>1</v>
      </c>
      <c r="N38" t="s">
        <v>24</v>
      </c>
      <c r="O38">
        <v>1</v>
      </c>
      <c r="P38" t="s">
        <v>25</v>
      </c>
      <c r="Q38" t="s">
        <v>26</v>
      </c>
    </row>
    <row r="39" spans="1:17" x14ac:dyDescent="0.25">
      <c r="A39" t="s">
        <v>47</v>
      </c>
      <c r="B39">
        <v>18</v>
      </c>
      <c r="C39" t="s">
        <v>28</v>
      </c>
      <c r="D39" t="s">
        <v>19</v>
      </c>
      <c r="E39">
        <v>2100</v>
      </c>
      <c r="F39" t="s">
        <v>29</v>
      </c>
      <c r="G39" t="s">
        <v>30</v>
      </c>
      <c r="H39">
        <v>4</v>
      </c>
      <c r="I39">
        <v>2</v>
      </c>
      <c r="J39">
        <v>37</v>
      </c>
      <c r="K39" t="s">
        <v>49</v>
      </c>
      <c r="L39" t="s">
        <v>23</v>
      </c>
      <c r="M39">
        <v>1</v>
      </c>
      <c r="N39" t="s">
        <v>24</v>
      </c>
      <c r="O39">
        <v>1</v>
      </c>
      <c r="P39" t="s">
        <v>26</v>
      </c>
      <c r="Q39" t="s">
        <v>25</v>
      </c>
    </row>
    <row r="40" spans="1:17" x14ac:dyDescent="0.25">
      <c r="A40" t="s">
        <v>47</v>
      </c>
      <c r="B40">
        <v>10</v>
      </c>
      <c r="C40" t="s">
        <v>28</v>
      </c>
      <c r="D40" t="s">
        <v>19</v>
      </c>
      <c r="E40">
        <v>1225</v>
      </c>
      <c r="F40" t="s">
        <v>29</v>
      </c>
      <c r="G40" t="s">
        <v>30</v>
      </c>
      <c r="H40">
        <v>2</v>
      </c>
      <c r="I40">
        <v>2</v>
      </c>
      <c r="J40">
        <v>37</v>
      </c>
      <c r="K40" t="s">
        <v>22</v>
      </c>
      <c r="L40" t="s">
        <v>23</v>
      </c>
      <c r="M40">
        <v>1</v>
      </c>
      <c r="N40" t="s">
        <v>24</v>
      </c>
      <c r="O40">
        <v>1</v>
      </c>
      <c r="P40" t="s">
        <v>25</v>
      </c>
      <c r="Q40" t="s">
        <v>26</v>
      </c>
    </row>
    <row r="41" spans="1:17" x14ac:dyDescent="0.25">
      <c r="A41" t="s">
        <v>27</v>
      </c>
      <c r="B41">
        <v>9</v>
      </c>
      <c r="C41" t="s">
        <v>28</v>
      </c>
      <c r="D41" t="s">
        <v>19</v>
      </c>
      <c r="E41">
        <v>458</v>
      </c>
      <c r="F41" t="s">
        <v>29</v>
      </c>
      <c r="G41" t="s">
        <v>30</v>
      </c>
      <c r="H41">
        <v>4</v>
      </c>
      <c r="I41">
        <v>3</v>
      </c>
      <c r="J41">
        <v>24</v>
      </c>
      <c r="K41" t="s">
        <v>22</v>
      </c>
      <c r="L41" t="s">
        <v>23</v>
      </c>
      <c r="M41">
        <v>1</v>
      </c>
      <c r="N41" t="s">
        <v>24</v>
      </c>
      <c r="O41">
        <v>1</v>
      </c>
      <c r="P41" t="s">
        <v>26</v>
      </c>
      <c r="Q41" t="s">
        <v>26</v>
      </c>
    </row>
    <row r="42" spans="1:17" x14ac:dyDescent="0.25">
      <c r="A42" t="s">
        <v>20</v>
      </c>
      <c r="B42">
        <v>30</v>
      </c>
      <c r="C42" t="s">
        <v>28</v>
      </c>
      <c r="D42" t="s">
        <v>19</v>
      </c>
      <c r="E42">
        <v>2333</v>
      </c>
      <c r="F42" t="s">
        <v>37</v>
      </c>
      <c r="G42" t="s">
        <v>21</v>
      </c>
      <c r="H42">
        <v>4</v>
      </c>
      <c r="I42">
        <v>2</v>
      </c>
      <c r="J42">
        <v>30</v>
      </c>
      <c r="K42" t="s">
        <v>46</v>
      </c>
      <c r="L42" t="s">
        <v>23</v>
      </c>
      <c r="M42">
        <v>1</v>
      </c>
      <c r="N42" t="s">
        <v>39</v>
      </c>
      <c r="O42">
        <v>1</v>
      </c>
      <c r="P42" t="s">
        <v>26</v>
      </c>
      <c r="Q42" t="s">
        <v>26</v>
      </c>
    </row>
    <row r="43" spans="1:17" x14ac:dyDescent="0.25">
      <c r="A43" t="s">
        <v>27</v>
      </c>
      <c r="B43">
        <v>12</v>
      </c>
      <c r="C43" t="s">
        <v>28</v>
      </c>
      <c r="D43" t="s">
        <v>19</v>
      </c>
      <c r="E43">
        <v>1158</v>
      </c>
      <c r="F43" t="s">
        <v>37</v>
      </c>
      <c r="G43" t="s">
        <v>30</v>
      </c>
      <c r="H43">
        <v>3</v>
      </c>
      <c r="I43">
        <v>1</v>
      </c>
      <c r="J43">
        <v>26</v>
      </c>
      <c r="K43" t="s">
        <v>22</v>
      </c>
      <c r="L43" t="s">
        <v>23</v>
      </c>
      <c r="M43">
        <v>1</v>
      </c>
      <c r="N43" t="s">
        <v>24</v>
      </c>
      <c r="O43">
        <v>1</v>
      </c>
      <c r="P43" t="s">
        <v>25</v>
      </c>
      <c r="Q43" t="s">
        <v>26</v>
      </c>
    </row>
    <row r="44" spans="1:17" x14ac:dyDescent="0.25">
      <c r="A44" t="s">
        <v>27</v>
      </c>
      <c r="B44">
        <v>18</v>
      </c>
      <c r="C44" t="s">
        <v>35</v>
      </c>
      <c r="D44" t="s">
        <v>50</v>
      </c>
      <c r="E44">
        <v>6204</v>
      </c>
      <c r="F44" t="s">
        <v>29</v>
      </c>
      <c r="G44" t="s">
        <v>30</v>
      </c>
      <c r="H44">
        <v>2</v>
      </c>
      <c r="I44">
        <v>4</v>
      </c>
      <c r="J44">
        <v>44</v>
      </c>
      <c r="K44" t="s">
        <v>22</v>
      </c>
      <c r="L44" t="s">
        <v>23</v>
      </c>
      <c r="M44">
        <v>1</v>
      </c>
      <c r="N44" t="s">
        <v>33</v>
      </c>
      <c r="O44">
        <v>2</v>
      </c>
      <c r="P44" t="s">
        <v>25</v>
      </c>
      <c r="Q44" t="s">
        <v>26</v>
      </c>
    </row>
    <row r="45" spans="1:17" x14ac:dyDescent="0.25">
      <c r="A45" t="s">
        <v>17</v>
      </c>
      <c r="B45">
        <v>30</v>
      </c>
      <c r="C45" t="s">
        <v>18</v>
      </c>
      <c r="D45" t="s">
        <v>36</v>
      </c>
      <c r="E45">
        <v>6187</v>
      </c>
      <c r="F45" t="s">
        <v>44</v>
      </c>
      <c r="G45" t="s">
        <v>32</v>
      </c>
      <c r="H45">
        <v>1</v>
      </c>
      <c r="I45">
        <v>4</v>
      </c>
      <c r="J45">
        <v>24</v>
      </c>
      <c r="K45" t="s">
        <v>22</v>
      </c>
      <c r="L45" t="s">
        <v>38</v>
      </c>
      <c r="M45">
        <v>2</v>
      </c>
      <c r="N45" t="s">
        <v>24</v>
      </c>
      <c r="O45">
        <v>1</v>
      </c>
      <c r="P45" t="s">
        <v>26</v>
      </c>
      <c r="Q45" t="s">
        <v>26</v>
      </c>
    </row>
    <row r="46" spans="1:17" x14ac:dyDescent="0.25">
      <c r="A46" t="s">
        <v>17</v>
      </c>
      <c r="B46">
        <v>48</v>
      </c>
      <c r="C46" t="s">
        <v>18</v>
      </c>
      <c r="D46" t="s">
        <v>36</v>
      </c>
      <c r="E46">
        <v>6143</v>
      </c>
      <c r="F46" t="s">
        <v>29</v>
      </c>
      <c r="G46" t="s">
        <v>21</v>
      </c>
      <c r="H46">
        <v>4</v>
      </c>
      <c r="I46">
        <v>4</v>
      </c>
      <c r="J46">
        <v>58</v>
      </c>
      <c r="K46" t="s">
        <v>49</v>
      </c>
      <c r="L46" t="s">
        <v>34</v>
      </c>
      <c r="M46">
        <v>2</v>
      </c>
      <c r="N46" t="s">
        <v>33</v>
      </c>
      <c r="O46">
        <v>1</v>
      </c>
      <c r="P46" t="s">
        <v>26</v>
      </c>
      <c r="Q46" t="s">
        <v>25</v>
      </c>
    </row>
    <row r="47" spans="1:17" x14ac:dyDescent="0.25">
      <c r="A47" t="s">
        <v>20</v>
      </c>
      <c r="B47">
        <v>11</v>
      </c>
      <c r="C47" t="s">
        <v>18</v>
      </c>
      <c r="D47" t="s">
        <v>36</v>
      </c>
      <c r="E47">
        <v>1393</v>
      </c>
      <c r="F47" t="s">
        <v>29</v>
      </c>
      <c r="G47" t="s">
        <v>42</v>
      </c>
      <c r="H47">
        <v>4</v>
      </c>
      <c r="I47">
        <v>4</v>
      </c>
      <c r="J47">
        <v>35</v>
      </c>
      <c r="K47" t="s">
        <v>22</v>
      </c>
      <c r="L47" t="s">
        <v>23</v>
      </c>
      <c r="M47">
        <v>2</v>
      </c>
      <c r="N47" t="s">
        <v>39</v>
      </c>
      <c r="O47">
        <v>1</v>
      </c>
      <c r="P47" t="s">
        <v>26</v>
      </c>
      <c r="Q47" t="s">
        <v>26</v>
      </c>
    </row>
    <row r="48" spans="1:17" x14ac:dyDescent="0.25">
      <c r="A48" t="s">
        <v>20</v>
      </c>
      <c r="B48">
        <v>36</v>
      </c>
      <c r="C48" t="s">
        <v>28</v>
      </c>
      <c r="D48" t="s">
        <v>19</v>
      </c>
      <c r="E48">
        <v>2299</v>
      </c>
      <c r="F48" t="s">
        <v>37</v>
      </c>
      <c r="G48" t="s">
        <v>21</v>
      </c>
      <c r="H48">
        <v>4</v>
      </c>
      <c r="I48">
        <v>4</v>
      </c>
      <c r="J48">
        <v>39</v>
      </c>
      <c r="K48" t="s">
        <v>22</v>
      </c>
      <c r="L48" t="s">
        <v>23</v>
      </c>
      <c r="M48">
        <v>1</v>
      </c>
      <c r="N48" t="s">
        <v>24</v>
      </c>
      <c r="O48">
        <v>1</v>
      </c>
      <c r="P48" t="s">
        <v>26</v>
      </c>
      <c r="Q48" t="s">
        <v>26</v>
      </c>
    </row>
    <row r="49" spans="1:17" x14ac:dyDescent="0.25">
      <c r="A49" t="s">
        <v>17</v>
      </c>
      <c r="B49">
        <v>6</v>
      </c>
      <c r="C49" t="s">
        <v>28</v>
      </c>
      <c r="D49" t="s">
        <v>36</v>
      </c>
      <c r="E49">
        <v>1352</v>
      </c>
      <c r="F49" t="s">
        <v>37</v>
      </c>
      <c r="G49" t="s">
        <v>41</v>
      </c>
      <c r="H49">
        <v>1</v>
      </c>
      <c r="I49">
        <v>2</v>
      </c>
      <c r="J49">
        <v>23</v>
      </c>
      <c r="K49" t="s">
        <v>22</v>
      </c>
      <c r="L49" t="s">
        <v>38</v>
      </c>
      <c r="M49">
        <v>1</v>
      </c>
      <c r="N49" t="s">
        <v>41</v>
      </c>
      <c r="O49">
        <v>1</v>
      </c>
      <c r="P49" t="s">
        <v>25</v>
      </c>
      <c r="Q49" t="s">
        <v>26</v>
      </c>
    </row>
    <row r="50" spans="1:17" x14ac:dyDescent="0.25">
      <c r="A50" t="s">
        <v>20</v>
      </c>
      <c r="B50">
        <v>11</v>
      </c>
      <c r="C50" t="s">
        <v>18</v>
      </c>
      <c r="D50" t="s">
        <v>36</v>
      </c>
      <c r="E50">
        <v>7228</v>
      </c>
      <c r="F50" t="s">
        <v>29</v>
      </c>
      <c r="G50" t="s">
        <v>30</v>
      </c>
      <c r="H50">
        <v>1</v>
      </c>
      <c r="I50">
        <v>4</v>
      </c>
      <c r="J50">
        <v>39</v>
      </c>
      <c r="K50" t="s">
        <v>22</v>
      </c>
      <c r="L50" t="s">
        <v>23</v>
      </c>
      <c r="M50">
        <v>2</v>
      </c>
      <c r="N50" t="s">
        <v>33</v>
      </c>
      <c r="O50">
        <v>1</v>
      </c>
      <c r="P50" t="s">
        <v>26</v>
      </c>
      <c r="Q50" t="s">
        <v>26</v>
      </c>
    </row>
    <row r="51" spans="1:17" x14ac:dyDescent="0.25">
      <c r="A51" t="s">
        <v>20</v>
      </c>
      <c r="B51">
        <v>12</v>
      </c>
      <c r="C51" t="s">
        <v>28</v>
      </c>
      <c r="D51" t="s">
        <v>19</v>
      </c>
      <c r="E51">
        <v>2073</v>
      </c>
      <c r="F51" t="s">
        <v>44</v>
      </c>
      <c r="G51" t="s">
        <v>30</v>
      </c>
      <c r="H51">
        <v>4</v>
      </c>
      <c r="I51">
        <v>2</v>
      </c>
      <c r="J51">
        <v>28</v>
      </c>
      <c r="K51" t="s">
        <v>22</v>
      </c>
      <c r="L51" t="s">
        <v>23</v>
      </c>
      <c r="M51">
        <v>1</v>
      </c>
      <c r="N51" t="s">
        <v>24</v>
      </c>
      <c r="O51">
        <v>1</v>
      </c>
      <c r="P51" t="s">
        <v>26</v>
      </c>
      <c r="Q51" t="s">
        <v>26</v>
      </c>
    </row>
    <row r="52" spans="1:17" x14ac:dyDescent="0.25">
      <c r="A52" t="s">
        <v>27</v>
      </c>
      <c r="B52">
        <v>24</v>
      </c>
      <c r="C52" t="s">
        <v>35</v>
      </c>
      <c r="D52" t="s">
        <v>19</v>
      </c>
      <c r="E52">
        <v>2333</v>
      </c>
      <c r="F52" t="s">
        <v>20</v>
      </c>
      <c r="G52" t="s">
        <v>42</v>
      </c>
      <c r="H52">
        <v>4</v>
      </c>
      <c r="I52">
        <v>2</v>
      </c>
      <c r="J52">
        <v>29</v>
      </c>
      <c r="K52" t="s">
        <v>46</v>
      </c>
      <c r="L52" t="s">
        <v>23</v>
      </c>
      <c r="M52">
        <v>1</v>
      </c>
      <c r="N52" t="s">
        <v>33</v>
      </c>
      <c r="O52">
        <v>1</v>
      </c>
      <c r="P52" t="s">
        <v>26</v>
      </c>
      <c r="Q52" t="s">
        <v>26</v>
      </c>
    </row>
    <row r="53" spans="1:17" x14ac:dyDescent="0.25">
      <c r="A53" t="s">
        <v>27</v>
      </c>
      <c r="B53">
        <v>27</v>
      </c>
      <c r="C53" t="s">
        <v>35</v>
      </c>
      <c r="D53" t="s">
        <v>36</v>
      </c>
      <c r="E53">
        <v>5965</v>
      </c>
      <c r="F53" t="s">
        <v>29</v>
      </c>
      <c r="G53" t="s">
        <v>21</v>
      </c>
      <c r="H53">
        <v>1</v>
      </c>
      <c r="I53">
        <v>2</v>
      </c>
      <c r="J53">
        <v>30</v>
      </c>
      <c r="K53" t="s">
        <v>22</v>
      </c>
      <c r="L53" t="s">
        <v>23</v>
      </c>
      <c r="M53">
        <v>2</v>
      </c>
      <c r="N53" t="s">
        <v>39</v>
      </c>
      <c r="O53">
        <v>1</v>
      </c>
      <c r="P53" t="s">
        <v>25</v>
      </c>
      <c r="Q53" t="s">
        <v>26</v>
      </c>
    </row>
    <row r="54" spans="1:17" x14ac:dyDescent="0.25">
      <c r="A54" t="s">
        <v>20</v>
      </c>
      <c r="B54">
        <v>12</v>
      </c>
      <c r="C54" t="s">
        <v>28</v>
      </c>
      <c r="D54" t="s">
        <v>19</v>
      </c>
      <c r="E54">
        <v>1262</v>
      </c>
      <c r="F54" t="s">
        <v>29</v>
      </c>
      <c r="G54" t="s">
        <v>30</v>
      </c>
      <c r="H54">
        <v>3</v>
      </c>
      <c r="I54">
        <v>2</v>
      </c>
      <c r="J54">
        <v>25</v>
      </c>
      <c r="K54" t="s">
        <v>22</v>
      </c>
      <c r="L54" t="s">
        <v>23</v>
      </c>
      <c r="M54">
        <v>1</v>
      </c>
      <c r="N54" t="s">
        <v>24</v>
      </c>
      <c r="O54">
        <v>1</v>
      </c>
      <c r="P54" t="s">
        <v>26</v>
      </c>
      <c r="Q54" t="s">
        <v>26</v>
      </c>
    </row>
    <row r="55" spans="1:17" x14ac:dyDescent="0.25">
      <c r="A55" t="s">
        <v>20</v>
      </c>
      <c r="B55">
        <v>18</v>
      </c>
      <c r="C55" t="s">
        <v>28</v>
      </c>
      <c r="D55" t="s">
        <v>36</v>
      </c>
      <c r="E55">
        <v>3378</v>
      </c>
      <c r="F55" t="s">
        <v>20</v>
      </c>
      <c r="G55" t="s">
        <v>30</v>
      </c>
      <c r="H55">
        <v>2</v>
      </c>
      <c r="I55">
        <v>1</v>
      </c>
      <c r="J55">
        <v>31</v>
      </c>
      <c r="K55" t="s">
        <v>22</v>
      </c>
      <c r="L55" t="s">
        <v>23</v>
      </c>
      <c r="M55">
        <v>1</v>
      </c>
      <c r="N55" t="s">
        <v>24</v>
      </c>
      <c r="O55">
        <v>1</v>
      </c>
      <c r="P55" t="s">
        <v>25</v>
      </c>
      <c r="Q55" t="s">
        <v>26</v>
      </c>
    </row>
    <row r="56" spans="1:17" x14ac:dyDescent="0.25">
      <c r="A56" t="s">
        <v>27</v>
      </c>
      <c r="B56">
        <v>36</v>
      </c>
      <c r="C56" t="s">
        <v>35</v>
      </c>
      <c r="D56" t="s">
        <v>36</v>
      </c>
      <c r="E56">
        <v>2225</v>
      </c>
      <c r="F56" t="s">
        <v>29</v>
      </c>
      <c r="G56" t="s">
        <v>21</v>
      </c>
      <c r="H56">
        <v>4</v>
      </c>
      <c r="I56">
        <v>4</v>
      </c>
      <c r="J56">
        <v>57</v>
      </c>
      <c r="K56" t="s">
        <v>46</v>
      </c>
      <c r="L56" t="s">
        <v>34</v>
      </c>
      <c r="M56">
        <v>2</v>
      </c>
      <c r="N56" t="s">
        <v>24</v>
      </c>
      <c r="O56">
        <v>1</v>
      </c>
      <c r="P56" t="s">
        <v>25</v>
      </c>
      <c r="Q56" t="s">
        <v>25</v>
      </c>
    </row>
    <row r="57" spans="1:17" x14ac:dyDescent="0.25">
      <c r="A57" t="s">
        <v>20</v>
      </c>
      <c r="B57">
        <v>6</v>
      </c>
      <c r="C57" t="s">
        <v>48</v>
      </c>
      <c r="D57" t="s">
        <v>36</v>
      </c>
      <c r="E57">
        <v>783</v>
      </c>
      <c r="F57" t="s">
        <v>20</v>
      </c>
      <c r="G57" t="s">
        <v>30</v>
      </c>
      <c r="H57">
        <v>1</v>
      </c>
      <c r="I57">
        <v>2</v>
      </c>
      <c r="J57">
        <v>26</v>
      </c>
      <c r="K57" t="s">
        <v>49</v>
      </c>
      <c r="L57" t="s">
        <v>23</v>
      </c>
      <c r="M57">
        <v>1</v>
      </c>
      <c r="N57" t="s">
        <v>33</v>
      </c>
      <c r="O57">
        <v>2</v>
      </c>
      <c r="P57" t="s">
        <v>26</v>
      </c>
      <c r="Q57" t="s">
        <v>26</v>
      </c>
    </row>
    <row r="58" spans="1:17" x14ac:dyDescent="0.25">
      <c r="A58" t="s">
        <v>27</v>
      </c>
      <c r="B58">
        <v>12</v>
      </c>
      <c r="C58" t="s">
        <v>28</v>
      </c>
      <c r="D58" t="s">
        <v>19</v>
      </c>
      <c r="E58">
        <v>6468</v>
      </c>
      <c r="F58" t="s">
        <v>20</v>
      </c>
      <c r="G58" t="s">
        <v>41</v>
      </c>
      <c r="H58">
        <v>2</v>
      </c>
      <c r="I58">
        <v>1</v>
      </c>
      <c r="J58">
        <v>52</v>
      </c>
      <c r="K58" t="s">
        <v>22</v>
      </c>
      <c r="L58" t="s">
        <v>23</v>
      </c>
      <c r="M58">
        <v>1</v>
      </c>
      <c r="N58" t="s">
        <v>39</v>
      </c>
      <c r="O58">
        <v>1</v>
      </c>
      <c r="P58" t="s">
        <v>25</v>
      </c>
      <c r="Q58" t="s">
        <v>25</v>
      </c>
    </row>
    <row r="59" spans="1:17" x14ac:dyDescent="0.25">
      <c r="A59" t="s">
        <v>20</v>
      </c>
      <c r="B59">
        <v>36</v>
      </c>
      <c r="C59" t="s">
        <v>18</v>
      </c>
      <c r="D59" t="s">
        <v>19</v>
      </c>
      <c r="E59">
        <v>9566</v>
      </c>
      <c r="F59" t="s">
        <v>29</v>
      </c>
      <c r="G59" t="s">
        <v>30</v>
      </c>
      <c r="H59">
        <v>2</v>
      </c>
      <c r="I59">
        <v>2</v>
      </c>
      <c r="J59">
        <v>31</v>
      </c>
      <c r="K59" t="s">
        <v>49</v>
      </c>
      <c r="L59" t="s">
        <v>23</v>
      </c>
      <c r="M59">
        <v>2</v>
      </c>
      <c r="N59" t="s">
        <v>24</v>
      </c>
      <c r="O59">
        <v>1</v>
      </c>
      <c r="P59" t="s">
        <v>26</v>
      </c>
      <c r="Q59" t="s">
        <v>26</v>
      </c>
    </row>
    <row r="60" spans="1:17" x14ac:dyDescent="0.25">
      <c r="A60" t="s">
        <v>47</v>
      </c>
      <c r="B60">
        <v>18</v>
      </c>
      <c r="C60" t="s">
        <v>28</v>
      </c>
      <c r="D60" t="s">
        <v>36</v>
      </c>
      <c r="E60">
        <v>1961</v>
      </c>
      <c r="F60" t="s">
        <v>29</v>
      </c>
      <c r="G60" t="s">
        <v>21</v>
      </c>
      <c r="H60">
        <v>3</v>
      </c>
      <c r="I60">
        <v>2</v>
      </c>
      <c r="J60">
        <v>23</v>
      </c>
      <c r="K60" t="s">
        <v>22</v>
      </c>
      <c r="L60" t="s">
        <v>23</v>
      </c>
      <c r="M60">
        <v>1</v>
      </c>
      <c r="N60" t="s">
        <v>39</v>
      </c>
      <c r="O60">
        <v>1</v>
      </c>
      <c r="P60" t="s">
        <v>26</v>
      </c>
      <c r="Q60" t="s">
        <v>26</v>
      </c>
    </row>
    <row r="61" spans="1:17" x14ac:dyDescent="0.25">
      <c r="A61" t="s">
        <v>17</v>
      </c>
      <c r="B61">
        <v>36</v>
      </c>
      <c r="C61" t="s">
        <v>18</v>
      </c>
      <c r="D61" t="s">
        <v>19</v>
      </c>
      <c r="E61">
        <v>6229</v>
      </c>
      <c r="F61" t="s">
        <v>29</v>
      </c>
      <c r="G61" t="s">
        <v>42</v>
      </c>
      <c r="H61">
        <v>4</v>
      </c>
      <c r="I61">
        <v>4</v>
      </c>
      <c r="J61">
        <v>23</v>
      </c>
      <c r="K61" t="s">
        <v>22</v>
      </c>
      <c r="L61" t="s">
        <v>38</v>
      </c>
      <c r="M61">
        <v>2</v>
      </c>
      <c r="N61" t="s">
        <v>33</v>
      </c>
      <c r="O61">
        <v>1</v>
      </c>
      <c r="P61" t="s">
        <v>25</v>
      </c>
      <c r="Q61" t="s">
        <v>25</v>
      </c>
    </row>
    <row r="62" spans="1:17" x14ac:dyDescent="0.25">
      <c r="A62" t="s">
        <v>27</v>
      </c>
      <c r="B62">
        <v>9</v>
      </c>
      <c r="C62" t="s">
        <v>28</v>
      </c>
      <c r="D62" t="s">
        <v>43</v>
      </c>
      <c r="E62">
        <v>1391</v>
      </c>
      <c r="F62" t="s">
        <v>29</v>
      </c>
      <c r="G62" t="s">
        <v>30</v>
      </c>
      <c r="H62">
        <v>2</v>
      </c>
      <c r="I62">
        <v>1</v>
      </c>
      <c r="J62">
        <v>27</v>
      </c>
      <c r="K62" t="s">
        <v>46</v>
      </c>
      <c r="L62" t="s">
        <v>23</v>
      </c>
      <c r="M62">
        <v>1</v>
      </c>
      <c r="N62" t="s">
        <v>24</v>
      </c>
      <c r="O62">
        <v>1</v>
      </c>
      <c r="P62" t="s">
        <v>25</v>
      </c>
      <c r="Q62" t="s">
        <v>26</v>
      </c>
    </row>
    <row r="63" spans="1:17" x14ac:dyDescent="0.25">
      <c r="A63" t="s">
        <v>27</v>
      </c>
      <c r="B63">
        <v>15</v>
      </c>
      <c r="C63" t="s">
        <v>18</v>
      </c>
      <c r="D63" t="s">
        <v>19</v>
      </c>
      <c r="E63">
        <v>1537</v>
      </c>
      <c r="F63" t="s">
        <v>20</v>
      </c>
      <c r="G63" t="s">
        <v>21</v>
      </c>
      <c r="H63">
        <v>4</v>
      </c>
      <c r="I63">
        <v>4</v>
      </c>
      <c r="J63">
        <v>50</v>
      </c>
      <c r="K63" t="s">
        <v>22</v>
      </c>
      <c r="L63" t="s">
        <v>23</v>
      </c>
      <c r="M63">
        <v>2</v>
      </c>
      <c r="N63" t="s">
        <v>24</v>
      </c>
      <c r="O63">
        <v>1</v>
      </c>
      <c r="P63" t="s">
        <v>25</v>
      </c>
      <c r="Q63" t="s">
        <v>26</v>
      </c>
    </row>
    <row r="64" spans="1:17" x14ac:dyDescent="0.25">
      <c r="A64" t="s">
        <v>27</v>
      </c>
      <c r="B64">
        <v>36</v>
      </c>
      <c r="C64" t="s">
        <v>45</v>
      </c>
      <c r="D64" t="s">
        <v>43</v>
      </c>
      <c r="E64">
        <v>1953</v>
      </c>
      <c r="F64" t="s">
        <v>29</v>
      </c>
      <c r="G64" t="s">
        <v>21</v>
      </c>
      <c r="H64">
        <v>4</v>
      </c>
      <c r="I64">
        <v>4</v>
      </c>
      <c r="J64">
        <v>61</v>
      </c>
      <c r="K64" t="s">
        <v>22</v>
      </c>
      <c r="L64" t="s">
        <v>34</v>
      </c>
      <c r="M64">
        <v>1</v>
      </c>
      <c r="N64" t="s">
        <v>39</v>
      </c>
      <c r="O64">
        <v>1</v>
      </c>
      <c r="P64" t="s">
        <v>25</v>
      </c>
      <c r="Q64" t="s">
        <v>25</v>
      </c>
    </row>
    <row r="65" spans="1:17" x14ac:dyDescent="0.25">
      <c r="A65" t="s">
        <v>27</v>
      </c>
      <c r="B65">
        <v>48</v>
      </c>
      <c r="C65" t="s">
        <v>45</v>
      </c>
      <c r="D65" t="s">
        <v>43</v>
      </c>
      <c r="E65">
        <v>14421</v>
      </c>
      <c r="F65" t="s">
        <v>29</v>
      </c>
      <c r="G65" t="s">
        <v>30</v>
      </c>
      <c r="H65">
        <v>2</v>
      </c>
      <c r="I65">
        <v>2</v>
      </c>
      <c r="J65">
        <v>25</v>
      </c>
      <c r="K65" t="s">
        <v>22</v>
      </c>
      <c r="L65" t="s">
        <v>23</v>
      </c>
      <c r="M65">
        <v>1</v>
      </c>
      <c r="N65" t="s">
        <v>24</v>
      </c>
      <c r="O65">
        <v>1</v>
      </c>
      <c r="P65" t="s">
        <v>25</v>
      </c>
      <c r="Q65" t="s">
        <v>25</v>
      </c>
    </row>
    <row r="66" spans="1:17" x14ac:dyDescent="0.25">
      <c r="A66" t="s">
        <v>20</v>
      </c>
      <c r="B66">
        <v>24</v>
      </c>
      <c r="C66" t="s">
        <v>28</v>
      </c>
      <c r="D66" t="s">
        <v>19</v>
      </c>
      <c r="E66">
        <v>3181</v>
      </c>
      <c r="F66" t="s">
        <v>29</v>
      </c>
      <c r="G66" t="s">
        <v>42</v>
      </c>
      <c r="H66">
        <v>4</v>
      </c>
      <c r="I66">
        <v>4</v>
      </c>
      <c r="J66">
        <v>26</v>
      </c>
      <c r="K66" t="s">
        <v>22</v>
      </c>
      <c r="L66" t="s">
        <v>23</v>
      </c>
      <c r="M66">
        <v>1</v>
      </c>
      <c r="N66" t="s">
        <v>24</v>
      </c>
      <c r="O66">
        <v>1</v>
      </c>
      <c r="P66" t="s">
        <v>25</v>
      </c>
      <c r="Q66" t="s">
        <v>26</v>
      </c>
    </row>
    <row r="67" spans="1:17" x14ac:dyDescent="0.25">
      <c r="A67" t="s">
        <v>20</v>
      </c>
      <c r="B67">
        <v>27</v>
      </c>
      <c r="C67" t="s">
        <v>28</v>
      </c>
      <c r="D67" t="s">
        <v>50</v>
      </c>
      <c r="E67">
        <v>5190</v>
      </c>
      <c r="F67" t="s">
        <v>20</v>
      </c>
      <c r="G67" t="s">
        <v>21</v>
      </c>
      <c r="H67">
        <v>4</v>
      </c>
      <c r="I67">
        <v>4</v>
      </c>
      <c r="J67">
        <v>48</v>
      </c>
      <c r="K67" t="s">
        <v>22</v>
      </c>
      <c r="L67" t="s">
        <v>23</v>
      </c>
      <c r="M67">
        <v>4</v>
      </c>
      <c r="N67" t="s">
        <v>24</v>
      </c>
      <c r="O67">
        <v>2</v>
      </c>
      <c r="P67" t="s">
        <v>25</v>
      </c>
      <c r="Q67" t="s">
        <v>26</v>
      </c>
    </row>
    <row r="68" spans="1:17" x14ac:dyDescent="0.25">
      <c r="A68" t="s">
        <v>20</v>
      </c>
      <c r="B68">
        <v>12</v>
      </c>
      <c r="C68" t="s">
        <v>28</v>
      </c>
      <c r="D68" t="s">
        <v>19</v>
      </c>
      <c r="E68">
        <v>2171</v>
      </c>
      <c r="F68" t="s">
        <v>29</v>
      </c>
      <c r="G68" t="s">
        <v>42</v>
      </c>
      <c r="H68">
        <v>2</v>
      </c>
      <c r="I68">
        <v>2</v>
      </c>
      <c r="J68">
        <v>29</v>
      </c>
      <c r="K68" t="s">
        <v>46</v>
      </c>
      <c r="L68" t="s">
        <v>23</v>
      </c>
      <c r="M68">
        <v>1</v>
      </c>
      <c r="N68" t="s">
        <v>24</v>
      </c>
      <c r="O68">
        <v>1</v>
      </c>
      <c r="P68" t="s">
        <v>26</v>
      </c>
      <c r="Q68" t="s">
        <v>26</v>
      </c>
    </row>
    <row r="69" spans="1:17" x14ac:dyDescent="0.25">
      <c r="A69" t="s">
        <v>27</v>
      </c>
      <c r="B69">
        <v>12</v>
      </c>
      <c r="C69" t="s">
        <v>28</v>
      </c>
      <c r="D69" t="s">
        <v>36</v>
      </c>
      <c r="E69">
        <v>1007</v>
      </c>
      <c r="F69" t="s">
        <v>40</v>
      </c>
      <c r="G69" t="s">
        <v>30</v>
      </c>
      <c r="H69">
        <v>4</v>
      </c>
      <c r="I69">
        <v>1</v>
      </c>
      <c r="J69">
        <v>22</v>
      </c>
      <c r="K69" t="s">
        <v>22</v>
      </c>
      <c r="L69" t="s">
        <v>23</v>
      </c>
      <c r="M69">
        <v>1</v>
      </c>
      <c r="N69" t="s">
        <v>24</v>
      </c>
      <c r="O69">
        <v>1</v>
      </c>
      <c r="P69" t="s">
        <v>26</v>
      </c>
      <c r="Q69" t="s">
        <v>26</v>
      </c>
    </row>
    <row r="70" spans="1:17" x14ac:dyDescent="0.25">
      <c r="A70" t="s">
        <v>20</v>
      </c>
      <c r="B70">
        <v>36</v>
      </c>
      <c r="C70" t="s">
        <v>28</v>
      </c>
      <c r="D70" t="s">
        <v>31</v>
      </c>
      <c r="E70">
        <v>1819</v>
      </c>
      <c r="F70" t="s">
        <v>29</v>
      </c>
      <c r="G70" t="s">
        <v>30</v>
      </c>
      <c r="H70">
        <v>4</v>
      </c>
      <c r="I70">
        <v>4</v>
      </c>
      <c r="J70">
        <v>37</v>
      </c>
      <c r="K70" t="s">
        <v>49</v>
      </c>
      <c r="L70" t="s">
        <v>34</v>
      </c>
      <c r="M70">
        <v>1</v>
      </c>
      <c r="N70" t="s">
        <v>24</v>
      </c>
      <c r="O70">
        <v>1</v>
      </c>
      <c r="P70" t="s">
        <v>25</v>
      </c>
      <c r="Q70" t="s">
        <v>25</v>
      </c>
    </row>
    <row r="71" spans="1:17" x14ac:dyDescent="0.25">
      <c r="A71" t="s">
        <v>20</v>
      </c>
      <c r="B71">
        <v>36</v>
      </c>
      <c r="C71" t="s">
        <v>28</v>
      </c>
      <c r="D71" t="s">
        <v>19</v>
      </c>
      <c r="E71">
        <v>2394</v>
      </c>
      <c r="F71" t="s">
        <v>20</v>
      </c>
      <c r="G71" t="s">
        <v>30</v>
      </c>
      <c r="H71">
        <v>4</v>
      </c>
      <c r="I71">
        <v>4</v>
      </c>
      <c r="J71">
        <v>25</v>
      </c>
      <c r="K71" t="s">
        <v>22</v>
      </c>
      <c r="L71" t="s">
        <v>23</v>
      </c>
      <c r="M71">
        <v>1</v>
      </c>
      <c r="N71" t="s">
        <v>24</v>
      </c>
      <c r="O71">
        <v>1</v>
      </c>
      <c r="P71" t="s">
        <v>26</v>
      </c>
      <c r="Q71" t="s">
        <v>26</v>
      </c>
    </row>
    <row r="72" spans="1:17" x14ac:dyDescent="0.25">
      <c r="A72" t="s">
        <v>20</v>
      </c>
      <c r="B72">
        <v>36</v>
      </c>
      <c r="C72" t="s">
        <v>28</v>
      </c>
      <c r="D72" t="s">
        <v>36</v>
      </c>
      <c r="E72">
        <v>8133</v>
      </c>
      <c r="F72" t="s">
        <v>29</v>
      </c>
      <c r="G72" t="s">
        <v>30</v>
      </c>
      <c r="H72">
        <v>1</v>
      </c>
      <c r="I72">
        <v>2</v>
      </c>
      <c r="J72">
        <v>30</v>
      </c>
      <c r="K72" t="s">
        <v>46</v>
      </c>
      <c r="L72" t="s">
        <v>23</v>
      </c>
      <c r="M72">
        <v>1</v>
      </c>
      <c r="N72" t="s">
        <v>24</v>
      </c>
      <c r="O72">
        <v>1</v>
      </c>
      <c r="P72" t="s">
        <v>26</v>
      </c>
      <c r="Q72" t="s">
        <v>26</v>
      </c>
    </row>
    <row r="73" spans="1:17" x14ac:dyDescent="0.25">
      <c r="A73" t="s">
        <v>20</v>
      </c>
      <c r="B73">
        <v>7</v>
      </c>
      <c r="C73" t="s">
        <v>18</v>
      </c>
      <c r="D73" t="s">
        <v>19</v>
      </c>
      <c r="E73">
        <v>730</v>
      </c>
      <c r="F73" t="s">
        <v>20</v>
      </c>
      <c r="G73" t="s">
        <v>21</v>
      </c>
      <c r="H73">
        <v>4</v>
      </c>
      <c r="I73">
        <v>2</v>
      </c>
      <c r="J73">
        <v>46</v>
      </c>
      <c r="K73" t="s">
        <v>22</v>
      </c>
      <c r="L73" t="s">
        <v>38</v>
      </c>
      <c r="M73">
        <v>2</v>
      </c>
      <c r="N73" t="s">
        <v>33</v>
      </c>
      <c r="O73">
        <v>1</v>
      </c>
      <c r="P73" t="s">
        <v>25</v>
      </c>
      <c r="Q73" t="s">
        <v>26</v>
      </c>
    </row>
    <row r="74" spans="1:17" x14ac:dyDescent="0.25">
      <c r="A74" t="s">
        <v>17</v>
      </c>
      <c r="B74">
        <v>8</v>
      </c>
      <c r="C74" t="s">
        <v>18</v>
      </c>
      <c r="D74" t="s">
        <v>51</v>
      </c>
      <c r="E74">
        <v>1164</v>
      </c>
      <c r="F74" t="s">
        <v>29</v>
      </c>
      <c r="G74" t="s">
        <v>21</v>
      </c>
      <c r="H74">
        <v>3</v>
      </c>
      <c r="I74">
        <v>4</v>
      </c>
      <c r="J74">
        <v>51</v>
      </c>
      <c r="K74" t="s">
        <v>46</v>
      </c>
      <c r="L74" t="s">
        <v>34</v>
      </c>
      <c r="M74">
        <v>2</v>
      </c>
      <c r="N74" t="s">
        <v>39</v>
      </c>
      <c r="O74">
        <v>2</v>
      </c>
      <c r="P74" t="s">
        <v>25</v>
      </c>
      <c r="Q74" t="s">
        <v>26</v>
      </c>
    </row>
    <row r="75" spans="1:17" x14ac:dyDescent="0.25">
      <c r="A75" t="s">
        <v>27</v>
      </c>
      <c r="B75">
        <v>42</v>
      </c>
      <c r="C75" t="s">
        <v>18</v>
      </c>
      <c r="D75" t="s">
        <v>43</v>
      </c>
      <c r="E75">
        <v>5954</v>
      </c>
      <c r="F75" t="s">
        <v>29</v>
      </c>
      <c r="G75" t="s">
        <v>32</v>
      </c>
      <c r="H75">
        <v>2</v>
      </c>
      <c r="I75">
        <v>1</v>
      </c>
      <c r="J75">
        <v>41</v>
      </c>
      <c r="K75" t="s">
        <v>46</v>
      </c>
      <c r="L75" t="s">
        <v>23</v>
      </c>
      <c r="M75">
        <v>2</v>
      </c>
      <c r="N75" t="s">
        <v>33</v>
      </c>
      <c r="O75">
        <v>1</v>
      </c>
      <c r="P75" t="s">
        <v>26</v>
      </c>
      <c r="Q75" t="s">
        <v>26</v>
      </c>
    </row>
    <row r="76" spans="1:17" x14ac:dyDescent="0.25">
      <c r="A76" t="s">
        <v>17</v>
      </c>
      <c r="B76">
        <v>36</v>
      </c>
      <c r="C76" t="s">
        <v>28</v>
      </c>
      <c r="D76" t="s">
        <v>31</v>
      </c>
      <c r="E76">
        <v>1977</v>
      </c>
      <c r="F76" t="s">
        <v>20</v>
      </c>
      <c r="G76" t="s">
        <v>21</v>
      </c>
      <c r="H76">
        <v>4</v>
      </c>
      <c r="I76">
        <v>4</v>
      </c>
      <c r="J76">
        <v>40</v>
      </c>
      <c r="K76" t="s">
        <v>22</v>
      </c>
      <c r="L76" t="s">
        <v>23</v>
      </c>
      <c r="M76">
        <v>1</v>
      </c>
      <c r="N76" t="s">
        <v>39</v>
      </c>
      <c r="O76">
        <v>1</v>
      </c>
      <c r="P76" t="s">
        <v>25</v>
      </c>
      <c r="Q76" t="s">
        <v>25</v>
      </c>
    </row>
    <row r="77" spans="1:17" x14ac:dyDescent="0.25">
      <c r="A77" t="s">
        <v>17</v>
      </c>
      <c r="B77">
        <v>12</v>
      </c>
      <c r="C77" t="s">
        <v>18</v>
      </c>
      <c r="D77" t="s">
        <v>36</v>
      </c>
      <c r="E77">
        <v>1526</v>
      </c>
      <c r="F77" t="s">
        <v>29</v>
      </c>
      <c r="G77" t="s">
        <v>21</v>
      </c>
      <c r="H77">
        <v>4</v>
      </c>
      <c r="I77">
        <v>4</v>
      </c>
      <c r="J77">
        <v>66</v>
      </c>
      <c r="K77" t="s">
        <v>22</v>
      </c>
      <c r="L77" t="s">
        <v>34</v>
      </c>
      <c r="M77">
        <v>2</v>
      </c>
      <c r="N77" t="s">
        <v>39</v>
      </c>
      <c r="O77">
        <v>1</v>
      </c>
      <c r="P77" t="s">
        <v>26</v>
      </c>
      <c r="Q77" t="s">
        <v>26</v>
      </c>
    </row>
    <row r="78" spans="1:17" x14ac:dyDescent="0.25">
      <c r="A78" t="s">
        <v>17</v>
      </c>
      <c r="B78">
        <v>42</v>
      </c>
      <c r="C78" t="s">
        <v>28</v>
      </c>
      <c r="D78" t="s">
        <v>19</v>
      </c>
      <c r="E78">
        <v>3965</v>
      </c>
      <c r="F78" t="s">
        <v>29</v>
      </c>
      <c r="G78" t="s">
        <v>42</v>
      </c>
      <c r="H78">
        <v>4</v>
      </c>
      <c r="I78">
        <v>3</v>
      </c>
      <c r="J78">
        <v>34</v>
      </c>
      <c r="K78" t="s">
        <v>22</v>
      </c>
      <c r="L78" t="s">
        <v>23</v>
      </c>
      <c r="M78">
        <v>1</v>
      </c>
      <c r="N78" t="s">
        <v>24</v>
      </c>
      <c r="O78">
        <v>1</v>
      </c>
      <c r="P78" t="s">
        <v>26</v>
      </c>
      <c r="Q78" t="s">
        <v>25</v>
      </c>
    </row>
    <row r="79" spans="1:17" x14ac:dyDescent="0.25">
      <c r="A79" t="s">
        <v>27</v>
      </c>
      <c r="B79">
        <v>11</v>
      </c>
      <c r="C79" t="s">
        <v>35</v>
      </c>
      <c r="D79" t="s">
        <v>19</v>
      </c>
      <c r="E79">
        <v>4771</v>
      </c>
      <c r="F79" t="s">
        <v>29</v>
      </c>
      <c r="G79" t="s">
        <v>32</v>
      </c>
      <c r="H79">
        <v>2</v>
      </c>
      <c r="I79">
        <v>4</v>
      </c>
      <c r="J79">
        <v>51</v>
      </c>
      <c r="K79" t="s">
        <v>22</v>
      </c>
      <c r="L79" t="s">
        <v>23</v>
      </c>
      <c r="M79">
        <v>1</v>
      </c>
      <c r="N79" t="s">
        <v>24</v>
      </c>
      <c r="O79">
        <v>1</v>
      </c>
      <c r="P79" t="s">
        <v>26</v>
      </c>
      <c r="Q79" t="s">
        <v>26</v>
      </c>
    </row>
    <row r="80" spans="1:17" x14ac:dyDescent="0.25">
      <c r="A80" t="s">
        <v>20</v>
      </c>
      <c r="B80">
        <v>54</v>
      </c>
      <c r="C80" t="s">
        <v>45</v>
      </c>
      <c r="D80" t="s">
        <v>36</v>
      </c>
      <c r="E80">
        <v>9436</v>
      </c>
      <c r="F80" t="s">
        <v>20</v>
      </c>
      <c r="G80" t="s">
        <v>30</v>
      </c>
      <c r="H80">
        <v>2</v>
      </c>
      <c r="I80">
        <v>2</v>
      </c>
      <c r="J80">
        <v>39</v>
      </c>
      <c r="K80" t="s">
        <v>22</v>
      </c>
      <c r="L80" t="s">
        <v>23</v>
      </c>
      <c r="M80">
        <v>1</v>
      </c>
      <c r="N80" t="s">
        <v>33</v>
      </c>
      <c r="O80">
        <v>2</v>
      </c>
      <c r="P80" t="s">
        <v>26</v>
      </c>
      <c r="Q80" t="s">
        <v>26</v>
      </c>
    </row>
    <row r="81" spans="1:17" x14ac:dyDescent="0.25">
      <c r="A81" t="s">
        <v>27</v>
      </c>
      <c r="B81">
        <v>30</v>
      </c>
      <c r="C81" t="s">
        <v>28</v>
      </c>
      <c r="D81" t="s">
        <v>19</v>
      </c>
      <c r="E81">
        <v>3832</v>
      </c>
      <c r="F81" t="s">
        <v>29</v>
      </c>
      <c r="G81" t="s">
        <v>42</v>
      </c>
      <c r="H81">
        <v>2</v>
      </c>
      <c r="I81">
        <v>1</v>
      </c>
      <c r="J81">
        <v>22</v>
      </c>
      <c r="K81" t="s">
        <v>22</v>
      </c>
      <c r="L81" t="s">
        <v>23</v>
      </c>
      <c r="M81">
        <v>1</v>
      </c>
      <c r="N81" t="s">
        <v>24</v>
      </c>
      <c r="O81">
        <v>1</v>
      </c>
      <c r="P81" t="s">
        <v>26</v>
      </c>
      <c r="Q81" t="s">
        <v>26</v>
      </c>
    </row>
    <row r="82" spans="1:17" x14ac:dyDescent="0.25">
      <c r="A82" t="s">
        <v>20</v>
      </c>
      <c r="B82">
        <v>24</v>
      </c>
      <c r="C82" t="s">
        <v>28</v>
      </c>
      <c r="D82" t="s">
        <v>19</v>
      </c>
      <c r="E82">
        <v>5943</v>
      </c>
      <c r="F82" t="s">
        <v>20</v>
      </c>
      <c r="G82" t="s">
        <v>42</v>
      </c>
      <c r="H82">
        <v>1</v>
      </c>
      <c r="I82">
        <v>1</v>
      </c>
      <c r="J82">
        <v>44</v>
      </c>
      <c r="K82" t="s">
        <v>22</v>
      </c>
      <c r="L82" t="s">
        <v>23</v>
      </c>
      <c r="M82">
        <v>2</v>
      </c>
      <c r="N82" t="s">
        <v>24</v>
      </c>
      <c r="O82">
        <v>1</v>
      </c>
      <c r="P82" t="s">
        <v>25</v>
      </c>
      <c r="Q82" t="s">
        <v>25</v>
      </c>
    </row>
    <row r="83" spans="1:17" x14ac:dyDescent="0.25">
      <c r="A83" t="s">
        <v>20</v>
      </c>
      <c r="B83">
        <v>15</v>
      </c>
      <c r="C83" t="s">
        <v>28</v>
      </c>
      <c r="D83" t="s">
        <v>19</v>
      </c>
      <c r="E83">
        <v>1213</v>
      </c>
      <c r="F83" t="s">
        <v>37</v>
      </c>
      <c r="G83" t="s">
        <v>21</v>
      </c>
      <c r="H83">
        <v>4</v>
      </c>
      <c r="I83">
        <v>3</v>
      </c>
      <c r="J83">
        <v>47</v>
      </c>
      <c r="K83" t="s">
        <v>49</v>
      </c>
      <c r="L83" t="s">
        <v>23</v>
      </c>
      <c r="M83">
        <v>1</v>
      </c>
      <c r="N83" t="s">
        <v>24</v>
      </c>
      <c r="O83">
        <v>1</v>
      </c>
      <c r="P83" t="s">
        <v>25</v>
      </c>
      <c r="Q83" t="s">
        <v>26</v>
      </c>
    </row>
    <row r="84" spans="1:17" x14ac:dyDescent="0.25">
      <c r="A84" t="s">
        <v>20</v>
      </c>
      <c r="B84">
        <v>18</v>
      </c>
      <c r="C84" t="s">
        <v>28</v>
      </c>
      <c r="D84" t="s">
        <v>43</v>
      </c>
      <c r="E84">
        <v>1568</v>
      </c>
      <c r="F84" t="s">
        <v>44</v>
      </c>
      <c r="G84" t="s">
        <v>30</v>
      </c>
      <c r="H84">
        <v>3</v>
      </c>
      <c r="I84">
        <v>4</v>
      </c>
      <c r="J84">
        <v>24</v>
      </c>
      <c r="K84" t="s">
        <v>22</v>
      </c>
      <c r="L84" t="s">
        <v>38</v>
      </c>
      <c r="M84">
        <v>1</v>
      </c>
      <c r="N84" t="s">
        <v>33</v>
      </c>
      <c r="O84">
        <v>1</v>
      </c>
      <c r="P84" t="s">
        <v>26</v>
      </c>
      <c r="Q84" t="s">
        <v>26</v>
      </c>
    </row>
    <row r="85" spans="1:17" x14ac:dyDescent="0.25">
      <c r="A85" t="s">
        <v>17</v>
      </c>
      <c r="B85">
        <v>24</v>
      </c>
      <c r="C85" t="s">
        <v>28</v>
      </c>
      <c r="D85" t="s">
        <v>51</v>
      </c>
      <c r="E85">
        <v>1755</v>
      </c>
      <c r="F85" t="s">
        <v>29</v>
      </c>
      <c r="G85" t="s">
        <v>21</v>
      </c>
      <c r="H85">
        <v>4</v>
      </c>
      <c r="I85">
        <v>4</v>
      </c>
      <c r="J85">
        <v>58</v>
      </c>
      <c r="K85" t="s">
        <v>22</v>
      </c>
      <c r="L85" t="s">
        <v>23</v>
      </c>
      <c r="M85">
        <v>1</v>
      </c>
      <c r="N85" t="s">
        <v>33</v>
      </c>
      <c r="O85">
        <v>1</v>
      </c>
      <c r="P85" t="s">
        <v>25</v>
      </c>
      <c r="Q85" t="s">
        <v>26</v>
      </c>
    </row>
    <row r="86" spans="1:17" x14ac:dyDescent="0.25">
      <c r="A86" t="s">
        <v>17</v>
      </c>
      <c r="B86">
        <v>10</v>
      </c>
      <c r="C86" t="s">
        <v>28</v>
      </c>
      <c r="D86" t="s">
        <v>19</v>
      </c>
      <c r="E86">
        <v>2315</v>
      </c>
      <c r="F86" t="s">
        <v>29</v>
      </c>
      <c r="G86" t="s">
        <v>21</v>
      </c>
      <c r="H86">
        <v>3</v>
      </c>
      <c r="I86">
        <v>4</v>
      </c>
      <c r="J86">
        <v>52</v>
      </c>
      <c r="K86" t="s">
        <v>22</v>
      </c>
      <c r="L86" t="s">
        <v>23</v>
      </c>
      <c r="M86">
        <v>1</v>
      </c>
      <c r="N86" t="s">
        <v>33</v>
      </c>
      <c r="O86">
        <v>1</v>
      </c>
      <c r="P86" t="s">
        <v>26</v>
      </c>
      <c r="Q86" t="s">
        <v>26</v>
      </c>
    </row>
    <row r="87" spans="1:17" x14ac:dyDescent="0.25">
      <c r="A87" t="s">
        <v>20</v>
      </c>
      <c r="B87">
        <v>12</v>
      </c>
      <c r="C87" t="s">
        <v>18</v>
      </c>
      <c r="D87" t="s">
        <v>43</v>
      </c>
      <c r="E87">
        <v>1412</v>
      </c>
      <c r="F87" t="s">
        <v>29</v>
      </c>
      <c r="G87" t="s">
        <v>30</v>
      </c>
      <c r="H87">
        <v>4</v>
      </c>
      <c r="I87">
        <v>2</v>
      </c>
      <c r="J87">
        <v>29</v>
      </c>
      <c r="K87" t="s">
        <v>22</v>
      </c>
      <c r="L87" t="s">
        <v>23</v>
      </c>
      <c r="M87">
        <v>2</v>
      </c>
      <c r="N87" t="s">
        <v>39</v>
      </c>
      <c r="O87">
        <v>1</v>
      </c>
      <c r="P87" t="s">
        <v>25</v>
      </c>
      <c r="Q87" t="s">
        <v>26</v>
      </c>
    </row>
    <row r="88" spans="1:17" x14ac:dyDescent="0.25">
      <c r="A88" t="s">
        <v>27</v>
      </c>
      <c r="B88">
        <v>18</v>
      </c>
      <c r="C88" t="s">
        <v>18</v>
      </c>
      <c r="D88" t="s">
        <v>19</v>
      </c>
      <c r="E88">
        <v>1295</v>
      </c>
      <c r="F88" t="s">
        <v>29</v>
      </c>
      <c r="G88" t="s">
        <v>42</v>
      </c>
      <c r="H88">
        <v>4</v>
      </c>
      <c r="I88">
        <v>1</v>
      </c>
      <c r="J88">
        <v>27</v>
      </c>
      <c r="K88" t="s">
        <v>22</v>
      </c>
      <c r="L88" t="s">
        <v>23</v>
      </c>
      <c r="M88">
        <v>2</v>
      </c>
      <c r="N88" t="s">
        <v>24</v>
      </c>
      <c r="O88">
        <v>1</v>
      </c>
      <c r="P88" t="s">
        <v>26</v>
      </c>
      <c r="Q88" t="s">
        <v>26</v>
      </c>
    </row>
    <row r="89" spans="1:17" x14ac:dyDescent="0.25">
      <c r="A89" t="s">
        <v>27</v>
      </c>
      <c r="B89">
        <v>36</v>
      </c>
      <c r="C89" t="s">
        <v>28</v>
      </c>
      <c r="D89" t="s">
        <v>31</v>
      </c>
      <c r="E89">
        <v>12612</v>
      </c>
      <c r="F89" t="s">
        <v>44</v>
      </c>
      <c r="G89" t="s">
        <v>30</v>
      </c>
      <c r="H89">
        <v>1</v>
      </c>
      <c r="I89">
        <v>4</v>
      </c>
      <c r="J89">
        <v>47</v>
      </c>
      <c r="K89" t="s">
        <v>22</v>
      </c>
      <c r="L89" t="s">
        <v>34</v>
      </c>
      <c r="M89">
        <v>1</v>
      </c>
      <c r="N89" t="s">
        <v>24</v>
      </c>
      <c r="O89">
        <v>2</v>
      </c>
      <c r="P89" t="s">
        <v>25</v>
      </c>
      <c r="Q89" t="s">
        <v>25</v>
      </c>
    </row>
    <row r="90" spans="1:17" x14ac:dyDescent="0.25">
      <c r="A90" t="s">
        <v>17</v>
      </c>
      <c r="B90">
        <v>18</v>
      </c>
      <c r="C90" t="s">
        <v>28</v>
      </c>
      <c r="D90" t="s">
        <v>36</v>
      </c>
      <c r="E90">
        <v>2249</v>
      </c>
      <c r="F90" t="s">
        <v>44</v>
      </c>
      <c r="G90" t="s">
        <v>32</v>
      </c>
      <c r="H90">
        <v>4</v>
      </c>
      <c r="I90">
        <v>3</v>
      </c>
      <c r="J90">
        <v>30</v>
      </c>
      <c r="K90" t="s">
        <v>22</v>
      </c>
      <c r="L90" t="s">
        <v>23</v>
      </c>
      <c r="M90">
        <v>1</v>
      </c>
      <c r="N90" t="s">
        <v>39</v>
      </c>
      <c r="O90">
        <v>2</v>
      </c>
      <c r="P90" t="s">
        <v>25</v>
      </c>
      <c r="Q90" t="s">
        <v>26</v>
      </c>
    </row>
    <row r="91" spans="1:17" x14ac:dyDescent="0.25">
      <c r="A91" t="s">
        <v>17</v>
      </c>
      <c r="B91">
        <v>12</v>
      </c>
      <c r="C91" t="s">
        <v>45</v>
      </c>
      <c r="D91" t="s">
        <v>50</v>
      </c>
      <c r="E91">
        <v>1108</v>
      </c>
      <c r="F91" t="s">
        <v>29</v>
      </c>
      <c r="G91" t="s">
        <v>32</v>
      </c>
      <c r="H91">
        <v>4</v>
      </c>
      <c r="I91">
        <v>3</v>
      </c>
      <c r="J91">
        <v>28</v>
      </c>
      <c r="K91" t="s">
        <v>22</v>
      </c>
      <c r="L91" t="s">
        <v>23</v>
      </c>
      <c r="M91">
        <v>2</v>
      </c>
      <c r="N91" t="s">
        <v>24</v>
      </c>
      <c r="O91">
        <v>1</v>
      </c>
      <c r="P91" t="s">
        <v>26</v>
      </c>
      <c r="Q91" t="s">
        <v>25</v>
      </c>
    </row>
    <row r="92" spans="1:17" x14ac:dyDescent="0.25">
      <c r="A92" t="s">
        <v>20</v>
      </c>
      <c r="B92">
        <v>12</v>
      </c>
      <c r="C92" t="s">
        <v>18</v>
      </c>
      <c r="D92" t="s">
        <v>19</v>
      </c>
      <c r="E92">
        <v>618</v>
      </c>
      <c r="F92" t="s">
        <v>29</v>
      </c>
      <c r="G92" t="s">
        <v>21</v>
      </c>
      <c r="H92">
        <v>4</v>
      </c>
      <c r="I92">
        <v>4</v>
      </c>
      <c r="J92">
        <v>56</v>
      </c>
      <c r="K92" t="s">
        <v>22</v>
      </c>
      <c r="L92" t="s">
        <v>23</v>
      </c>
      <c r="M92">
        <v>1</v>
      </c>
      <c r="N92" t="s">
        <v>24</v>
      </c>
      <c r="O92">
        <v>1</v>
      </c>
      <c r="P92" t="s">
        <v>26</v>
      </c>
      <c r="Q92" t="s">
        <v>26</v>
      </c>
    </row>
    <row r="93" spans="1:17" x14ac:dyDescent="0.25">
      <c r="A93" t="s">
        <v>17</v>
      </c>
      <c r="B93">
        <v>12</v>
      </c>
      <c r="C93" t="s">
        <v>18</v>
      </c>
      <c r="D93" t="s">
        <v>36</v>
      </c>
      <c r="E93">
        <v>1409</v>
      </c>
      <c r="F93" t="s">
        <v>29</v>
      </c>
      <c r="G93" t="s">
        <v>21</v>
      </c>
      <c r="H93">
        <v>4</v>
      </c>
      <c r="I93">
        <v>3</v>
      </c>
      <c r="J93">
        <v>54</v>
      </c>
      <c r="K93" t="s">
        <v>22</v>
      </c>
      <c r="L93" t="s">
        <v>23</v>
      </c>
      <c r="M93">
        <v>1</v>
      </c>
      <c r="N93" t="s">
        <v>24</v>
      </c>
      <c r="O93">
        <v>1</v>
      </c>
      <c r="P93" t="s">
        <v>26</v>
      </c>
      <c r="Q93" t="s">
        <v>26</v>
      </c>
    </row>
    <row r="94" spans="1:17" x14ac:dyDescent="0.25">
      <c r="A94" t="s">
        <v>20</v>
      </c>
      <c r="B94">
        <v>12</v>
      </c>
      <c r="C94" t="s">
        <v>18</v>
      </c>
      <c r="D94" t="s">
        <v>19</v>
      </c>
      <c r="E94">
        <v>797</v>
      </c>
      <c r="F94" t="s">
        <v>20</v>
      </c>
      <c r="G94" t="s">
        <v>21</v>
      </c>
      <c r="H94">
        <v>4</v>
      </c>
      <c r="I94">
        <v>3</v>
      </c>
      <c r="J94">
        <v>33</v>
      </c>
      <c r="K94" t="s">
        <v>46</v>
      </c>
      <c r="L94" t="s">
        <v>23</v>
      </c>
      <c r="M94">
        <v>1</v>
      </c>
      <c r="N94" t="s">
        <v>33</v>
      </c>
      <c r="O94">
        <v>2</v>
      </c>
      <c r="P94" t="s">
        <v>26</v>
      </c>
      <c r="Q94" t="s">
        <v>25</v>
      </c>
    </row>
    <row r="95" spans="1:17" x14ac:dyDescent="0.25">
      <c r="A95" t="s">
        <v>47</v>
      </c>
      <c r="B95">
        <v>24</v>
      </c>
      <c r="C95" t="s">
        <v>18</v>
      </c>
      <c r="D95" t="s">
        <v>19</v>
      </c>
      <c r="E95">
        <v>3617</v>
      </c>
      <c r="F95" t="s">
        <v>20</v>
      </c>
      <c r="G95" t="s">
        <v>21</v>
      </c>
      <c r="H95">
        <v>4</v>
      </c>
      <c r="I95">
        <v>4</v>
      </c>
      <c r="J95">
        <v>20</v>
      </c>
      <c r="K95" t="s">
        <v>22</v>
      </c>
      <c r="L95" t="s">
        <v>38</v>
      </c>
      <c r="M95">
        <v>2</v>
      </c>
      <c r="N95" t="s">
        <v>24</v>
      </c>
      <c r="O95">
        <v>1</v>
      </c>
      <c r="P95" t="s">
        <v>26</v>
      </c>
      <c r="Q95" t="s">
        <v>26</v>
      </c>
    </row>
    <row r="96" spans="1:17" x14ac:dyDescent="0.25">
      <c r="A96" t="s">
        <v>27</v>
      </c>
      <c r="B96">
        <v>12</v>
      </c>
      <c r="C96" t="s">
        <v>28</v>
      </c>
      <c r="D96" t="s">
        <v>36</v>
      </c>
      <c r="E96">
        <v>1318</v>
      </c>
      <c r="F96" t="s">
        <v>40</v>
      </c>
      <c r="G96" t="s">
        <v>21</v>
      </c>
      <c r="H96">
        <v>4</v>
      </c>
      <c r="I96">
        <v>4</v>
      </c>
      <c r="J96">
        <v>54</v>
      </c>
      <c r="K96" t="s">
        <v>22</v>
      </c>
      <c r="L96" t="s">
        <v>23</v>
      </c>
      <c r="M96">
        <v>1</v>
      </c>
      <c r="N96" t="s">
        <v>24</v>
      </c>
      <c r="O96">
        <v>1</v>
      </c>
      <c r="P96" t="s">
        <v>25</v>
      </c>
      <c r="Q96" t="s">
        <v>26</v>
      </c>
    </row>
    <row r="97" spans="1:17" x14ac:dyDescent="0.25">
      <c r="A97" t="s">
        <v>27</v>
      </c>
      <c r="B97">
        <v>54</v>
      </c>
      <c r="C97" t="s">
        <v>45</v>
      </c>
      <c r="D97" t="s">
        <v>43</v>
      </c>
      <c r="E97">
        <v>15945</v>
      </c>
      <c r="F97" t="s">
        <v>29</v>
      </c>
      <c r="G97" t="s">
        <v>42</v>
      </c>
      <c r="H97">
        <v>3</v>
      </c>
      <c r="I97">
        <v>4</v>
      </c>
      <c r="J97">
        <v>58</v>
      </c>
      <c r="K97" t="s">
        <v>22</v>
      </c>
      <c r="L97" t="s">
        <v>38</v>
      </c>
      <c r="M97">
        <v>1</v>
      </c>
      <c r="N97" t="s">
        <v>24</v>
      </c>
      <c r="O97">
        <v>1</v>
      </c>
      <c r="P97" t="s">
        <v>25</v>
      </c>
      <c r="Q97" t="s">
        <v>25</v>
      </c>
    </row>
    <row r="98" spans="1:17" x14ac:dyDescent="0.25">
      <c r="A98" t="s">
        <v>20</v>
      </c>
      <c r="B98">
        <v>12</v>
      </c>
      <c r="C98" t="s">
        <v>18</v>
      </c>
      <c r="D98" t="s">
        <v>31</v>
      </c>
      <c r="E98">
        <v>2012</v>
      </c>
      <c r="F98" t="s">
        <v>20</v>
      </c>
      <c r="G98" t="s">
        <v>32</v>
      </c>
      <c r="H98">
        <v>4</v>
      </c>
      <c r="I98">
        <v>2</v>
      </c>
      <c r="J98">
        <v>61</v>
      </c>
      <c r="K98" t="s">
        <v>22</v>
      </c>
      <c r="L98" t="s">
        <v>23</v>
      </c>
      <c r="M98">
        <v>1</v>
      </c>
      <c r="N98" t="s">
        <v>24</v>
      </c>
      <c r="O98">
        <v>1</v>
      </c>
      <c r="P98" t="s">
        <v>26</v>
      </c>
      <c r="Q98" t="s">
        <v>26</v>
      </c>
    </row>
    <row r="99" spans="1:17" x14ac:dyDescent="0.25">
      <c r="A99" t="s">
        <v>27</v>
      </c>
      <c r="B99">
        <v>18</v>
      </c>
      <c r="C99" t="s">
        <v>28</v>
      </c>
      <c r="D99" t="s">
        <v>43</v>
      </c>
      <c r="E99">
        <v>2622</v>
      </c>
      <c r="F99" t="s">
        <v>44</v>
      </c>
      <c r="G99" t="s">
        <v>30</v>
      </c>
      <c r="H99">
        <v>4</v>
      </c>
      <c r="I99">
        <v>4</v>
      </c>
      <c r="J99">
        <v>34</v>
      </c>
      <c r="K99" t="s">
        <v>22</v>
      </c>
      <c r="L99" t="s">
        <v>23</v>
      </c>
      <c r="M99">
        <v>1</v>
      </c>
      <c r="N99" t="s">
        <v>24</v>
      </c>
      <c r="O99">
        <v>1</v>
      </c>
      <c r="P99" t="s">
        <v>26</v>
      </c>
      <c r="Q99" t="s">
        <v>26</v>
      </c>
    </row>
    <row r="100" spans="1:17" x14ac:dyDescent="0.25">
      <c r="A100" t="s">
        <v>27</v>
      </c>
      <c r="B100">
        <v>36</v>
      </c>
      <c r="C100" t="s">
        <v>18</v>
      </c>
      <c r="D100" t="s">
        <v>19</v>
      </c>
      <c r="E100">
        <v>2337</v>
      </c>
      <c r="F100" t="s">
        <v>29</v>
      </c>
      <c r="G100" t="s">
        <v>21</v>
      </c>
      <c r="H100">
        <v>4</v>
      </c>
      <c r="I100">
        <v>4</v>
      </c>
      <c r="J100">
        <v>36</v>
      </c>
      <c r="K100" t="s">
        <v>22</v>
      </c>
      <c r="L100" t="s">
        <v>23</v>
      </c>
      <c r="M100">
        <v>1</v>
      </c>
      <c r="N100" t="s">
        <v>24</v>
      </c>
      <c r="O100">
        <v>1</v>
      </c>
      <c r="P100" t="s">
        <v>26</v>
      </c>
      <c r="Q100" t="s">
        <v>26</v>
      </c>
    </row>
    <row r="101" spans="1:17" x14ac:dyDescent="0.25">
      <c r="A101" t="s">
        <v>27</v>
      </c>
      <c r="B101">
        <v>20</v>
      </c>
      <c r="C101" t="s">
        <v>35</v>
      </c>
      <c r="D101" t="s">
        <v>36</v>
      </c>
      <c r="E101">
        <v>7057</v>
      </c>
      <c r="F101" t="s">
        <v>20</v>
      </c>
      <c r="G101" t="s">
        <v>32</v>
      </c>
      <c r="H101">
        <v>3</v>
      </c>
      <c r="I101">
        <v>4</v>
      </c>
      <c r="J101">
        <v>36</v>
      </c>
      <c r="K101" t="s">
        <v>46</v>
      </c>
      <c r="L101" t="s">
        <v>38</v>
      </c>
      <c r="M101">
        <v>2</v>
      </c>
      <c r="N101" t="s">
        <v>39</v>
      </c>
      <c r="O101">
        <v>2</v>
      </c>
      <c r="P101" t="s">
        <v>25</v>
      </c>
      <c r="Q101" t="s">
        <v>26</v>
      </c>
    </row>
    <row r="102" spans="1:17" x14ac:dyDescent="0.25">
      <c r="A102" t="s">
        <v>20</v>
      </c>
      <c r="B102">
        <v>24</v>
      </c>
      <c r="C102" t="s">
        <v>28</v>
      </c>
      <c r="D102" t="s">
        <v>36</v>
      </c>
      <c r="E102">
        <v>1469</v>
      </c>
      <c r="F102" t="s">
        <v>44</v>
      </c>
      <c r="G102" t="s">
        <v>21</v>
      </c>
      <c r="H102">
        <v>4</v>
      </c>
      <c r="I102">
        <v>4</v>
      </c>
      <c r="J102">
        <v>41</v>
      </c>
      <c r="K102" t="s">
        <v>22</v>
      </c>
      <c r="L102" t="s">
        <v>38</v>
      </c>
      <c r="M102">
        <v>1</v>
      </c>
      <c r="N102" t="s">
        <v>33</v>
      </c>
      <c r="O102">
        <v>1</v>
      </c>
      <c r="P102" t="s">
        <v>26</v>
      </c>
      <c r="Q102" t="s">
        <v>26</v>
      </c>
    </row>
    <row r="103" spans="1:17" x14ac:dyDescent="0.25">
      <c r="A103" t="s">
        <v>27</v>
      </c>
      <c r="B103">
        <v>36</v>
      </c>
      <c r="C103" t="s">
        <v>28</v>
      </c>
      <c r="D103" t="s">
        <v>19</v>
      </c>
      <c r="E103">
        <v>2323</v>
      </c>
      <c r="F103" t="s">
        <v>29</v>
      </c>
      <c r="G103" t="s">
        <v>32</v>
      </c>
      <c r="H103">
        <v>4</v>
      </c>
      <c r="I103">
        <v>4</v>
      </c>
      <c r="J103">
        <v>24</v>
      </c>
      <c r="K103" t="s">
        <v>22</v>
      </c>
      <c r="L103" t="s">
        <v>38</v>
      </c>
      <c r="M103">
        <v>1</v>
      </c>
      <c r="N103" t="s">
        <v>24</v>
      </c>
      <c r="O103">
        <v>1</v>
      </c>
      <c r="P103" t="s">
        <v>26</v>
      </c>
      <c r="Q103" t="s">
        <v>26</v>
      </c>
    </row>
    <row r="104" spans="1:17" x14ac:dyDescent="0.25">
      <c r="A104" t="s">
        <v>20</v>
      </c>
      <c r="B104">
        <v>6</v>
      </c>
      <c r="C104" t="s">
        <v>35</v>
      </c>
      <c r="D104" t="s">
        <v>19</v>
      </c>
      <c r="E104">
        <v>932</v>
      </c>
      <c r="F104" t="s">
        <v>29</v>
      </c>
      <c r="G104" t="s">
        <v>30</v>
      </c>
      <c r="H104">
        <v>3</v>
      </c>
      <c r="I104">
        <v>2</v>
      </c>
      <c r="J104">
        <v>24</v>
      </c>
      <c r="K104" t="s">
        <v>22</v>
      </c>
      <c r="L104" t="s">
        <v>23</v>
      </c>
      <c r="M104">
        <v>1</v>
      </c>
      <c r="N104" t="s">
        <v>24</v>
      </c>
      <c r="O104">
        <v>1</v>
      </c>
      <c r="P104" t="s">
        <v>26</v>
      </c>
      <c r="Q104" t="s">
        <v>26</v>
      </c>
    </row>
    <row r="105" spans="1:17" x14ac:dyDescent="0.25">
      <c r="A105" t="s">
        <v>27</v>
      </c>
      <c r="B105">
        <v>9</v>
      </c>
      <c r="C105" t="s">
        <v>18</v>
      </c>
      <c r="D105" t="s">
        <v>19</v>
      </c>
      <c r="E105">
        <v>1919</v>
      </c>
      <c r="F105" t="s">
        <v>29</v>
      </c>
      <c r="G105" t="s">
        <v>32</v>
      </c>
      <c r="H105">
        <v>4</v>
      </c>
      <c r="I105">
        <v>3</v>
      </c>
      <c r="J105">
        <v>35</v>
      </c>
      <c r="K105" t="s">
        <v>22</v>
      </c>
      <c r="L105" t="s">
        <v>38</v>
      </c>
      <c r="M105">
        <v>1</v>
      </c>
      <c r="N105" t="s">
        <v>24</v>
      </c>
      <c r="O105">
        <v>1</v>
      </c>
      <c r="P105" t="s">
        <v>25</v>
      </c>
      <c r="Q105" t="s">
        <v>26</v>
      </c>
    </row>
    <row r="106" spans="1:17" x14ac:dyDescent="0.25">
      <c r="A106" t="s">
        <v>20</v>
      </c>
      <c r="B106">
        <v>12</v>
      </c>
      <c r="C106" t="s">
        <v>28</v>
      </c>
      <c r="D106" t="s">
        <v>36</v>
      </c>
      <c r="E106">
        <v>2445</v>
      </c>
      <c r="F106" t="s">
        <v>20</v>
      </c>
      <c r="G106" t="s">
        <v>42</v>
      </c>
      <c r="H106">
        <v>2</v>
      </c>
      <c r="I106">
        <v>4</v>
      </c>
      <c r="J106">
        <v>26</v>
      </c>
      <c r="K106" t="s">
        <v>22</v>
      </c>
      <c r="L106" t="s">
        <v>38</v>
      </c>
      <c r="M106">
        <v>1</v>
      </c>
      <c r="N106" t="s">
        <v>24</v>
      </c>
      <c r="O106">
        <v>1</v>
      </c>
      <c r="P106" t="s">
        <v>25</v>
      </c>
      <c r="Q106" t="s">
        <v>26</v>
      </c>
    </row>
    <row r="107" spans="1:17" x14ac:dyDescent="0.25">
      <c r="A107" t="s">
        <v>27</v>
      </c>
      <c r="B107">
        <v>24</v>
      </c>
      <c r="C107" t="s">
        <v>18</v>
      </c>
      <c r="D107" t="s">
        <v>51</v>
      </c>
      <c r="E107">
        <v>11938</v>
      </c>
      <c r="F107" t="s">
        <v>29</v>
      </c>
      <c r="G107" t="s">
        <v>30</v>
      </c>
      <c r="H107">
        <v>2</v>
      </c>
      <c r="I107">
        <v>3</v>
      </c>
      <c r="J107">
        <v>39</v>
      </c>
      <c r="K107" t="s">
        <v>22</v>
      </c>
      <c r="L107" t="s">
        <v>23</v>
      </c>
      <c r="M107">
        <v>2</v>
      </c>
      <c r="N107" t="s">
        <v>39</v>
      </c>
      <c r="O107">
        <v>2</v>
      </c>
      <c r="P107" t="s">
        <v>25</v>
      </c>
      <c r="Q107" t="s">
        <v>25</v>
      </c>
    </row>
    <row r="108" spans="1:17" x14ac:dyDescent="0.25">
      <c r="A108" t="s">
        <v>20</v>
      </c>
      <c r="B108">
        <v>18</v>
      </c>
      <c r="C108" t="s">
        <v>48</v>
      </c>
      <c r="D108" t="s">
        <v>36</v>
      </c>
      <c r="E108">
        <v>6458</v>
      </c>
      <c r="F108" t="s">
        <v>29</v>
      </c>
      <c r="G108" t="s">
        <v>21</v>
      </c>
      <c r="H108">
        <v>2</v>
      </c>
      <c r="I108">
        <v>4</v>
      </c>
      <c r="J108">
        <v>39</v>
      </c>
      <c r="K108" t="s">
        <v>46</v>
      </c>
      <c r="L108" t="s">
        <v>23</v>
      </c>
      <c r="M108">
        <v>2</v>
      </c>
      <c r="N108" t="s">
        <v>39</v>
      </c>
      <c r="O108">
        <v>2</v>
      </c>
      <c r="P108" t="s">
        <v>25</v>
      </c>
      <c r="Q108" t="s">
        <v>25</v>
      </c>
    </row>
    <row r="109" spans="1:17" x14ac:dyDescent="0.25">
      <c r="A109" t="s">
        <v>27</v>
      </c>
      <c r="B109">
        <v>12</v>
      </c>
      <c r="C109" t="s">
        <v>28</v>
      </c>
      <c r="D109" t="s">
        <v>36</v>
      </c>
      <c r="E109">
        <v>6078</v>
      </c>
      <c r="F109" t="s">
        <v>29</v>
      </c>
      <c r="G109" t="s">
        <v>32</v>
      </c>
      <c r="H109">
        <v>2</v>
      </c>
      <c r="I109">
        <v>2</v>
      </c>
      <c r="J109">
        <v>32</v>
      </c>
      <c r="K109" t="s">
        <v>22</v>
      </c>
      <c r="L109" t="s">
        <v>23</v>
      </c>
      <c r="M109">
        <v>1</v>
      </c>
      <c r="N109" t="s">
        <v>24</v>
      </c>
      <c r="O109">
        <v>1</v>
      </c>
      <c r="P109" t="s">
        <v>26</v>
      </c>
      <c r="Q109" t="s">
        <v>26</v>
      </c>
    </row>
    <row r="110" spans="1:17" x14ac:dyDescent="0.25">
      <c r="A110" t="s">
        <v>17</v>
      </c>
      <c r="B110">
        <v>24</v>
      </c>
      <c r="C110" t="s">
        <v>28</v>
      </c>
      <c r="D110" t="s">
        <v>19</v>
      </c>
      <c r="E110">
        <v>7721</v>
      </c>
      <c r="F110" t="s">
        <v>20</v>
      </c>
      <c r="G110" t="s">
        <v>42</v>
      </c>
      <c r="H110">
        <v>1</v>
      </c>
      <c r="I110">
        <v>2</v>
      </c>
      <c r="J110">
        <v>30</v>
      </c>
      <c r="K110" t="s">
        <v>22</v>
      </c>
      <c r="L110" t="s">
        <v>23</v>
      </c>
      <c r="M110">
        <v>1</v>
      </c>
      <c r="N110" t="s">
        <v>24</v>
      </c>
      <c r="O110">
        <v>1</v>
      </c>
      <c r="P110" t="s">
        <v>25</v>
      </c>
      <c r="Q110" t="s">
        <v>26</v>
      </c>
    </row>
    <row r="111" spans="1:17" x14ac:dyDescent="0.25">
      <c r="A111" t="s">
        <v>27</v>
      </c>
      <c r="B111">
        <v>14</v>
      </c>
      <c r="C111" t="s">
        <v>28</v>
      </c>
      <c r="D111" t="s">
        <v>43</v>
      </c>
      <c r="E111">
        <v>1410</v>
      </c>
      <c r="F111" t="s">
        <v>37</v>
      </c>
      <c r="G111" t="s">
        <v>21</v>
      </c>
      <c r="H111">
        <v>1</v>
      </c>
      <c r="I111">
        <v>2</v>
      </c>
      <c r="J111">
        <v>35</v>
      </c>
      <c r="K111" t="s">
        <v>22</v>
      </c>
      <c r="L111" t="s">
        <v>23</v>
      </c>
      <c r="M111">
        <v>1</v>
      </c>
      <c r="N111" t="s">
        <v>24</v>
      </c>
      <c r="O111">
        <v>1</v>
      </c>
      <c r="P111" t="s">
        <v>25</v>
      </c>
      <c r="Q111" t="s">
        <v>26</v>
      </c>
    </row>
    <row r="112" spans="1:17" x14ac:dyDescent="0.25">
      <c r="A112" t="s">
        <v>27</v>
      </c>
      <c r="B112">
        <v>6</v>
      </c>
      <c r="C112" t="s">
        <v>35</v>
      </c>
      <c r="D112" t="s">
        <v>43</v>
      </c>
      <c r="E112">
        <v>1449</v>
      </c>
      <c r="F112" t="s">
        <v>44</v>
      </c>
      <c r="G112" t="s">
        <v>21</v>
      </c>
      <c r="H112">
        <v>1</v>
      </c>
      <c r="I112">
        <v>2</v>
      </c>
      <c r="J112">
        <v>31</v>
      </c>
      <c r="K112" t="s">
        <v>46</v>
      </c>
      <c r="L112" t="s">
        <v>23</v>
      </c>
      <c r="M112">
        <v>2</v>
      </c>
      <c r="N112" t="s">
        <v>24</v>
      </c>
      <c r="O112">
        <v>2</v>
      </c>
      <c r="P112" t="s">
        <v>26</v>
      </c>
      <c r="Q112" t="s">
        <v>26</v>
      </c>
    </row>
    <row r="113" spans="1:17" x14ac:dyDescent="0.25">
      <c r="A113" t="s">
        <v>47</v>
      </c>
      <c r="B113">
        <v>15</v>
      </c>
      <c r="C113" t="s">
        <v>28</v>
      </c>
      <c r="D113" t="s">
        <v>31</v>
      </c>
      <c r="E113">
        <v>392</v>
      </c>
      <c r="F113" t="s">
        <v>29</v>
      </c>
      <c r="G113" t="s">
        <v>42</v>
      </c>
      <c r="H113">
        <v>4</v>
      </c>
      <c r="I113">
        <v>4</v>
      </c>
      <c r="J113">
        <v>23</v>
      </c>
      <c r="K113" t="s">
        <v>22</v>
      </c>
      <c r="L113" t="s">
        <v>38</v>
      </c>
      <c r="M113">
        <v>1</v>
      </c>
      <c r="N113" t="s">
        <v>24</v>
      </c>
      <c r="O113">
        <v>1</v>
      </c>
      <c r="P113" t="s">
        <v>25</v>
      </c>
      <c r="Q113" t="s">
        <v>26</v>
      </c>
    </row>
    <row r="114" spans="1:17" x14ac:dyDescent="0.25">
      <c r="A114" t="s">
        <v>27</v>
      </c>
      <c r="B114">
        <v>18</v>
      </c>
      <c r="C114" t="s">
        <v>28</v>
      </c>
      <c r="D114" t="s">
        <v>36</v>
      </c>
      <c r="E114">
        <v>6260</v>
      </c>
      <c r="F114" t="s">
        <v>29</v>
      </c>
      <c r="G114" t="s">
        <v>32</v>
      </c>
      <c r="H114">
        <v>3</v>
      </c>
      <c r="I114">
        <v>3</v>
      </c>
      <c r="J114">
        <v>28</v>
      </c>
      <c r="K114" t="s">
        <v>22</v>
      </c>
      <c r="L114" t="s">
        <v>38</v>
      </c>
      <c r="M114">
        <v>1</v>
      </c>
      <c r="N114" t="s">
        <v>33</v>
      </c>
      <c r="O114">
        <v>1</v>
      </c>
      <c r="P114" t="s">
        <v>26</v>
      </c>
      <c r="Q114" t="s">
        <v>26</v>
      </c>
    </row>
    <row r="115" spans="1:17" x14ac:dyDescent="0.25">
      <c r="A115" t="s">
        <v>20</v>
      </c>
      <c r="B115">
        <v>36</v>
      </c>
      <c r="C115" t="s">
        <v>18</v>
      </c>
      <c r="D115" t="s">
        <v>36</v>
      </c>
      <c r="E115">
        <v>7855</v>
      </c>
      <c r="F115" t="s">
        <v>29</v>
      </c>
      <c r="G115" t="s">
        <v>30</v>
      </c>
      <c r="H115">
        <v>4</v>
      </c>
      <c r="I115">
        <v>2</v>
      </c>
      <c r="J115">
        <v>25</v>
      </c>
      <c r="K115" t="s">
        <v>49</v>
      </c>
      <c r="L115" t="s">
        <v>23</v>
      </c>
      <c r="M115">
        <v>2</v>
      </c>
      <c r="N115" t="s">
        <v>24</v>
      </c>
      <c r="O115">
        <v>1</v>
      </c>
      <c r="P115" t="s">
        <v>25</v>
      </c>
      <c r="Q115" t="s">
        <v>25</v>
      </c>
    </row>
    <row r="116" spans="1:17" x14ac:dyDescent="0.25">
      <c r="A116" t="s">
        <v>17</v>
      </c>
      <c r="B116">
        <v>12</v>
      </c>
      <c r="C116" t="s">
        <v>28</v>
      </c>
      <c r="D116" t="s">
        <v>19</v>
      </c>
      <c r="E116">
        <v>1680</v>
      </c>
      <c r="F116" t="s">
        <v>37</v>
      </c>
      <c r="G116" t="s">
        <v>21</v>
      </c>
      <c r="H116">
        <v>3</v>
      </c>
      <c r="I116">
        <v>1</v>
      </c>
      <c r="J116">
        <v>35</v>
      </c>
      <c r="K116" t="s">
        <v>22</v>
      </c>
      <c r="L116" t="s">
        <v>23</v>
      </c>
      <c r="M116">
        <v>1</v>
      </c>
      <c r="N116" t="s">
        <v>24</v>
      </c>
      <c r="O116">
        <v>1</v>
      </c>
      <c r="P116" t="s">
        <v>26</v>
      </c>
      <c r="Q116" t="s">
        <v>26</v>
      </c>
    </row>
    <row r="117" spans="1:17" x14ac:dyDescent="0.25">
      <c r="A117" t="s">
        <v>20</v>
      </c>
      <c r="B117">
        <v>48</v>
      </c>
      <c r="C117" t="s">
        <v>18</v>
      </c>
      <c r="D117" t="s">
        <v>19</v>
      </c>
      <c r="E117">
        <v>3578</v>
      </c>
      <c r="F117" t="s">
        <v>20</v>
      </c>
      <c r="G117" t="s">
        <v>21</v>
      </c>
      <c r="H117">
        <v>4</v>
      </c>
      <c r="I117">
        <v>1</v>
      </c>
      <c r="J117">
        <v>47</v>
      </c>
      <c r="K117" t="s">
        <v>22</v>
      </c>
      <c r="L117" t="s">
        <v>23</v>
      </c>
      <c r="M117">
        <v>1</v>
      </c>
      <c r="N117" t="s">
        <v>24</v>
      </c>
      <c r="O117">
        <v>1</v>
      </c>
      <c r="P117" t="s">
        <v>25</v>
      </c>
      <c r="Q117" t="s">
        <v>26</v>
      </c>
    </row>
    <row r="118" spans="1:17" x14ac:dyDescent="0.25">
      <c r="A118" t="s">
        <v>17</v>
      </c>
      <c r="B118">
        <v>42</v>
      </c>
      <c r="C118" t="s">
        <v>28</v>
      </c>
      <c r="D118" t="s">
        <v>19</v>
      </c>
      <c r="E118">
        <v>7174</v>
      </c>
      <c r="F118" t="s">
        <v>20</v>
      </c>
      <c r="G118" t="s">
        <v>32</v>
      </c>
      <c r="H118">
        <v>4</v>
      </c>
      <c r="I118">
        <v>3</v>
      </c>
      <c r="J118">
        <v>30</v>
      </c>
      <c r="K118" t="s">
        <v>22</v>
      </c>
      <c r="L118" t="s">
        <v>23</v>
      </c>
      <c r="M118">
        <v>1</v>
      </c>
      <c r="N118" t="s">
        <v>39</v>
      </c>
      <c r="O118">
        <v>1</v>
      </c>
      <c r="P118" t="s">
        <v>25</v>
      </c>
      <c r="Q118" t="s">
        <v>25</v>
      </c>
    </row>
    <row r="119" spans="1:17" x14ac:dyDescent="0.25">
      <c r="A119" t="s">
        <v>17</v>
      </c>
      <c r="B119">
        <v>10</v>
      </c>
      <c r="C119" t="s">
        <v>18</v>
      </c>
      <c r="D119" t="s">
        <v>19</v>
      </c>
      <c r="E119">
        <v>2132</v>
      </c>
      <c r="F119" t="s">
        <v>20</v>
      </c>
      <c r="G119" t="s">
        <v>42</v>
      </c>
      <c r="H119">
        <v>2</v>
      </c>
      <c r="I119">
        <v>3</v>
      </c>
      <c r="J119">
        <v>27</v>
      </c>
      <c r="K119" t="s">
        <v>22</v>
      </c>
      <c r="L119" t="s">
        <v>38</v>
      </c>
      <c r="M119">
        <v>2</v>
      </c>
      <c r="N119" t="s">
        <v>24</v>
      </c>
      <c r="O119">
        <v>1</v>
      </c>
      <c r="P119" t="s">
        <v>26</v>
      </c>
      <c r="Q119" t="s">
        <v>26</v>
      </c>
    </row>
    <row r="120" spans="1:17" x14ac:dyDescent="0.25">
      <c r="A120" t="s">
        <v>17</v>
      </c>
      <c r="B120">
        <v>33</v>
      </c>
      <c r="C120" t="s">
        <v>18</v>
      </c>
      <c r="D120" t="s">
        <v>19</v>
      </c>
      <c r="E120">
        <v>4281</v>
      </c>
      <c r="F120" t="s">
        <v>37</v>
      </c>
      <c r="G120" t="s">
        <v>30</v>
      </c>
      <c r="H120">
        <v>1</v>
      </c>
      <c r="I120">
        <v>4</v>
      </c>
      <c r="J120">
        <v>23</v>
      </c>
      <c r="K120" t="s">
        <v>22</v>
      </c>
      <c r="L120" t="s">
        <v>23</v>
      </c>
      <c r="M120">
        <v>2</v>
      </c>
      <c r="N120" t="s">
        <v>24</v>
      </c>
      <c r="O120">
        <v>1</v>
      </c>
      <c r="P120" t="s">
        <v>26</v>
      </c>
      <c r="Q120" t="s">
        <v>25</v>
      </c>
    </row>
    <row r="121" spans="1:17" x14ac:dyDescent="0.25">
      <c r="A121" t="s">
        <v>27</v>
      </c>
      <c r="B121">
        <v>12</v>
      </c>
      <c r="C121" t="s">
        <v>18</v>
      </c>
      <c r="D121" t="s">
        <v>36</v>
      </c>
      <c r="E121">
        <v>2366</v>
      </c>
      <c r="F121" t="s">
        <v>37</v>
      </c>
      <c r="G121" t="s">
        <v>32</v>
      </c>
      <c r="H121">
        <v>3</v>
      </c>
      <c r="I121">
        <v>3</v>
      </c>
      <c r="J121">
        <v>36</v>
      </c>
      <c r="K121" t="s">
        <v>22</v>
      </c>
      <c r="L121" t="s">
        <v>23</v>
      </c>
      <c r="M121">
        <v>1</v>
      </c>
      <c r="N121" t="s">
        <v>39</v>
      </c>
      <c r="O121">
        <v>1</v>
      </c>
      <c r="P121" t="s">
        <v>25</v>
      </c>
      <c r="Q121" t="s">
        <v>26</v>
      </c>
    </row>
    <row r="122" spans="1:17" x14ac:dyDescent="0.25">
      <c r="A122" t="s">
        <v>17</v>
      </c>
      <c r="B122">
        <v>21</v>
      </c>
      <c r="C122" t="s">
        <v>28</v>
      </c>
      <c r="D122" t="s">
        <v>19</v>
      </c>
      <c r="E122">
        <v>1835</v>
      </c>
      <c r="F122" t="s">
        <v>29</v>
      </c>
      <c r="G122" t="s">
        <v>30</v>
      </c>
      <c r="H122">
        <v>3</v>
      </c>
      <c r="I122">
        <v>2</v>
      </c>
      <c r="J122">
        <v>25</v>
      </c>
      <c r="K122" t="s">
        <v>22</v>
      </c>
      <c r="L122" t="s">
        <v>23</v>
      </c>
      <c r="M122">
        <v>2</v>
      </c>
      <c r="N122" t="s">
        <v>24</v>
      </c>
      <c r="O122">
        <v>1</v>
      </c>
      <c r="P122" t="s">
        <v>25</v>
      </c>
      <c r="Q122" t="s">
        <v>25</v>
      </c>
    </row>
    <row r="123" spans="1:17" x14ac:dyDescent="0.25">
      <c r="A123" t="s">
        <v>20</v>
      </c>
      <c r="B123">
        <v>24</v>
      </c>
      <c r="C123" t="s">
        <v>18</v>
      </c>
      <c r="D123" t="s">
        <v>36</v>
      </c>
      <c r="E123">
        <v>3868</v>
      </c>
      <c r="F123" t="s">
        <v>29</v>
      </c>
      <c r="G123" t="s">
        <v>21</v>
      </c>
      <c r="H123">
        <v>4</v>
      </c>
      <c r="I123">
        <v>2</v>
      </c>
      <c r="J123">
        <v>41</v>
      </c>
      <c r="K123" t="s">
        <v>22</v>
      </c>
      <c r="L123" t="s">
        <v>38</v>
      </c>
      <c r="M123">
        <v>2</v>
      </c>
      <c r="N123" t="s">
        <v>39</v>
      </c>
      <c r="O123">
        <v>1</v>
      </c>
      <c r="P123" t="s">
        <v>25</v>
      </c>
      <c r="Q123" t="s">
        <v>26</v>
      </c>
    </row>
    <row r="124" spans="1:17" x14ac:dyDescent="0.25">
      <c r="A124" t="s">
        <v>20</v>
      </c>
      <c r="B124">
        <v>12</v>
      </c>
      <c r="C124" t="s">
        <v>28</v>
      </c>
      <c r="D124" t="s">
        <v>19</v>
      </c>
      <c r="E124">
        <v>1768</v>
      </c>
      <c r="F124" t="s">
        <v>29</v>
      </c>
      <c r="G124" t="s">
        <v>30</v>
      </c>
      <c r="H124">
        <v>3</v>
      </c>
      <c r="I124">
        <v>2</v>
      </c>
      <c r="J124">
        <v>24</v>
      </c>
      <c r="K124" t="s">
        <v>22</v>
      </c>
      <c r="L124" t="s">
        <v>38</v>
      </c>
      <c r="M124">
        <v>1</v>
      </c>
      <c r="N124" t="s">
        <v>33</v>
      </c>
      <c r="O124">
        <v>1</v>
      </c>
      <c r="P124" t="s">
        <v>26</v>
      </c>
      <c r="Q124" t="s">
        <v>26</v>
      </c>
    </row>
    <row r="125" spans="1:17" x14ac:dyDescent="0.25">
      <c r="A125" t="s">
        <v>47</v>
      </c>
      <c r="B125">
        <v>10</v>
      </c>
      <c r="C125" t="s">
        <v>18</v>
      </c>
      <c r="D125" t="s">
        <v>36</v>
      </c>
      <c r="E125">
        <v>781</v>
      </c>
      <c r="F125" t="s">
        <v>29</v>
      </c>
      <c r="G125" t="s">
        <v>21</v>
      </c>
      <c r="H125">
        <v>4</v>
      </c>
      <c r="I125">
        <v>4</v>
      </c>
      <c r="J125">
        <v>63</v>
      </c>
      <c r="K125" t="s">
        <v>22</v>
      </c>
      <c r="L125" t="s">
        <v>34</v>
      </c>
      <c r="M125">
        <v>2</v>
      </c>
      <c r="N125" t="s">
        <v>24</v>
      </c>
      <c r="O125">
        <v>1</v>
      </c>
      <c r="P125" t="s">
        <v>25</v>
      </c>
      <c r="Q125" t="s">
        <v>26</v>
      </c>
    </row>
    <row r="126" spans="1:17" x14ac:dyDescent="0.25">
      <c r="A126" t="s">
        <v>27</v>
      </c>
      <c r="B126">
        <v>18</v>
      </c>
      <c r="C126" t="s">
        <v>28</v>
      </c>
      <c r="D126" t="s">
        <v>19</v>
      </c>
      <c r="E126">
        <v>1924</v>
      </c>
      <c r="F126" t="s">
        <v>20</v>
      </c>
      <c r="G126" t="s">
        <v>42</v>
      </c>
      <c r="H126">
        <v>4</v>
      </c>
      <c r="I126">
        <v>3</v>
      </c>
      <c r="J126">
        <v>27</v>
      </c>
      <c r="K126" t="s">
        <v>22</v>
      </c>
      <c r="L126" t="s">
        <v>38</v>
      </c>
      <c r="M126">
        <v>1</v>
      </c>
      <c r="N126" t="s">
        <v>24</v>
      </c>
      <c r="O126">
        <v>1</v>
      </c>
      <c r="P126" t="s">
        <v>26</v>
      </c>
      <c r="Q126" t="s">
        <v>25</v>
      </c>
    </row>
    <row r="127" spans="1:17" x14ac:dyDescent="0.25">
      <c r="A127" t="s">
        <v>17</v>
      </c>
      <c r="B127">
        <v>12</v>
      </c>
      <c r="C127" t="s">
        <v>18</v>
      </c>
      <c r="D127" t="s">
        <v>36</v>
      </c>
      <c r="E127">
        <v>2121</v>
      </c>
      <c r="F127" t="s">
        <v>29</v>
      </c>
      <c r="G127" t="s">
        <v>30</v>
      </c>
      <c r="H127">
        <v>4</v>
      </c>
      <c r="I127">
        <v>2</v>
      </c>
      <c r="J127">
        <v>30</v>
      </c>
      <c r="K127" t="s">
        <v>22</v>
      </c>
      <c r="L127" t="s">
        <v>23</v>
      </c>
      <c r="M127">
        <v>2</v>
      </c>
      <c r="N127" t="s">
        <v>24</v>
      </c>
      <c r="O127">
        <v>1</v>
      </c>
      <c r="P127" t="s">
        <v>26</v>
      </c>
      <c r="Q127" t="s">
        <v>26</v>
      </c>
    </row>
    <row r="128" spans="1:17" x14ac:dyDescent="0.25">
      <c r="A128" t="s">
        <v>17</v>
      </c>
      <c r="B128">
        <v>12</v>
      </c>
      <c r="C128" t="s">
        <v>28</v>
      </c>
      <c r="D128" t="s">
        <v>19</v>
      </c>
      <c r="E128">
        <v>701</v>
      </c>
      <c r="F128" t="s">
        <v>29</v>
      </c>
      <c r="G128" t="s">
        <v>30</v>
      </c>
      <c r="H128">
        <v>4</v>
      </c>
      <c r="I128">
        <v>2</v>
      </c>
      <c r="J128">
        <v>40</v>
      </c>
      <c r="K128" t="s">
        <v>22</v>
      </c>
      <c r="L128" t="s">
        <v>23</v>
      </c>
      <c r="M128">
        <v>1</v>
      </c>
      <c r="N128" t="s">
        <v>33</v>
      </c>
      <c r="O128">
        <v>1</v>
      </c>
      <c r="P128" t="s">
        <v>26</v>
      </c>
      <c r="Q128" t="s">
        <v>26</v>
      </c>
    </row>
    <row r="129" spans="1:17" x14ac:dyDescent="0.25">
      <c r="A129" t="s">
        <v>27</v>
      </c>
      <c r="B129">
        <v>12</v>
      </c>
      <c r="C129" t="s">
        <v>28</v>
      </c>
      <c r="D129" t="s">
        <v>50</v>
      </c>
      <c r="E129">
        <v>639</v>
      </c>
      <c r="F129" t="s">
        <v>29</v>
      </c>
      <c r="G129" t="s">
        <v>30</v>
      </c>
      <c r="H129">
        <v>4</v>
      </c>
      <c r="I129">
        <v>2</v>
      </c>
      <c r="J129">
        <v>30</v>
      </c>
      <c r="K129" t="s">
        <v>22</v>
      </c>
      <c r="L129" t="s">
        <v>23</v>
      </c>
      <c r="M129">
        <v>1</v>
      </c>
      <c r="N129" t="s">
        <v>24</v>
      </c>
      <c r="O129">
        <v>1</v>
      </c>
      <c r="P129" t="s">
        <v>26</v>
      </c>
      <c r="Q129" t="s">
        <v>25</v>
      </c>
    </row>
    <row r="130" spans="1:17" x14ac:dyDescent="0.25">
      <c r="A130" t="s">
        <v>27</v>
      </c>
      <c r="B130">
        <v>12</v>
      </c>
      <c r="C130" t="s">
        <v>18</v>
      </c>
      <c r="D130" t="s">
        <v>36</v>
      </c>
      <c r="E130">
        <v>1860</v>
      </c>
      <c r="F130" t="s">
        <v>29</v>
      </c>
      <c r="G130" t="s">
        <v>41</v>
      </c>
      <c r="H130">
        <v>4</v>
      </c>
      <c r="I130">
        <v>2</v>
      </c>
      <c r="J130">
        <v>34</v>
      </c>
      <c r="K130" t="s">
        <v>22</v>
      </c>
      <c r="L130" t="s">
        <v>23</v>
      </c>
      <c r="M130">
        <v>2</v>
      </c>
      <c r="N130" t="s">
        <v>39</v>
      </c>
      <c r="O130">
        <v>1</v>
      </c>
      <c r="P130" t="s">
        <v>25</v>
      </c>
      <c r="Q130" t="s">
        <v>26</v>
      </c>
    </row>
    <row r="131" spans="1:17" x14ac:dyDescent="0.25">
      <c r="A131" t="s">
        <v>17</v>
      </c>
      <c r="B131">
        <v>12</v>
      </c>
      <c r="C131" t="s">
        <v>18</v>
      </c>
      <c r="D131" t="s">
        <v>36</v>
      </c>
      <c r="E131">
        <v>3499</v>
      </c>
      <c r="F131" t="s">
        <v>29</v>
      </c>
      <c r="G131" t="s">
        <v>30</v>
      </c>
      <c r="H131">
        <v>3</v>
      </c>
      <c r="I131">
        <v>2</v>
      </c>
      <c r="J131">
        <v>29</v>
      </c>
      <c r="K131" t="s">
        <v>22</v>
      </c>
      <c r="L131" t="s">
        <v>23</v>
      </c>
      <c r="M131">
        <v>2</v>
      </c>
      <c r="N131" t="s">
        <v>24</v>
      </c>
      <c r="O131">
        <v>1</v>
      </c>
      <c r="P131" t="s">
        <v>26</v>
      </c>
      <c r="Q131" t="s">
        <v>25</v>
      </c>
    </row>
    <row r="132" spans="1:17" x14ac:dyDescent="0.25">
      <c r="A132" t="s">
        <v>27</v>
      </c>
      <c r="B132">
        <v>48</v>
      </c>
      <c r="C132" t="s">
        <v>28</v>
      </c>
      <c r="D132" t="s">
        <v>36</v>
      </c>
      <c r="E132">
        <v>8487</v>
      </c>
      <c r="F132" t="s">
        <v>20</v>
      </c>
      <c r="G132" t="s">
        <v>32</v>
      </c>
      <c r="H132">
        <v>1</v>
      </c>
      <c r="I132">
        <v>2</v>
      </c>
      <c r="J132">
        <v>24</v>
      </c>
      <c r="K132" t="s">
        <v>22</v>
      </c>
      <c r="L132" t="s">
        <v>23</v>
      </c>
      <c r="M132">
        <v>1</v>
      </c>
      <c r="N132" t="s">
        <v>24</v>
      </c>
      <c r="O132">
        <v>1</v>
      </c>
      <c r="P132" t="s">
        <v>26</v>
      </c>
      <c r="Q132" t="s">
        <v>26</v>
      </c>
    </row>
    <row r="133" spans="1:17" x14ac:dyDescent="0.25">
      <c r="A133" t="s">
        <v>17</v>
      </c>
      <c r="B133">
        <v>36</v>
      </c>
      <c r="C133" t="s">
        <v>35</v>
      </c>
      <c r="D133" t="s">
        <v>31</v>
      </c>
      <c r="E133">
        <v>6887</v>
      </c>
      <c r="F133" t="s">
        <v>29</v>
      </c>
      <c r="G133" t="s">
        <v>30</v>
      </c>
      <c r="H133">
        <v>4</v>
      </c>
      <c r="I133">
        <v>3</v>
      </c>
      <c r="J133">
        <v>29</v>
      </c>
      <c r="K133" t="s">
        <v>49</v>
      </c>
      <c r="L133" t="s">
        <v>23</v>
      </c>
      <c r="M133">
        <v>1</v>
      </c>
      <c r="N133" t="s">
        <v>24</v>
      </c>
      <c r="O133">
        <v>1</v>
      </c>
      <c r="P133" t="s">
        <v>25</v>
      </c>
      <c r="Q133" t="s">
        <v>25</v>
      </c>
    </row>
    <row r="134" spans="1:17" x14ac:dyDescent="0.25">
      <c r="A134" t="s">
        <v>20</v>
      </c>
      <c r="B134">
        <v>15</v>
      </c>
      <c r="C134" t="s">
        <v>28</v>
      </c>
      <c r="D134" t="s">
        <v>19</v>
      </c>
      <c r="E134">
        <v>2708</v>
      </c>
      <c r="F134" t="s">
        <v>29</v>
      </c>
      <c r="G134" t="s">
        <v>42</v>
      </c>
      <c r="H134">
        <v>2</v>
      </c>
      <c r="I134">
        <v>3</v>
      </c>
      <c r="J134">
        <v>27</v>
      </c>
      <c r="K134" t="s">
        <v>46</v>
      </c>
      <c r="L134" t="s">
        <v>23</v>
      </c>
      <c r="M134">
        <v>2</v>
      </c>
      <c r="N134" t="s">
        <v>33</v>
      </c>
      <c r="O134">
        <v>1</v>
      </c>
      <c r="P134" t="s">
        <v>26</v>
      </c>
      <c r="Q134" t="s">
        <v>26</v>
      </c>
    </row>
    <row r="135" spans="1:17" x14ac:dyDescent="0.25">
      <c r="A135" t="s">
        <v>20</v>
      </c>
      <c r="B135">
        <v>18</v>
      </c>
      <c r="C135" t="s">
        <v>28</v>
      </c>
      <c r="D135" t="s">
        <v>19</v>
      </c>
      <c r="E135">
        <v>1984</v>
      </c>
      <c r="F135" t="s">
        <v>29</v>
      </c>
      <c r="G135" t="s">
        <v>30</v>
      </c>
      <c r="H135">
        <v>4</v>
      </c>
      <c r="I135">
        <v>4</v>
      </c>
      <c r="J135">
        <v>47</v>
      </c>
      <c r="K135" t="s">
        <v>46</v>
      </c>
      <c r="L135" t="s">
        <v>34</v>
      </c>
      <c r="M135">
        <v>2</v>
      </c>
      <c r="N135" t="s">
        <v>24</v>
      </c>
      <c r="O135">
        <v>1</v>
      </c>
      <c r="P135" t="s">
        <v>26</v>
      </c>
      <c r="Q135" t="s">
        <v>26</v>
      </c>
    </row>
    <row r="136" spans="1:17" x14ac:dyDescent="0.25">
      <c r="A136" t="s">
        <v>20</v>
      </c>
      <c r="B136">
        <v>60</v>
      </c>
      <c r="C136" t="s">
        <v>28</v>
      </c>
      <c r="D136" t="s">
        <v>19</v>
      </c>
      <c r="E136">
        <v>10144</v>
      </c>
      <c r="F136" t="s">
        <v>44</v>
      </c>
      <c r="G136" t="s">
        <v>32</v>
      </c>
      <c r="H136">
        <v>2</v>
      </c>
      <c r="I136">
        <v>4</v>
      </c>
      <c r="J136">
        <v>21</v>
      </c>
      <c r="K136" t="s">
        <v>22</v>
      </c>
      <c r="L136" t="s">
        <v>23</v>
      </c>
      <c r="M136">
        <v>1</v>
      </c>
      <c r="N136" t="s">
        <v>24</v>
      </c>
      <c r="O136">
        <v>1</v>
      </c>
      <c r="P136" t="s">
        <v>25</v>
      </c>
      <c r="Q136" t="s">
        <v>26</v>
      </c>
    </row>
    <row r="137" spans="1:17" x14ac:dyDescent="0.25">
      <c r="A137" t="s">
        <v>20</v>
      </c>
      <c r="B137">
        <v>12</v>
      </c>
      <c r="C137" t="s">
        <v>18</v>
      </c>
      <c r="D137" t="s">
        <v>19</v>
      </c>
      <c r="E137">
        <v>1240</v>
      </c>
      <c r="F137" t="s">
        <v>20</v>
      </c>
      <c r="G137" t="s">
        <v>21</v>
      </c>
      <c r="H137">
        <v>4</v>
      </c>
      <c r="I137">
        <v>2</v>
      </c>
      <c r="J137">
        <v>38</v>
      </c>
      <c r="K137" t="s">
        <v>22</v>
      </c>
      <c r="L137" t="s">
        <v>23</v>
      </c>
      <c r="M137">
        <v>2</v>
      </c>
      <c r="N137" t="s">
        <v>24</v>
      </c>
      <c r="O137">
        <v>1</v>
      </c>
      <c r="P137" t="s">
        <v>25</v>
      </c>
      <c r="Q137" t="s">
        <v>26</v>
      </c>
    </row>
    <row r="138" spans="1:17" x14ac:dyDescent="0.25">
      <c r="A138" t="s">
        <v>20</v>
      </c>
      <c r="B138">
        <v>27</v>
      </c>
      <c r="C138" t="s">
        <v>35</v>
      </c>
      <c r="D138" t="s">
        <v>36</v>
      </c>
      <c r="E138">
        <v>8613</v>
      </c>
      <c r="F138" t="s">
        <v>40</v>
      </c>
      <c r="G138" t="s">
        <v>30</v>
      </c>
      <c r="H138">
        <v>2</v>
      </c>
      <c r="I138">
        <v>2</v>
      </c>
      <c r="J138">
        <v>27</v>
      </c>
      <c r="K138" t="s">
        <v>22</v>
      </c>
      <c r="L138" t="s">
        <v>23</v>
      </c>
      <c r="M138">
        <v>2</v>
      </c>
      <c r="N138" t="s">
        <v>24</v>
      </c>
      <c r="O138">
        <v>1</v>
      </c>
      <c r="P138" t="s">
        <v>26</v>
      </c>
      <c r="Q138" t="s">
        <v>26</v>
      </c>
    </row>
    <row r="139" spans="1:17" x14ac:dyDescent="0.25">
      <c r="A139" t="s">
        <v>27</v>
      </c>
      <c r="B139">
        <v>12</v>
      </c>
      <c r="C139" t="s">
        <v>28</v>
      </c>
      <c r="D139" t="s">
        <v>19</v>
      </c>
      <c r="E139">
        <v>766</v>
      </c>
      <c r="F139" t="s">
        <v>37</v>
      </c>
      <c r="G139" t="s">
        <v>30</v>
      </c>
      <c r="H139">
        <v>4</v>
      </c>
      <c r="I139">
        <v>3</v>
      </c>
      <c r="J139">
        <v>66</v>
      </c>
      <c r="K139" t="s">
        <v>22</v>
      </c>
      <c r="L139" t="s">
        <v>23</v>
      </c>
      <c r="M139">
        <v>1</v>
      </c>
      <c r="N139" t="s">
        <v>33</v>
      </c>
      <c r="O139">
        <v>1</v>
      </c>
      <c r="P139" t="s">
        <v>26</v>
      </c>
      <c r="Q139" t="s">
        <v>25</v>
      </c>
    </row>
    <row r="140" spans="1:17" x14ac:dyDescent="0.25">
      <c r="A140" t="s">
        <v>27</v>
      </c>
      <c r="B140">
        <v>15</v>
      </c>
      <c r="C140" t="s">
        <v>18</v>
      </c>
      <c r="D140" t="s">
        <v>19</v>
      </c>
      <c r="E140">
        <v>2728</v>
      </c>
      <c r="F140" t="s">
        <v>20</v>
      </c>
      <c r="G140" t="s">
        <v>32</v>
      </c>
      <c r="H140">
        <v>4</v>
      </c>
      <c r="I140">
        <v>2</v>
      </c>
      <c r="J140">
        <v>35</v>
      </c>
      <c r="K140" t="s">
        <v>46</v>
      </c>
      <c r="L140" t="s">
        <v>23</v>
      </c>
      <c r="M140">
        <v>3</v>
      </c>
      <c r="N140" t="s">
        <v>24</v>
      </c>
      <c r="O140">
        <v>1</v>
      </c>
      <c r="P140" t="s">
        <v>25</v>
      </c>
      <c r="Q140" t="s">
        <v>26</v>
      </c>
    </row>
    <row r="141" spans="1:17" x14ac:dyDescent="0.25">
      <c r="A141" t="s">
        <v>47</v>
      </c>
      <c r="B141">
        <v>12</v>
      </c>
      <c r="C141" t="s">
        <v>28</v>
      </c>
      <c r="D141" t="s">
        <v>19</v>
      </c>
      <c r="E141">
        <v>1881</v>
      </c>
      <c r="F141" t="s">
        <v>29</v>
      </c>
      <c r="G141" t="s">
        <v>30</v>
      </c>
      <c r="H141">
        <v>2</v>
      </c>
      <c r="I141">
        <v>2</v>
      </c>
      <c r="J141">
        <v>44</v>
      </c>
      <c r="K141" t="s">
        <v>22</v>
      </c>
      <c r="L141" t="s">
        <v>38</v>
      </c>
      <c r="M141">
        <v>1</v>
      </c>
      <c r="N141" t="s">
        <v>33</v>
      </c>
      <c r="O141">
        <v>1</v>
      </c>
      <c r="P141" t="s">
        <v>25</v>
      </c>
      <c r="Q141" t="s">
        <v>26</v>
      </c>
    </row>
    <row r="142" spans="1:17" x14ac:dyDescent="0.25">
      <c r="A142" t="s">
        <v>47</v>
      </c>
      <c r="B142">
        <v>6</v>
      </c>
      <c r="C142" t="s">
        <v>28</v>
      </c>
      <c r="D142" t="s">
        <v>36</v>
      </c>
      <c r="E142">
        <v>709</v>
      </c>
      <c r="F142" t="s">
        <v>40</v>
      </c>
      <c r="G142" t="s">
        <v>42</v>
      </c>
      <c r="H142">
        <v>2</v>
      </c>
      <c r="I142">
        <v>2</v>
      </c>
      <c r="J142">
        <v>27</v>
      </c>
      <c r="K142" t="s">
        <v>22</v>
      </c>
      <c r="L142" t="s">
        <v>23</v>
      </c>
      <c r="M142">
        <v>1</v>
      </c>
      <c r="N142" t="s">
        <v>41</v>
      </c>
      <c r="O142">
        <v>1</v>
      </c>
      <c r="P142" t="s">
        <v>26</v>
      </c>
      <c r="Q142" t="s">
        <v>26</v>
      </c>
    </row>
    <row r="143" spans="1:17" x14ac:dyDescent="0.25">
      <c r="A143" t="s">
        <v>27</v>
      </c>
      <c r="B143">
        <v>36</v>
      </c>
      <c r="C143" t="s">
        <v>28</v>
      </c>
      <c r="D143" t="s">
        <v>19</v>
      </c>
      <c r="E143">
        <v>4795</v>
      </c>
      <c r="F143" t="s">
        <v>29</v>
      </c>
      <c r="G143" t="s">
        <v>42</v>
      </c>
      <c r="H143">
        <v>4</v>
      </c>
      <c r="I143">
        <v>1</v>
      </c>
      <c r="J143">
        <v>30</v>
      </c>
      <c r="K143" t="s">
        <v>22</v>
      </c>
      <c r="L143" t="s">
        <v>23</v>
      </c>
      <c r="M143">
        <v>1</v>
      </c>
      <c r="N143" t="s">
        <v>39</v>
      </c>
      <c r="O143">
        <v>1</v>
      </c>
      <c r="P143" t="s">
        <v>25</v>
      </c>
      <c r="Q143" t="s">
        <v>26</v>
      </c>
    </row>
    <row r="144" spans="1:17" x14ac:dyDescent="0.25">
      <c r="A144" t="s">
        <v>17</v>
      </c>
      <c r="B144">
        <v>27</v>
      </c>
      <c r="C144" t="s">
        <v>28</v>
      </c>
      <c r="D144" t="s">
        <v>19</v>
      </c>
      <c r="E144">
        <v>3416</v>
      </c>
      <c r="F144" t="s">
        <v>29</v>
      </c>
      <c r="G144" t="s">
        <v>30</v>
      </c>
      <c r="H144">
        <v>3</v>
      </c>
      <c r="I144">
        <v>2</v>
      </c>
      <c r="J144">
        <v>27</v>
      </c>
      <c r="K144" t="s">
        <v>22</v>
      </c>
      <c r="L144" t="s">
        <v>23</v>
      </c>
      <c r="M144">
        <v>1</v>
      </c>
      <c r="N144" t="s">
        <v>39</v>
      </c>
      <c r="O144">
        <v>1</v>
      </c>
      <c r="P144" t="s">
        <v>26</v>
      </c>
      <c r="Q144" t="s">
        <v>26</v>
      </c>
    </row>
    <row r="145" spans="1:17" x14ac:dyDescent="0.25">
      <c r="A145" t="s">
        <v>17</v>
      </c>
      <c r="B145">
        <v>18</v>
      </c>
      <c r="C145" t="s">
        <v>28</v>
      </c>
      <c r="D145" t="s">
        <v>19</v>
      </c>
      <c r="E145">
        <v>2462</v>
      </c>
      <c r="F145" t="s">
        <v>29</v>
      </c>
      <c r="G145" t="s">
        <v>30</v>
      </c>
      <c r="H145">
        <v>2</v>
      </c>
      <c r="I145">
        <v>2</v>
      </c>
      <c r="J145">
        <v>22</v>
      </c>
      <c r="K145" t="s">
        <v>22</v>
      </c>
      <c r="L145" t="s">
        <v>23</v>
      </c>
      <c r="M145">
        <v>1</v>
      </c>
      <c r="N145" t="s">
        <v>24</v>
      </c>
      <c r="O145">
        <v>1</v>
      </c>
      <c r="P145" t="s">
        <v>26</v>
      </c>
      <c r="Q145" t="s">
        <v>25</v>
      </c>
    </row>
    <row r="146" spans="1:17" x14ac:dyDescent="0.25">
      <c r="A146" t="s">
        <v>20</v>
      </c>
      <c r="B146">
        <v>21</v>
      </c>
      <c r="C146" t="s">
        <v>18</v>
      </c>
      <c r="D146" t="s">
        <v>19</v>
      </c>
      <c r="E146">
        <v>2288</v>
      </c>
      <c r="F146" t="s">
        <v>29</v>
      </c>
      <c r="G146" t="s">
        <v>42</v>
      </c>
      <c r="H146">
        <v>4</v>
      </c>
      <c r="I146">
        <v>4</v>
      </c>
      <c r="J146">
        <v>23</v>
      </c>
      <c r="K146" t="s">
        <v>22</v>
      </c>
      <c r="L146" t="s">
        <v>23</v>
      </c>
      <c r="M146">
        <v>1</v>
      </c>
      <c r="N146" t="s">
        <v>24</v>
      </c>
      <c r="O146">
        <v>1</v>
      </c>
      <c r="P146" t="s">
        <v>25</v>
      </c>
      <c r="Q146" t="s">
        <v>26</v>
      </c>
    </row>
    <row r="147" spans="1:17" x14ac:dyDescent="0.25">
      <c r="A147" t="s">
        <v>27</v>
      </c>
      <c r="B147">
        <v>48</v>
      </c>
      <c r="C147" t="s">
        <v>48</v>
      </c>
      <c r="D147" t="s">
        <v>43</v>
      </c>
      <c r="E147">
        <v>3566</v>
      </c>
      <c r="F147" t="s">
        <v>44</v>
      </c>
      <c r="G147" t="s">
        <v>32</v>
      </c>
      <c r="H147">
        <v>4</v>
      </c>
      <c r="I147">
        <v>2</v>
      </c>
      <c r="J147">
        <v>30</v>
      </c>
      <c r="K147" t="s">
        <v>22</v>
      </c>
      <c r="L147" t="s">
        <v>23</v>
      </c>
      <c r="M147">
        <v>1</v>
      </c>
      <c r="N147" t="s">
        <v>24</v>
      </c>
      <c r="O147">
        <v>1</v>
      </c>
      <c r="P147" t="s">
        <v>26</v>
      </c>
      <c r="Q147" t="s">
        <v>26</v>
      </c>
    </row>
    <row r="148" spans="1:17" x14ac:dyDescent="0.25">
      <c r="A148" t="s">
        <v>17</v>
      </c>
      <c r="B148">
        <v>6</v>
      </c>
      <c r="C148" t="s">
        <v>18</v>
      </c>
      <c r="D148" t="s">
        <v>36</v>
      </c>
      <c r="E148">
        <v>860</v>
      </c>
      <c r="F148" t="s">
        <v>29</v>
      </c>
      <c r="G148" t="s">
        <v>21</v>
      </c>
      <c r="H148">
        <v>1</v>
      </c>
      <c r="I148">
        <v>4</v>
      </c>
      <c r="J148">
        <v>39</v>
      </c>
      <c r="K148" t="s">
        <v>22</v>
      </c>
      <c r="L148" t="s">
        <v>23</v>
      </c>
      <c r="M148">
        <v>2</v>
      </c>
      <c r="N148" t="s">
        <v>24</v>
      </c>
      <c r="O148">
        <v>1</v>
      </c>
      <c r="P148" t="s">
        <v>25</v>
      </c>
      <c r="Q148" t="s">
        <v>26</v>
      </c>
    </row>
    <row r="149" spans="1:17" x14ac:dyDescent="0.25">
      <c r="A149" t="s">
        <v>20</v>
      </c>
      <c r="B149">
        <v>12</v>
      </c>
      <c r="C149" t="s">
        <v>18</v>
      </c>
      <c r="D149" t="s">
        <v>36</v>
      </c>
      <c r="E149">
        <v>682</v>
      </c>
      <c r="F149" t="s">
        <v>44</v>
      </c>
      <c r="G149" t="s">
        <v>32</v>
      </c>
      <c r="H149">
        <v>4</v>
      </c>
      <c r="I149">
        <v>3</v>
      </c>
      <c r="J149">
        <v>51</v>
      </c>
      <c r="K149" t="s">
        <v>22</v>
      </c>
      <c r="L149" t="s">
        <v>23</v>
      </c>
      <c r="M149">
        <v>2</v>
      </c>
      <c r="N149" t="s">
        <v>24</v>
      </c>
      <c r="O149">
        <v>1</v>
      </c>
      <c r="P149" t="s">
        <v>25</v>
      </c>
      <c r="Q149" t="s">
        <v>26</v>
      </c>
    </row>
    <row r="150" spans="1:17" x14ac:dyDescent="0.25">
      <c r="A150" t="s">
        <v>17</v>
      </c>
      <c r="B150">
        <v>36</v>
      </c>
      <c r="C150" t="s">
        <v>18</v>
      </c>
      <c r="D150" t="s">
        <v>19</v>
      </c>
      <c r="E150">
        <v>5371</v>
      </c>
      <c r="F150" t="s">
        <v>29</v>
      </c>
      <c r="G150" t="s">
        <v>30</v>
      </c>
      <c r="H150">
        <v>3</v>
      </c>
      <c r="I150">
        <v>2</v>
      </c>
      <c r="J150">
        <v>28</v>
      </c>
      <c r="K150" t="s">
        <v>22</v>
      </c>
      <c r="L150" t="s">
        <v>23</v>
      </c>
      <c r="M150">
        <v>2</v>
      </c>
      <c r="N150" t="s">
        <v>24</v>
      </c>
      <c r="O150">
        <v>1</v>
      </c>
      <c r="P150" t="s">
        <v>26</v>
      </c>
      <c r="Q150" t="s">
        <v>26</v>
      </c>
    </row>
    <row r="151" spans="1:17" x14ac:dyDescent="0.25">
      <c r="A151" t="s">
        <v>20</v>
      </c>
      <c r="B151">
        <v>18</v>
      </c>
      <c r="C151" t="s">
        <v>18</v>
      </c>
      <c r="D151" t="s">
        <v>19</v>
      </c>
      <c r="E151">
        <v>1582</v>
      </c>
      <c r="F151" t="s">
        <v>40</v>
      </c>
      <c r="G151" t="s">
        <v>21</v>
      </c>
      <c r="H151">
        <v>4</v>
      </c>
      <c r="I151">
        <v>4</v>
      </c>
      <c r="J151">
        <v>46</v>
      </c>
      <c r="K151" t="s">
        <v>22</v>
      </c>
      <c r="L151" t="s">
        <v>23</v>
      </c>
      <c r="M151">
        <v>2</v>
      </c>
      <c r="N151" t="s">
        <v>24</v>
      </c>
      <c r="O151">
        <v>1</v>
      </c>
      <c r="P151" t="s">
        <v>26</v>
      </c>
      <c r="Q151" t="s">
        <v>26</v>
      </c>
    </row>
    <row r="152" spans="1:17" x14ac:dyDescent="0.25">
      <c r="A152" t="s">
        <v>20</v>
      </c>
      <c r="B152">
        <v>6</v>
      </c>
      <c r="C152" t="s">
        <v>28</v>
      </c>
      <c r="D152" t="s">
        <v>19</v>
      </c>
      <c r="E152">
        <v>1346</v>
      </c>
      <c r="F152" t="s">
        <v>44</v>
      </c>
      <c r="G152" t="s">
        <v>21</v>
      </c>
      <c r="H152">
        <v>2</v>
      </c>
      <c r="I152">
        <v>4</v>
      </c>
      <c r="J152">
        <v>42</v>
      </c>
      <c r="K152" t="s">
        <v>46</v>
      </c>
      <c r="L152" t="s">
        <v>34</v>
      </c>
      <c r="M152">
        <v>1</v>
      </c>
      <c r="N152" t="s">
        <v>24</v>
      </c>
      <c r="O152">
        <v>2</v>
      </c>
      <c r="P152" t="s">
        <v>25</v>
      </c>
      <c r="Q152" t="s">
        <v>26</v>
      </c>
    </row>
    <row r="153" spans="1:17" x14ac:dyDescent="0.25">
      <c r="A153" t="s">
        <v>20</v>
      </c>
      <c r="B153">
        <v>10</v>
      </c>
      <c r="C153" t="s">
        <v>28</v>
      </c>
      <c r="D153" t="s">
        <v>19</v>
      </c>
      <c r="E153">
        <v>1924</v>
      </c>
      <c r="F153" t="s">
        <v>29</v>
      </c>
      <c r="G153" t="s">
        <v>30</v>
      </c>
      <c r="H153">
        <v>1</v>
      </c>
      <c r="I153">
        <v>4</v>
      </c>
      <c r="J153">
        <v>38</v>
      </c>
      <c r="K153" t="s">
        <v>22</v>
      </c>
      <c r="L153" t="s">
        <v>23</v>
      </c>
      <c r="M153">
        <v>1</v>
      </c>
      <c r="N153" t="s">
        <v>24</v>
      </c>
      <c r="O153">
        <v>1</v>
      </c>
      <c r="P153" t="s">
        <v>25</v>
      </c>
      <c r="Q153" t="s">
        <v>26</v>
      </c>
    </row>
    <row r="154" spans="1:17" x14ac:dyDescent="0.25">
      <c r="A154" t="s">
        <v>47</v>
      </c>
      <c r="B154">
        <v>36</v>
      </c>
      <c r="C154" t="s">
        <v>28</v>
      </c>
      <c r="D154" t="s">
        <v>19</v>
      </c>
      <c r="E154">
        <v>5848</v>
      </c>
      <c r="F154" t="s">
        <v>29</v>
      </c>
      <c r="G154" t="s">
        <v>30</v>
      </c>
      <c r="H154">
        <v>4</v>
      </c>
      <c r="I154">
        <v>1</v>
      </c>
      <c r="J154">
        <v>24</v>
      </c>
      <c r="K154" t="s">
        <v>22</v>
      </c>
      <c r="L154" t="s">
        <v>23</v>
      </c>
      <c r="M154">
        <v>1</v>
      </c>
      <c r="N154" t="s">
        <v>24</v>
      </c>
      <c r="O154">
        <v>1</v>
      </c>
      <c r="P154" t="s">
        <v>26</v>
      </c>
      <c r="Q154" t="s">
        <v>26</v>
      </c>
    </row>
    <row r="155" spans="1:17" x14ac:dyDescent="0.25">
      <c r="A155" t="s">
        <v>27</v>
      </c>
      <c r="B155">
        <v>24</v>
      </c>
      <c r="C155" t="s">
        <v>18</v>
      </c>
      <c r="D155" t="s">
        <v>36</v>
      </c>
      <c r="E155">
        <v>7758</v>
      </c>
      <c r="F155" t="s">
        <v>40</v>
      </c>
      <c r="G155" t="s">
        <v>21</v>
      </c>
      <c r="H155">
        <v>2</v>
      </c>
      <c r="I155">
        <v>4</v>
      </c>
      <c r="J155">
        <v>29</v>
      </c>
      <c r="K155" t="s">
        <v>22</v>
      </c>
      <c r="L155" t="s">
        <v>38</v>
      </c>
      <c r="M155">
        <v>1</v>
      </c>
      <c r="N155" t="s">
        <v>24</v>
      </c>
      <c r="O155">
        <v>1</v>
      </c>
      <c r="P155" t="s">
        <v>26</v>
      </c>
      <c r="Q155" t="s">
        <v>26</v>
      </c>
    </row>
    <row r="156" spans="1:17" x14ac:dyDescent="0.25">
      <c r="A156" t="s">
        <v>27</v>
      </c>
      <c r="B156">
        <v>24</v>
      </c>
      <c r="C156" t="s">
        <v>35</v>
      </c>
      <c r="D156" t="s">
        <v>43</v>
      </c>
      <c r="E156">
        <v>6967</v>
      </c>
      <c r="F156" t="s">
        <v>44</v>
      </c>
      <c r="G156" t="s">
        <v>32</v>
      </c>
      <c r="H156">
        <v>4</v>
      </c>
      <c r="I156">
        <v>4</v>
      </c>
      <c r="J156">
        <v>36</v>
      </c>
      <c r="K156" t="s">
        <v>22</v>
      </c>
      <c r="L156" t="s">
        <v>38</v>
      </c>
      <c r="M156">
        <v>1</v>
      </c>
      <c r="N156" t="s">
        <v>39</v>
      </c>
      <c r="O156">
        <v>1</v>
      </c>
      <c r="P156" t="s">
        <v>25</v>
      </c>
      <c r="Q156" t="s">
        <v>26</v>
      </c>
    </row>
    <row r="157" spans="1:17" x14ac:dyDescent="0.25">
      <c r="A157" t="s">
        <v>17</v>
      </c>
      <c r="B157">
        <v>12</v>
      </c>
      <c r="C157" t="s">
        <v>28</v>
      </c>
      <c r="D157" t="s">
        <v>19</v>
      </c>
      <c r="E157">
        <v>1282</v>
      </c>
      <c r="F157" t="s">
        <v>29</v>
      </c>
      <c r="G157" t="s">
        <v>30</v>
      </c>
      <c r="H157">
        <v>2</v>
      </c>
      <c r="I157">
        <v>4</v>
      </c>
      <c r="J157">
        <v>20</v>
      </c>
      <c r="K157" t="s">
        <v>22</v>
      </c>
      <c r="L157" t="s">
        <v>38</v>
      </c>
      <c r="M157">
        <v>1</v>
      </c>
      <c r="N157" t="s">
        <v>24</v>
      </c>
      <c r="O157">
        <v>1</v>
      </c>
      <c r="P157" t="s">
        <v>26</v>
      </c>
      <c r="Q157" t="s">
        <v>25</v>
      </c>
    </row>
    <row r="158" spans="1:17" x14ac:dyDescent="0.25">
      <c r="A158" t="s">
        <v>17</v>
      </c>
      <c r="B158">
        <v>9</v>
      </c>
      <c r="C158" t="s">
        <v>18</v>
      </c>
      <c r="D158" t="s">
        <v>50</v>
      </c>
      <c r="E158">
        <v>1288</v>
      </c>
      <c r="F158" t="s">
        <v>44</v>
      </c>
      <c r="G158" t="s">
        <v>21</v>
      </c>
      <c r="H158">
        <v>3</v>
      </c>
      <c r="I158">
        <v>4</v>
      </c>
      <c r="J158">
        <v>48</v>
      </c>
      <c r="K158" t="s">
        <v>22</v>
      </c>
      <c r="L158" t="s">
        <v>23</v>
      </c>
      <c r="M158">
        <v>2</v>
      </c>
      <c r="N158" t="s">
        <v>24</v>
      </c>
      <c r="O158">
        <v>2</v>
      </c>
      <c r="P158" t="s">
        <v>26</v>
      </c>
      <c r="Q158" t="s">
        <v>26</v>
      </c>
    </row>
    <row r="159" spans="1:17" x14ac:dyDescent="0.25">
      <c r="A159" t="s">
        <v>17</v>
      </c>
      <c r="B159">
        <v>12</v>
      </c>
      <c r="C159" t="s">
        <v>48</v>
      </c>
      <c r="D159" t="s">
        <v>31</v>
      </c>
      <c r="E159">
        <v>339</v>
      </c>
      <c r="F159" t="s">
        <v>29</v>
      </c>
      <c r="G159" t="s">
        <v>21</v>
      </c>
      <c r="H159">
        <v>4</v>
      </c>
      <c r="I159">
        <v>1</v>
      </c>
      <c r="J159">
        <v>45</v>
      </c>
      <c r="K159" t="s">
        <v>46</v>
      </c>
      <c r="L159" t="s">
        <v>23</v>
      </c>
      <c r="M159">
        <v>1</v>
      </c>
      <c r="N159" t="s">
        <v>33</v>
      </c>
      <c r="O159">
        <v>1</v>
      </c>
      <c r="P159" t="s">
        <v>26</v>
      </c>
      <c r="Q159" t="s">
        <v>26</v>
      </c>
    </row>
    <row r="160" spans="1:17" x14ac:dyDescent="0.25">
      <c r="A160" t="s">
        <v>27</v>
      </c>
      <c r="B160">
        <v>24</v>
      </c>
      <c r="C160" t="s">
        <v>28</v>
      </c>
      <c r="D160" t="s">
        <v>36</v>
      </c>
      <c r="E160">
        <v>3512</v>
      </c>
      <c r="F160" t="s">
        <v>44</v>
      </c>
      <c r="G160" t="s">
        <v>32</v>
      </c>
      <c r="H160">
        <v>2</v>
      </c>
      <c r="I160">
        <v>3</v>
      </c>
      <c r="J160">
        <v>38</v>
      </c>
      <c r="K160" t="s">
        <v>46</v>
      </c>
      <c r="L160" t="s">
        <v>23</v>
      </c>
      <c r="M160">
        <v>2</v>
      </c>
      <c r="N160" t="s">
        <v>24</v>
      </c>
      <c r="O160">
        <v>1</v>
      </c>
      <c r="P160" t="s">
        <v>25</v>
      </c>
      <c r="Q160" t="s">
        <v>26</v>
      </c>
    </row>
    <row r="161" spans="1:17" x14ac:dyDescent="0.25">
      <c r="A161" t="s">
        <v>20</v>
      </c>
      <c r="B161">
        <v>6</v>
      </c>
      <c r="C161" t="s">
        <v>18</v>
      </c>
      <c r="D161" t="s">
        <v>19</v>
      </c>
      <c r="E161">
        <v>1898</v>
      </c>
      <c r="F161" t="s">
        <v>20</v>
      </c>
      <c r="G161" t="s">
        <v>30</v>
      </c>
      <c r="H161">
        <v>1</v>
      </c>
      <c r="I161">
        <v>2</v>
      </c>
      <c r="J161">
        <v>34</v>
      </c>
      <c r="K161" t="s">
        <v>22</v>
      </c>
      <c r="L161" t="s">
        <v>23</v>
      </c>
      <c r="M161">
        <v>2</v>
      </c>
      <c r="N161" t="s">
        <v>33</v>
      </c>
      <c r="O161">
        <v>2</v>
      </c>
      <c r="P161" t="s">
        <v>26</v>
      </c>
      <c r="Q161" t="s">
        <v>26</v>
      </c>
    </row>
    <row r="162" spans="1:17" x14ac:dyDescent="0.25">
      <c r="A162" t="s">
        <v>20</v>
      </c>
      <c r="B162">
        <v>24</v>
      </c>
      <c r="C162" t="s">
        <v>18</v>
      </c>
      <c r="D162" t="s">
        <v>19</v>
      </c>
      <c r="E162">
        <v>2872</v>
      </c>
      <c r="F162" t="s">
        <v>44</v>
      </c>
      <c r="G162" t="s">
        <v>21</v>
      </c>
      <c r="H162">
        <v>3</v>
      </c>
      <c r="I162">
        <v>4</v>
      </c>
      <c r="J162">
        <v>36</v>
      </c>
      <c r="K162" t="s">
        <v>22</v>
      </c>
      <c r="L162" t="s">
        <v>23</v>
      </c>
      <c r="M162">
        <v>1</v>
      </c>
      <c r="N162" t="s">
        <v>24</v>
      </c>
      <c r="O162">
        <v>2</v>
      </c>
      <c r="P162" t="s">
        <v>25</v>
      </c>
      <c r="Q162" t="s">
        <v>26</v>
      </c>
    </row>
    <row r="163" spans="1:17" x14ac:dyDescent="0.25">
      <c r="A163" t="s">
        <v>20</v>
      </c>
      <c r="B163">
        <v>18</v>
      </c>
      <c r="C163" t="s">
        <v>18</v>
      </c>
      <c r="D163" t="s">
        <v>36</v>
      </c>
      <c r="E163">
        <v>1055</v>
      </c>
      <c r="F163" t="s">
        <v>29</v>
      </c>
      <c r="G163" t="s">
        <v>42</v>
      </c>
      <c r="H163">
        <v>4</v>
      </c>
      <c r="I163">
        <v>1</v>
      </c>
      <c r="J163">
        <v>30</v>
      </c>
      <c r="K163" t="s">
        <v>22</v>
      </c>
      <c r="L163" t="s">
        <v>23</v>
      </c>
      <c r="M163">
        <v>2</v>
      </c>
      <c r="N163" t="s">
        <v>24</v>
      </c>
      <c r="O163">
        <v>1</v>
      </c>
      <c r="P163" t="s">
        <v>26</v>
      </c>
      <c r="Q163" t="s">
        <v>26</v>
      </c>
    </row>
    <row r="164" spans="1:17" x14ac:dyDescent="0.25">
      <c r="A164" t="s">
        <v>20</v>
      </c>
      <c r="B164">
        <v>15</v>
      </c>
      <c r="C164" t="s">
        <v>28</v>
      </c>
      <c r="D164" t="s">
        <v>19</v>
      </c>
      <c r="E164">
        <v>1262</v>
      </c>
      <c r="F164" t="s">
        <v>37</v>
      </c>
      <c r="G164" t="s">
        <v>32</v>
      </c>
      <c r="H164">
        <v>4</v>
      </c>
      <c r="I164">
        <v>3</v>
      </c>
      <c r="J164">
        <v>36</v>
      </c>
      <c r="K164" t="s">
        <v>22</v>
      </c>
      <c r="L164" t="s">
        <v>23</v>
      </c>
      <c r="M164">
        <v>2</v>
      </c>
      <c r="N164" t="s">
        <v>24</v>
      </c>
      <c r="O164">
        <v>1</v>
      </c>
      <c r="P164" t="s">
        <v>25</v>
      </c>
      <c r="Q164" t="s">
        <v>26</v>
      </c>
    </row>
    <row r="165" spans="1:17" x14ac:dyDescent="0.25">
      <c r="A165" t="s">
        <v>27</v>
      </c>
      <c r="B165">
        <v>10</v>
      </c>
      <c r="C165" t="s">
        <v>28</v>
      </c>
      <c r="D165" t="s">
        <v>36</v>
      </c>
      <c r="E165">
        <v>7308</v>
      </c>
      <c r="F165" t="s">
        <v>29</v>
      </c>
      <c r="G165" t="s">
        <v>41</v>
      </c>
      <c r="H165">
        <v>2</v>
      </c>
      <c r="I165">
        <v>4</v>
      </c>
      <c r="J165">
        <v>70</v>
      </c>
      <c r="K165" t="s">
        <v>46</v>
      </c>
      <c r="L165" t="s">
        <v>34</v>
      </c>
      <c r="M165">
        <v>1</v>
      </c>
      <c r="N165" t="s">
        <v>39</v>
      </c>
      <c r="O165">
        <v>1</v>
      </c>
      <c r="P165" t="s">
        <v>25</v>
      </c>
      <c r="Q165" t="s">
        <v>26</v>
      </c>
    </row>
    <row r="166" spans="1:17" x14ac:dyDescent="0.25">
      <c r="A166" t="s">
        <v>20</v>
      </c>
      <c r="B166">
        <v>36</v>
      </c>
      <c r="C166" t="s">
        <v>28</v>
      </c>
      <c r="D166" t="s">
        <v>36</v>
      </c>
      <c r="E166">
        <v>909</v>
      </c>
      <c r="F166" t="s">
        <v>37</v>
      </c>
      <c r="G166" t="s">
        <v>21</v>
      </c>
      <c r="H166">
        <v>4</v>
      </c>
      <c r="I166">
        <v>4</v>
      </c>
      <c r="J166">
        <v>36</v>
      </c>
      <c r="K166" t="s">
        <v>22</v>
      </c>
      <c r="L166" t="s">
        <v>23</v>
      </c>
      <c r="M166">
        <v>1</v>
      </c>
      <c r="N166" t="s">
        <v>24</v>
      </c>
      <c r="O166">
        <v>1</v>
      </c>
      <c r="P166" t="s">
        <v>26</v>
      </c>
      <c r="Q166" t="s">
        <v>26</v>
      </c>
    </row>
    <row r="167" spans="1:17" x14ac:dyDescent="0.25">
      <c r="A167" t="s">
        <v>20</v>
      </c>
      <c r="B167">
        <v>6</v>
      </c>
      <c r="C167" t="s">
        <v>28</v>
      </c>
      <c r="D167" t="s">
        <v>19</v>
      </c>
      <c r="E167">
        <v>2978</v>
      </c>
      <c r="F167" t="s">
        <v>37</v>
      </c>
      <c r="G167" t="s">
        <v>30</v>
      </c>
      <c r="H167">
        <v>1</v>
      </c>
      <c r="I167">
        <v>2</v>
      </c>
      <c r="J167">
        <v>32</v>
      </c>
      <c r="K167" t="s">
        <v>22</v>
      </c>
      <c r="L167" t="s">
        <v>23</v>
      </c>
      <c r="M167">
        <v>1</v>
      </c>
      <c r="N167" t="s">
        <v>24</v>
      </c>
      <c r="O167">
        <v>1</v>
      </c>
      <c r="P167" t="s">
        <v>25</v>
      </c>
      <c r="Q167" t="s">
        <v>26</v>
      </c>
    </row>
    <row r="168" spans="1:17" x14ac:dyDescent="0.25">
      <c r="A168" t="s">
        <v>17</v>
      </c>
      <c r="B168">
        <v>18</v>
      </c>
      <c r="C168" t="s">
        <v>28</v>
      </c>
      <c r="D168" t="s">
        <v>19</v>
      </c>
      <c r="E168">
        <v>1131</v>
      </c>
      <c r="F168" t="s">
        <v>29</v>
      </c>
      <c r="G168" t="s">
        <v>41</v>
      </c>
      <c r="H168">
        <v>4</v>
      </c>
      <c r="I168">
        <v>2</v>
      </c>
      <c r="J168">
        <v>33</v>
      </c>
      <c r="K168" t="s">
        <v>22</v>
      </c>
      <c r="L168" t="s">
        <v>23</v>
      </c>
      <c r="M168">
        <v>1</v>
      </c>
      <c r="N168" t="s">
        <v>24</v>
      </c>
      <c r="O168">
        <v>1</v>
      </c>
      <c r="P168" t="s">
        <v>26</v>
      </c>
      <c r="Q168" t="s">
        <v>25</v>
      </c>
    </row>
    <row r="169" spans="1:17" x14ac:dyDescent="0.25">
      <c r="A169" t="s">
        <v>27</v>
      </c>
      <c r="B169">
        <v>11</v>
      </c>
      <c r="C169" t="s">
        <v>28</v>
      </c>
      <c r="D169" t="s">
        <v>19</v>
      </c>
      <c r="E169">
        <v>1577</v>
      </c>
      <c r="F169" t="s">
        <v>40</v>
      </c>
      <c r="G169" t="s">
        <v>42</v>
      </c>
      <c r="H169">
        <v>4</v>
      </c>
      <c r="I169">
        <v>1</v>
      </c>
      <c r="J169">
        <v>20</v>
      </c>
      <c r="K169" t="s">
        <v>22</v>
      </c>
      <c r="L169" t="s">
        <v>23</v>
      </c>
      <c r="M169">
        <v>1</v>
      </c>
      <c r="N169" t="s">
        <v>24</v>
      </c>
      <c r="O169">
        <v>1</v>
      </c>
      <c r="P169" t="s">
        <v>26</v>
      </c>
      <c r="Q169" t="s">
        <v>26</v>
      </c>
    </row>
    <row r="170" spans="1:17" x14ac:dyDescent="0.25">
      <c r="A170" t="s">
        <v>20</v>
      </c>
      <c r="B170">
        <v>24</v>
      </c>
      <c r="C170" t="s">
        <v>28</v>
      </c>
      <c r="D170" t="s">
        <v>19</v>
      </c>
      <c r="E170">
        <v>3972</v>
      </c>
      <c r="F170" t="s">
        <v>29</v>
      </c>
      <c r="G170" t="s">
        <v>32</v>
      </c>
      <c r="H170">
        <v>2</v>
      </c>
      <c r="I170">
        <v>4</v>
      </c>
      <c r="J170">
        <v>25</v>
      </c>
      <c r="K170" t="s">
        <v>22</v>
      </c>
      <c r="L170" t="s">
        <v>38</v>
      </c>
      <c r="M170">
        <v>1</v>
      </c>
      <c r="N170" t="s">
        <v>24</v>
      </c>
      <c r="O170">
        <v>1</v>
      </c>
      <c r="P170" t="s">
        <v>25</v>
      </c>
      <c r="Q170" t="s">
        <v>26</v>
      </c>
    </row>
    <row r="171" spans="1:17" x14ac:dyDescent="0.25">
      <c r="A171" t="s">
        <v>27</v>
      </c>
      <c r="B171">
        <v>24</v>
      </c>
      <c r="C171" t="s">
        <v>18</v>
      </c>
      <c r="D171" t="s">
        <v>43</v>
      </c>
      <c r="E171">
        <v>1935</v>
      </c>
      <c r="F171" t="s">
        <v>29</v>
      </c>
      <c r="G171" t="s">
        <v>21</v>
      </c>
      <c r="H171">
        <v>4</v>
      </c>
      <c r="I171">
        <v>4</v>
      </c>
      <c r="J171">
        <v>31</v>
      </c>
      <c r="K171" t="s">
        <v>22</v>
      </c>
      <c r="L171" t="s">
        <v>23</v>
      </c>
      <c r="M171">
        <v>2</v>
      </c>
      <c r="N171" t="s">
        <v>24</v>
      </c>
      <c r="O171">
        <v>1</v>
      </c>
      <c r="P171" t="s">
        <v>25</v>
      </c>
      <c r="Q171" t="s">
        <v>25</v>
      </c>
    </row>
    <row r="172" spans="1:17" x14ac:dyDescent="0.25">
      <c r="A172" t="s">
        <v>17</v>
      </c>
      <c r="B172">
        <v>15</v>
      </c>
      <c r="C172" t="s">
        <v>45</v>
      </c>
      <c r="D172" t="s">
        <v>36</v>
      </c>
      <c r="E172">
        <v>950</v>
      </c>
      <c r="F172" t="s">
        <v>29</v>
      </c>
      <c r="G172" t="s">
        <v>21</v>
      </c>
      <c r="H172">
        <v>4</v>
      </c>
      <c r="I172">
        <v>3</v>
      </c>
      <c r="J172">
        <v>33</v>
      </c>
      <c r="K172" t="s">
        <v>22</v>
      </c>
      <c r="L172" t="s">
        <v>38</v>
      </c>
      <c r="M172">
        <v>2</v>
      </c>
      <c r="N172" t="s">
        <v>24</v>
      </c>
      <c r="O172">
        <v>2</v>
      </c>
      <c r="P172" t="s">
        <v>26</v>
      </c>
      <c r="Q172" t="s">
        <v>25</v>
      </c>
    </row>
    <row r="173" spans="1:17" x14ac:dyDescent="0.25">
      <c r="A173" t="s">
        <v>20</v>
      </c>
      <c r="B173">
        <v>12</v>
      </c>
      <c r="C173" t="s">
        <v>28</v>
      </c>
      <c r="D173" t="s">
        <v>19</v>
      </c>
      <c r="E173">
        <v>763</v>
      </c>
      <c r="F173" t="s">
        <v>29</v>
      </c>
      <c r="G173" t="s">
        <v>30</v>
      </c>
      <c r="H173">
        <v>4</v>
      </c>
      <c r="I173">
        <v>1</v>
      </c>
      <c r="J173">
        <v>26</v>
      </c>
      <c r="K173" t="s">
        <v>22</v>
      </c>
      <c r="L173" t="s">
        <v>23</v>
      </c>
      <c r="M173">
        <v>1</v>
      </c>
      <c r="N173" t="s">
        <v>24</v>
      </c>
      <c r="O173">
        <v>1</v>
      </c>
      <c r="P173" t="s">
        <v>25</v>
      </c>
      <c r="Q173" t="s">
        <v>26</v>
      </c>
    </row>
    <row r="174" spans="1:17" x14ac:dyDescent="0.25">
      <c r="A174" t="s">
        <v>27</v>
      </c>
      <c r="B174">
        <v>24</v>
      </c>
      <c r="C174" t="s">
        <v>35</v>
      </c>
      <c r="D174" t="s">
        <v>19</v>
      </c>
      <c r="E174">
        <v>2064</v>
      </c>
      <c r="F174" t="s">
        <v>29</v>
      </c>
      <c r="G174" t="s">
        <v>41</v>
      </c>
      <c r="H174">
        <v>3</v>
      </c>
      <c r="I174">
        <v>2</v>
      </c>
      <c r="J174">
        <v>34</v>
      </c>
      <c r="K174" t="s">
        <v>22</v>
      </c>
      <c r="L174" t="s">
        <v>23</v>
      </c>
      <c r="M174">
        <v>1</v>
      </c>
      <c r="N174" t="s">
        <v>39</v>
      </c>
      <c r="O174">
        <v>1</v>
      </c>
      <c r="P174" t="s">
        <v>25</v>
      </c>
      <c r="Q174" t="s">
        <v>25</v>
      </c>
    </row>
    <row r="175" spans="1:17" x14ac:dyDescent="0.25">
      <c r="A175" t="s">
        <v>27</v>
      </c>
      <c r="B175">
        <v>8</v>
      </c>
      <c r="C175" t="s">
        <v>28</v>
      </c>
      <c r="D175" t="s">
        <v>19</v>
      </c>
      <c r="E175">
        <v>1414</v>
      </c>
      <c r="F175" t="s">
        <v>29</v>
      </c>
      <c r="G175" t="s">
        <v>30</v>
      </c>
      <c r="H175">
        <v>4</v>
      </c>
      <c r="I175">
        <v>2</v>
      </c>
      <c r="J175">
        <v>33</v>
      </c>
      <c r="K175" t="s">
        <v>22</v>
      </c>
      <c r="L175" t="s">
        <v>23</v>
      </c>
      <c r="M175">
        <v>1</v>
      </c>
      <c r="N175" t="s">
        <v>24</v>
      </c>
      <c r="O175">
        <v>1</v>
      </c>
      <c r="P175" t="s">
        <v>26</v>
      </c>
      <c r="Q175" t="s">
        <v>26</v>
      </c>
    </row>
    <row r="176" spans="1:17" x14ac:dyDescent="0.25">
      <c r="A176" t="s">
        <v>17</v>
      </c>
      <c r="B176">
        <v>21</v>
      </c>
      <c r="C176" t="s">
        <v>35</v>
      </c>
      <c r="D176" t="s">
        <v>31</v>
      </c>
      <c r="E176">
        <v>3414</v>
      </c>
      <c r="F176" t="s">
        <v>29</v>
      </c>
      <c r="G176" t="s">
        <v>42</v>
      </c>
      <c r="H176">
        <v>2</v>
      </c>
      <c r="I176">
        <v>1</v>
      </c>
      <c r="J176">
        <v>26</v>
      </c>
      <c r="K176" t="s">
        <v>22</v>
      </c>
      <c r="L176" t="s">
        <v>23</v>
      </c>
      <c r="M176">
        <v>2</v>
      </c>
      <c r="N176" t="s">
        <v>24</v>
      </c>
      <c r="O176">
        <v>1</v>
      </c>
      <c r="P176" t="s">
        <v>26</v>
      </c>
      <c r="Q176" t="s">
        <v>25</v>
      </c>
    </row>
    <row r="177" spans="1:17" x14ac:dyDescent="0.25">
      <c r="A177" t="s">
        <v>20</v>
      </c>
      <c r="B177">
        <v>30</v>
      </c>
      <c r="C177" t="s">
        <v>48</v>
      </c>
      <c r="D177" t="s">
        <v>36</v>
      </c>
      <c r="E177">
        <v>7485</v>
      </c>
      <c r="F177" t="s">
        <v>20</v>
      </c>
      <c r="G177" t="s">
        <v>41</v>
      </c>
      <c r="H177">
        <v>4</v>
      </c>
      <c r="I177">
        <v>1</v>
      </c>
      <c r="J177">
        <v>53</v>
      </c>
      <c r="K177" t="s">
        <v>46</v>
      </c>
      <c r="L177" t="s">
        <v>23</v>
      </c>
      <c r="M177">
        <v>1</v>
      </c>
      <c r="N177" t="s">
        <v>39</v>
      </c>
      <c r="O177">
        <v>1</v>
      </c>
      <c r="P177" t="s">
        <v>25</v>
      </c>
      <c r="Q177" t="s">
        <v>25</v>
      </c>
    </row>
    <row r="178" spans="1:17" x14ac:dyDescent="0.25">
      <c r="A178" t="s">
        <v>17</v>
      </c>
      <c r="B178">
        <v>12</v>
      </c>
      <c r="C178" t="s">
        <v>28</v>
      </c>
      <c r="D178" t="s">
        <v>19</v>
      </c>
      <c r="E178">
        <v>2577</v>
      </c>
      <c r="F178" t="s">
        <v>29</v>
      </c>
      <c r="G178" t="s">
        <v>30</v>
      </c>
      <c r="H178">
        <v>2</v>
      </c>
      <c r="I178">
        <v>1</v>
      </c>
      <c r="J178">
        <v>42</v>
      </c>
      <c r="K178" t="s">
        <v>22</v>
      </c>
      <c r="L178" t="s">
        <v>23</v>
      </c>
      <c r="M178">
        <v>1</v>
      </c>
      <c r="N178" t="s">
        <v>24</v>
      </c>
      <c r="O178">
        <v>1</v>
      </c>
      <c r="P178" t="s">
        <v>26</v>
      </c>
      <c r="Q178" t="s">
        <v>26</v>
      </c>
    </row>
    <row r="179" spans="1:17" x14ac:dyDescent="0.25">
      <c r="A179" t="s">
        <v>17</v>
      </c>
      <c r="B179">
        <v>6</v>
      </c>
      <c r="C179" t="s">
        <v>18</v>
      </c>
      <c r="D179" t="s">
        <v>19</v>
      </c>
      <c r="E179">
        <v>338</v>
      </c>
      <c r="F179" t="s">
        <v>37</v>
      </c>
      <c r="G179" t="s">
        <v>21</v>
      </c>
      <c r="H179">
        <v>4</v>
      </c>
      <c r="I179">
        <v>4</v>
      </c>
      <c r="J179">
        <v>52</v>
      </c>
      <c r="K179" t="s">
        <v>22</v>
      </c>
      <c r="L179" t="s">
        <v>23</v>
      </c>
      <c r="M179">
        <v>2</v>
      </c>
      <c r="N179" t="s">
        <v>24</v>
      </c>
      <c r="O179">
        <v>1</v>
      </c>
      <c r="P179" t="s">
        <v>26</v>
      </c>
      <c r="Q179" t="s">
        <v>26</v>
      </c>
    </row>
    <row r="180" spans="1:17" x14ac:dyDescent="0.25">
      <c r="A180" t="s">
        <v>20</v>
      </c>
      <c r="B180">
        <v>12</v>
      </c>
      <c r="C180" t="s">
        <v>28</v>
      </c>
      <c r="D180" t="s">
        <v>19</v>
      </c>
      <c r="E180">
        <v>1963</v>
      </c>
      <c r="F180" t="s">
        <v>29</v>
      </c>
      <c r="G180" t="s">
        <v>32</v>
      </c>
      <c r="H180">
        <v>4</v>
      </c>
      <c r="I180">
        <v>2</v>
      </c>
      <c r="J180">
        <v>31</v>
      </c>
      <c r="K180" t="s">
        <v>22</v>
      </c>
      <c r="L180" t="s">
        <v>38</v>
      </c>
      <c r="M180">
        <v>2</v>
      </c>
      <c r="N180" t="s">
        <v>39</v>
      </c>
      <c r="O180">
        <v>2</v>
      </c>
      <c r="P180" t="s">
        <v>25</v>
      </c>
      <c r="Q180" t="s">
        <v>26</v>
      </c>
    </row>
    <row r="181" spans="1:17" x14ac:dyDescent="0.25">
      <c r="A181" t="s">
        <v>17</v>
      </c>
      <c r="B181">
        <v>21</v>
      </c>
      <c r="C181" t="s">
        <v>18</v>
      </c>
      <c r="D181" t="s">
        <v>36</v>
      </c>
      <c r="E181">
        <v>571</v>
      </c>
      <c r="F181" t="s">
        <v>29</v>
      </c>
      <c r="G181" t="s">
        <v>21</v>
      </c>
      <c r="H181">
        <v>4</v>
      </c>
      <c r="I181">
        <v>4</v>
      </c>
      <c r="J181">
        <v>65</v>
      </c>
      <c r="K181" t="s">
        <v>22</v>
      </c>
      <c r="L181" t="s">
        <v>23</v>
      </c>
      <c r="M181">
        <v>2</v>
      </c>
      <c r="N181" t="s">
        <v>24</v>
      </c>
      <c r="O181">
        <v>1</v>
      </c>
      <c r="P181" t="s">
        <v>26</v>
      </c>
      <c r="Q181" t="s">
        <v>26</v>
      </c>
    </row>
    <row r="182" spans="1:17" x14ac:dyDescent="0.25">
      <c r="A182" t="s">
        <v>20</v>
      </c>
      <c r="B182">
        <v>36</v>
      </c>
      <c r="C182" t="s">
        <v>35</v>
      </c>
      <c r="D182" t="s">
        <v>43</v>
      </c>
      <c r="E182">
        <v>9572</v>
      </c>
      <c r="F182" t="s">
        <v>29</v>
      </c>
      <c r="G182" t="s">
        <v>42</v>
      </c>
      <c r="H182">
        <v>1</v>
      </c>
      <c r="I182">
        <v>1</v>
      </c>
      <c r="J182">
        <v>28</v>
      </c>
      <c r="K182" t="s">
        <v>22</v>
      </c>
      <c r="L182" t="s">
        <v>23</v>
      </c>
      <c r="M182">
        <v>2</v>
      </c>
      <c r="N182" t="s">
        <v>24</v>
      </c>
      <c r="O182">
        <v>1</v>
      </c>
      <c r="P182" t="s">
        <v>26</v>
      </c>
      <c r="Q182" t="s">
        <v>25</v>
      </c>
    </row>
    <row r="183" spans="1:17" x14ac:dyDescent="0.25">
      <c r="A183" t="s">
        <v>27</v>
      </c>
      <c r="B183">
        <v>36</v>
      </c>
      <c r="C183" t="s">
        <v>35</v>
      </c>
      <c r="D183" t="s">
        <v>43</v>
      </c>
      <c r="E183">
        <v>4455</v>
      </c>
      <c r="F183" t="s">
        <v>29</v>
      </c>
      <c r="G183" t="s">
        <v>30</v>
      </c>
      <c r="H183">
        <v>2</v>
      </c>
      <c r="I183">
        <v>2</v>
      </c>
      <c r="J183">
        <v>30</v>
      </c>
      <c r="K183" t="s">
        <v>49</v>
      </c>
      <c r="L183" t="s">
        <v>23</v>
      </c>
      <c r="M183">
        <v>2</v>
      </c>
      <c r="N183" t="s">
        <v>39</v>
      </c>
      <c r="O183">
        <v>1</v>
      </c>
      <c r="P183" t="s">
        <v>25</v>
      </c>
      <c r="Q183" t="s">
        <v>25</v>
      </c>
    </row>
    <row r="184" spans="1:17" x14ac:dyDescent="0.25">
      <c r="A184" t="s">
        <v>17</v>
      </c>
      <c r="B184">
        <v>21</v>
      </c>
      <c r="C184" t="s">
        <v>48</v>
      </c>
      <c r="D184" t="s">
        <v>36</v>
      </c>
      <c r="E184">
        <v>1647</v>
      </c>
      <c r="F184" t="s">
        <v>20</v>
      </c>
      <c r="G184" t="s">
        <v>30</v>
      </c>
      <c r="H184">
        <v>4</v>
      </c>
      <c r="I184">
        <v>2</v>
      </c>
      <c r="J184">
        <v>40</v>
      </c>
      <c r="K184" t="s">
        <v>22</v>
      </c>
      <c r="L184" t="s">
        <v>23</v>
      </c>
      <c r="M184">
        <v>2</v>
      </c>
      <c r="N184" t="s">
        <v>33</v>
      </c>
      <c r="O184">
        <v>2</v>
      </c>
      <c r="P184" t="s">
        <v>26</v>
      </c>
      <c r="Q184" t="s">
        <v>25</v>
      </c>
    </row>
    <row r="185" spans="1:17" x14ac:dyDescent="0.25">
      <c r="A185" t="s">
        <v>20</v>
      </c>
      <c r="B185">
        <v>24</v>
      </c>
      <c r="C185" t="s">
        <v>18</v>
      </c>
      <c r="D185" t="s">
        <v>19</v>
      </c>
      <c r="E185">
        <v>3777</v>
      </c>
      <c r="F185" t="s">
        <v>40</v>
      </c>
      <c r="G185" t="s">
        <v>30</v>
      </c>
      <c r="H185">
        <v>4</v>
      </c>
      <c r="I185">
        <v>4</v>
      </c>
      <c r="J185">
        <v>50</v>
      </c>
      <c r="K185" t="s">
        <v>22</v>
      </c>
      <c r="L185" t="s">
        <v>23</v>
      </c>
      <c r="M185">
        <v>1</v>
      </c>
      <c r="N185" t="s">
        <v>24</v>
      </c>
      <c r="O185">
        <v>1</v>
      </c>
      <c r="P185" t="s">
        <v>25</v>
      </c>
      <c r="Q185" t="s">
        <v>26</v>
      </c>
    </row>
    <row r="186" spans="1:17" x14ac:dyDescent="0.25">
      <c r="A186" t="s">
        <v>27</v>
      </c>
      <c r="B186">
        <v>18</v>
      </c>
      <c r="C186" t="s">
        <v>18</v>
      </c>
      <c r="D186" t="s">
        <v>36</v>
      </c>
      <c r="E186">
        <v>884</v>
      </c>
      <c r="F186" t="s">
        <v>29</v>
      </c>
      <c r="G186" t="s">
        <v>21</v>
      </c>
      <c r="H186">
        <v>4</v>
      </c>
      <c r="I186">
        <v>4</v>
      </c>
      <c r="J186">
        <v>36</v>
      </c>
      <c r="K186" t="s">
        <v>46</v>
      </c>
      <c r="L186" t="s">
        <v>23</v>
      </c>
      <c r="M186">
        <v>1</v>
      </c>
      <c r="N186" t="s">
        <v>24</v>
      </c>
      <c r="O186">
        <v>2</v>
      </c>
      <c r="P186" t="s">
        <v>25</v>
      </c>
      <c r="Q186" t="s">
        <v>25</v>
      </c>
    </row>
    <row r="187" spans="1:17" x14ac:dyDescent="0.25">
      <c r="A187" t="s">
        <v>20</v>
      </c>
      <c r="B187">
        <v>15</v>
      </c>
      <c r="C187" t="s">
        <v>18</v>
      </c>
      <c r="D187" t="s">
        <v>19</v>
      </c>
      <c r="E187">
        <v>1360</v>
      </c>
      <c r="F187" t="s">
        <v>29</v>
      </c>
      <c r="G187" t="s">
        <v>30</v>
      </c>
      <c r="H187">
        <v>4</v>
      </c>
      <c r="I187">
        <v>2</v>
      </c>
      <c r="J187">
        <v>31</v>
      </c>
      <c r="K187" t="s">
        <v>22</v>
      </c>
      <c r="L187" t="s">
        <v>23</v>
      </c>
      <c r="M187">
        <v>2</v>
      </c>
      <c r="N187" t="s">
        <v>24</v>
      </c>
      <c r="O187">
        <v>1</v>
      </c>
      <c r="P187" t="s">
        <v>26</v>
      </c>
      <c r="Q187" t="s">
        <v>26</v>
      </c>
    </row>
    <row r="188" spans="1:17" x14ac:dyDescent="0.25">
      <c r="A188" t="s">
        <v>27</v>
      </c>
      <c r="B188">
        <v>9</v>
      </c>
      <c r="C188" t="s">
        <v>48</v>
      </c>
      <c r="D188" t="s">
        <v>36</v>
      </c>
      <c r="E188">
        <v>5129</v>
      </c>
      <c r="F188" t="s">
        <v>29</v>
      </c>
      <c r="G188" t="s">
        <v>21</v>
      </c>
      <c r="H188">
        <v>2</v>
      </c>
      <c r="I188">
        <v>4</v>
      </c>
      <c r="J188">
        <v>74</v>
      </c>
      <c r="K188" t="s">
        <v>46</v>
      </c>
      <c r="L188" t="s">
        <v>34</v>
      </c>
      <c r="M188">
        <v>1</v>
      </c>
      <c r="N188" t="s">
        <v>39</v>
      </c>
      <c r="O188">
        <v>2</v>
      </c>
      <c r="P188" t="s">
        <v>25</v>
      </c>
      <c r="Q188" t="s">
        <v>25</v>
      </c>
    </row>
    <row r="189" spans="1:17" x14ac:dyDescent="0.25">
      <c r="A189" t="s">
        <v>27</v>
      </c>
      <c r="B189">
        <v>16</v>
      </c>
      <c r="C189" t="s">
        <v>18</v>
      </c>
      <c r="D189" t="s">
        <v>36</v>
      </c>
      <c r="E189">
        <v>1175</v>
      </c>
      <c r="F189" t="s">
        <v>29</v>
      </c>
      <c r="G189" t="s">
        <v>41</v>
      </c>
      <c r="H189">
        <v>2</v>
      </c>
      <c r="I189">
        <v>3</v>
      </c>
      <c r="J189">
        <v>68</v>
      </c>
      <c r="K189" t="s">
        <v>22</v>
      </c>
      <c r="L189" t="s">
        <v>34</v>
      </c>
      <c r="M189">
        <v>3</v>
      </c>
      <c r="N189" t="s">
        <v>41</v>
      </c>
      <c r="O189">
        <v>1</v>
      </c>
      <c r="P189" t="s">
        <v>25</v>
      </c>
      <c r="Q189" t="s">
        <v>26</v>
      </c>
    </row>
    <row r="190" spans="1:17" x14ac:dyDescent="0.25">
      <c r="A190" t="s">
        <v>17</v>
      </c>
      <c r="B190">
        <v>12</v>
      </c>
      <c r="C190" t="s">
        <v>28</v>
      </c>
      <c r="D190" t="s">
        <v>19</v>
      </c>
      <c r="E190">
        <v>674</v>
      </c>
      <c r="F190" t="s">
        <v>44</v>
      </c>
      <c r="G190" t="s">
        <v>32</v>
      </c>
      <c r="H190">
        <v>4</v>
      </c>
      <c r="I190">
        <v>1</v>
      </c>
      <c r="J190">
        <v>20</v>
      </c>
      <c r="K190" t="s">
        <v>22</v>
      </c>
      <c r="L190" t="s">
        <v>23</v>
      </c>
      <c r="M190">
        <v>1</v>
      </c>
      <c r="N190" t="s">
        <v>24</v>
      </c>
      <c r="O190">
        <v>1</v>
      </c>
      <c r="P190" t="s">
        <v>26</v>
      </c>
      <c r="Q190" t="s">
        <v>25</v>
      </c>
    </row>
    <row r="191" spans="1:17" x14ac:dyDescent="0.25">
      <c r="A191" t="s">
        <v>27</v>
      </c>
      <c r="B191">
        <v>18</v>
      </c>
      <c r="C191" t="s">
        <v>45</v>
      </c>
      <c r="D191" t="s">
        <v>19</v>
      </c>
      <c r="E191">
        <v>3244</v>
      </c>
      <c r="F191" t="s">
        <v>29</v>
      </c>
      <c r="G191" t="s">
        <v>30</v>
      </c>
      <c r="H191">
        <v>1</v>
      </c>
      <c r="I191">
        <v>4</v>
      </c>
      <c r="J191">
        <v>33</v>
      </c>
      <c r="K191" t="s">
        <v>46</v>
      </c>
      <c r="L191" t="s">
        <v>23</v>
      </c>
      <c r="M191">
        <v>2</v>
      </c>
      <c r="N191" t="s">
        <v>24</v>
      </c>
      <c r="O191">
        <v>1</v>
      </c>
      <c r="P191" t="s">
        <v>25</v>
      </c>
      <c r="Q191" t="s">
        <v>26</v>
      </c>
    </row>
    <row r="192" spans="1:17" x14ac:dyDescent="0.25">
      <c r="A192" t="s">
        <v>20</v>
      </c>
      <c r="B192">
        <v>24</v>
      </c>
      <c r="C192" t="s">
        <v>28</v>
      </c>
      <c r="D192" t="s">
        <v>43</v>
      </c>
      <c r="E192">
        <v>4591</v>
      </c>
      <c r="F192" t="s">
        <v>40</v>
      </c>
      <c r="G192" t="s">
        <v>30</v>
      </c>
      <c r="H192">
        <v>2</v>
      </c>
      <c r="I192">
        <v>3</v>
      </c>
      <c r="J192">
        <v>54</v>
      </c>
      <c r="K192" t="s">
        <v>22</v>
      </c>
      <c r="L192" t="s">
        <v>23</v>
      </c>
      <c r="M192">
        <v>3</v>
      </c>
      <c r="N192" t="s">
        <v>39</v>
      </c>
      <c r="O192">
        <v>1</v>
      </c>
      <c r="P192" t="s">
        <v>25</v>
      </c>
      <c r="Q192" t="s">
        <v>25</v>
      </c>
    </row>
    <row r="193" spans="1:17" x14ac:dyDescent="0.25">
      <c r="A193" t="s">
        <v>27</v>
      </c>
      <c r="B193">
        <v>48</v>
      </c>
      <c r="C193" t="s">
        <v>45</v>
      </c>
      <c r="D193" t="s">
        <v>43</v>
      </c>
      <c r="E193">
        <v>3844</v>
      </c>
      <c r="F193" t="s">
        <v>44</v>
      </c>
      <c r="G193" t="s">
        <v>32</v>
      </c>
      <c r="H193">
        <v>4</v>
      </c>
      <c r="I193">
        <v>4</v>
      </c>
      <c r="J193">
        <v>34</v>
      </c>
      <c r="K193" t="s">
        <v>22</v>
      </c>
      <c r="L193" t="s">
        <v>34</v>
      </c>
      <c r="M193">
        <v>1</v>
      </c>
      <c r="N193" t="s">
        <v>33</v>
      </c>
      <c r="O193">
        <v>2</v>
      </c>
      <c r="P193" t="s">
        <v>26</v>
      </c>
      <c r="Q193" t="s">
        <v>25</v>
      </c>
    </row>
    <row r="194" spans="1:17" x14ac:dyDescent="0.25">
      <c r="A194" t="s">
        <v>27</v>
      </c>
      <c r="B194">
        <v>27</v>
      </c>
      <c r="C194" t="s">
        <v>28</v>
      </c>
      <c r="D194" t="s">
        <v>43</v>
      </c>
      <c r="E194">
        <v>3915</v>
      </c>
      <c r="F194" t="s">
        <v>29</v>
      </c>
      <c r="G194" t="s">
        <v>30</v>
      </c>
      <c r="H194">
        <v>4</v>
      </c>
      <c r="I194">
        <v>2</v>
      </c>
      <c r="J194">
        <v>36</v>
      </c>
      <c r="K194" t="s">
        <v>22</v>
      </c>
      <c r="L194" t="s">
        <v>23</v>
      </c>
      <c r="M194">
        <v>1</v>
      </c>
      <c r="N194" t="s">
        <v>24</v>
      </c>
      <c r="O194">
        <v>2</v>
      </c>
      <c r="P194" t="s">
        <v>25</v>
      </c>
      <c r="Q194" t="s">
        <v>25</v>
      </c>
    </row>
    <row r="195" spans="1:17" x14ac:dyDescent="0.25">
      <c r="A195" t="s">
        <v>20</v>
      </c>
      <c r="B195">
        <v>6</v>
      </c>
      <c r="C195" t="s">
        <v>28</v>
      </c>
      <c r="D195" t="s">
        <v>19</v>
      </c>
      <c r="E195">
        <v>2108</v>
      </c>
      <c r="F195" t="s">
        <v>29</v>
      </c>
      <c r="G195" t="s">
        <v>32</v>
      </c>
      <c r="H195">
        <v>2</v>
      </c>
      <c r="I195">
        <v>2</v>
      </c>
      <c r="J195">
        <v>29</v>
      </c>
      <c r="K195" t="s">
        <v>22</v>
      </c>
      <c r="L195" t="s">
        <v>38</v>
      </c>
      <c r="M195">
        <v>1</v>
      </c>
      <c r="N195" t="s">
        <v>24</v>
      </c>
      <c r="O195">
        <v>1</v>
      </c>
      <c r="P195" t="s">
        <v>26</v>
      </c>
      <c r="Q195" t="s">
        <v>26</v>
      </c>
    </row>
    <row r="196" spans="1:17" x14ac:dyDescent="0.25">
      <c r="A196" t="s">
        <v>27</v>
      </c>
      <c r="B196">
        <v>45</v>
      </c>
      <c r="C196" t="s">
        <v>28</v>
      </c>
      <c r="D196" t="s">
        <v>19</v>
      </c>
      <c r="E196">
        <v>3031</v>
      </c>
      <c r="F196" t="s">
        <v>44</v>
      </c>
      <c r="G196" t="s">
        <v>30</v>
      </c>
      <c r="H196">
        <v>4</v>
      </c>
      <c r="I196">
        <v>4</v>
      </c>
      <c r="J196">
        <v>21</v>
      </c>
      <c r="K196" t="s">
        <v>22</v>
      </c>
      <c r="L196" t="s">
        <v>38</v>
      </c>
      <c r="M196">
        <v>1</v>
      </c>
      <c r="N196" t="s">
        <v>24</v>
      </c>
      <c r="O196">
        <v>1</v>
      </c>
      <c r="P196" t="s">
        <v>26</v>
      </c>
      <c r="Q196" t="s">
        <v>25</v>
      </c>
    </row>
    <row r="197" spans="1:17" x14ac:dyDescent="0.25">
      <c r="A197" t="s">
        <v>27</v>
      </c>
      <c r="B197">
        <v>9</v>
      </c>
      <c r="C197" t="s">
        <v>18</v>
      </c>
      <c r="D197" t="s">
        <v>31</v>
      </c>
      <c r="E197">
        <v>1501</v>
      </c>
      <c r="F197" t="s">
        <v>29</v>
      </c>
      <c r="G197" t="s">
        <v>21</v>
      </c>
      <c r="H197">
        <v>2</v>
      </c>
      <c r="I197">
        <v>3</v>
      </c>
      <c r="J197">
        <v>34</v>
      </c>
      <c r="K197" t="s">
        <v>22</v>
      </c>
      <c r="L197" t="s">
        <v>23</v>
      </c>
      <c r="M197">
        <v>2</v>
      </c>
      <c r="N197" t="s">
        <v>39</v>
      </c>
      <c r="O197">
        <v>1</v>
      </c>
      <c r="P197" t="s">
        <v>25</v>
      </c>
      <c r="Q197" t="s">
        <v>25</v>
      </c>
    </row>
    <row r="198" spans="1:17" x14ac:dyDescent="0.25">
      <c r="A198" t="s">
        <v>20</v>
      </c>
      <c r="B198">
        <v>6</v>
      </c>
      <c r="C198" t="s">
        <v>18</v>
      </c>
      <c r="D198" t="s">
        <v>19</v>
      </c>
      <c r="E198">
        <v>1382</v>
      </c>
      <c r="F198" t="s">
        <v>29</v>
      </c>
      <c r="G198" t="s">
        <v>30</v>
      </c>
      <c r="H198">
        <v>1</v>
      </c>
      <c r="I198">
        <v>1</v>
      </c>
      <c r="J198">
        <v>28</v>
      </c>
      <c r="K198" t="s">
        <v>22</v>
      </c>
      <c r="L198" t="s">
        <v>23</v>
      </c>
      <c r="M198">
        <v>2</v>
      </c>
      <c r="N198" t="s">
        <v>24</v>
      </c>
      <c r="O198">
        <v>1</v>
      </c>
      <c r="P198" t="s">
        <v>25</v>
      </c>
      <c r="Q198" t="s">
        <v>26</v>
      </c>
    </row>
    <row r="199" spans="1:17" x14ac:dyDescent="0.25">
      <c r="A199" t="s">
        <v>27</v>
      </c>
      <c r="B199">
        <v>12</v>
      </c>
      <c r="C199" t="s">
        <v>28</v>
      </c>
      <c r="D199" t="s">
        <v>19</v>
      </c>
      <c r="E199">
        <v>951</v>
      </c>
      <c r="F199" t="s">
        <v>44</v>
      </c>
      <c r="G199" t="s">
        <v>42</v>
      </c>
      <c r="H199">
        <v>4</v>
      </c>
      <c r="I199">
        <v>4</v>
      </c>
      <c r="J199">
        <v>27</v>
      </c>
      <c r="K199" t="s">
        <v>46</v>
      </c>
      <c r="L199" t="s">
        <v>38</v>
      </c>
      <c r="M199">
        <v>4</v>
      </c>
      <c r="N199" t="s">
        <v>24</v>
      </c>
      <c r="O199">
        <v>1</v>
      </c>
      <c r="P199" t="s">
        <v>26</v>
      </c>
      <c r="Q199" t="s">
        <v>25</v>
      </c>
    </row>
    <row r="200" spans="1:17" x14ac:dyDescent="0.25">
      <c r="A200" t="s">
        <v>27</v>
      </c>
      <c r="B200">
        <v>24</v>
      </c>
      <c r="C200" t="s">
        <v>28</v>
      </c>
      <c r="D200" t="s">
        <v>36</v>
      </c>
      <c r="E200">
        <v>2760</v>
      </c>
      <c r="F200" t="s">
        <v>20</v>
      </c>
      <c r="G200" t="s">
        <v>21</v>
      </c>
      <c r="H200">
        <v>4</v>
      </c>
      <c r="I200">
        <v>4</v>
      </c>
      <c r="J200">
        <v>36</v>
      </c>
      <c r="K200" t="s">
        <v>46</v>
      </c>
      <c r="L200" t="s">
        <v>34</v>
      </c>
      <c r="M200">
        <v>1</v>
      </c>
      <c r="N200" t="s">
        <v>24</v>
      </c>
      <c r="O200">
        <v>1</v>
      </c>
      <c r="P200" t="s">
        <v>25</v>
      </c>
      <c r="Q200" t="s">
        <v>26</v>
      </c>
    </row>
    <row r="201" spans="1:17" x14ac:dyDescent="0.25">
      <c r="A201" t="s">
        <v>27</v>
      </c>
      <c r="B201">
        <v>18</v>
      </c>
      <c r="C201" t="s">
        <v>35</v>
      </c>
      <c r="D201" t="s">
        <v>19</v>
      </c>
      <c r="E201">
        <v>4297</v>
      </c>
      <c r="F201" t="s">
        <v>29</v>
      </c>
      <c r="G201" t="s">
        <v>21</v>
      </c>
      <c r="H201">
        <v>4</v>
      </c>
      <c r="I201">
        <v>3</v>
      </c>
      <c r="J201">
        <v>40</v>
      </c>
      <c r="K201" t="s">
        <v>22</v>
      </c>
      <c r="L201" t="s">
        <v>23</v>
      </c>
      <c r="M201">
        <v>1</v>
      </c>
      <c r="N201" t="s">
        <v>39</v>
      </c>
      <c r="O201">
        <v>1</v>
      </c>
      <c r="P201" t="s">
        <v>25</v>
      </c>
      <c r="Q201" t="s">
        <v>25</v>
      </c>
    </row>
    <row r="202" spans="1:17" x14ac:dyDescent="0.25">
      <c r="A202" t="s">
        <v>20</v>
      </c>
      <c r="B202">
        <v>9</v>
      </c>
      <c r="C202" t="s">
        <v>18</v>
      </c>
      <c r="D202" t="s">
        <v>31</v>
      </c>
      <c r="E202">
        <v>936</v>
      </c>
      <c r="F202" t="s">
        <v>37</v>
      </c>
      <c r="G202" t="s">
        <v>21</v>
      </c>
      <c r="H202">
        <v>4</v>
      </c>
      <c r="I202">
        <v>2</v>
      </c>
      <c r="J202">
        <v>52</v>
      </c>
      <c r="K202" t="s">
        <v>22</v>
      </c>
      <c r="L202" t="s">
        <v>23</v>
      </c>
      <c r="M202">
        <v>2</v>
      </c>
      <c r="N202" t="s">
        <v>24</v>
      </c>
      <c r="O202">
        <v>1</v>
      </c>
      <c r="P202" t="s">
        <v>25</v>
      </c>
      <c r="Q202" t="s">
        <v>26</v>
      </c>
    </row>
    <row r="203" spans="1:17" x14ac:dyDescent="0.25">
      <c r="A203" t="s">
        <v>17</v>
      </c>
      <c r="B203">
        <v>12</v>
      </c>
      <c r="C203" t="s">
        <v>28</v>
      </c>
      <c r="D203" t="s">
        <v>36</v>
      </c>
      <c r="E203">
        <v>1168</v>
      </c>
      <c r="F203" t="s">
        <v>29</v>
      </c>
      <c r="G203" t="s">
        <v>30</v>
      </c>
      <c r="H203">
        <v>4</v>
      </c>
      <c r="I203">
        <v>3</v>
      </c>
      <c r="J203">
        <v>27</v>
      </c>
      <c r="K203" t="s">
        <v>22</v>
      </c>
      <c r="L203" t="s">
        <v>23</v>
      </c>
      <c r="M203">
        <v>1</v>
      </c>
      <c r="N203" t="s">
        <v>33</v>
      </c>
      <c r="O203">
        <v>1</v>
      </c>
      <c r="P203" t="s">
        <v>26</v>
      </c>
      <c r="Q203" t="s">
        <v>26</v>
      </c>
    </row>
    <row r="204" spans="1:17" x14ac:dyDescent="0.25">
      <c r="A204" t="s">
        <v>20</v>
      </c>
      <c r="B204">
        <v>27</v>
      </c>
      <c r="C204" t="s">
        <v>35</v>
      </c>
      <c r="D204" t="s">
        <v>43</v>
      </c>
      <c r="E204">
        <v>5117</v>
      </c>
      <c r="F204" t="s">
        <v>29</v>
      </c>
      <c r="G204" t="s">
        <v>32</v>
      </c>
      <c r="H204">
        <v>3</v>
      </c>
      <c r="I204">
        <v>4</v>
      </c>
      <c r="J204">
        <v>26</v>
      </c>
      <c r="K204" t="s">
        <v>22</v>
      </c>
      <c r="L204" t="s">
        <v>23</v>
      </c>
      <c r="M204">
        <v>2</v>
      </c>
      <c r="N204" t="s">
        <v>24</v>
      </c>
      <c r="O204">
        <v>1</v>
      </c>
      <c r="P204" t="s">
        <v>26</v>
      </c>
      <c r="Q204" t="s">
        <v>26</v>
      </c>
    </row>
    <row r="205" spans="1:17" x14ac:dyDescent="0.25">
      <c r="A205" t="s">
        <v>17</v>
      </c>
      <c r="B205">
        <v>12</v>
      </c>
      <c r="C205" t="s">
        <v>28</v>
      </c>
      <c r="D205" t="s">
        <v>31</v>
      </c>
      <c r="E205">
        <v>902</v>
      </c>
      <c r="F205" t="s">
        <v>29</v>
      </c>
      <c r="G205" t="s">
        <v>32</v>
      </c>
      <c r="H205">
        <v>4</v>
      </c>
      <c r="I205">
        <v>4</v>
      </c>
      <c r="J205">
        <v>21</v>
      </c>
      <c r="K205" t="s">
        <v>22</v>
      </c>
      <c r="L205" t="s">
        <v>38</v>
      </c>
      <c r="M205">
        <v>1</v>
      </c>
      <c r="N205" t="s">
        <v>24</v>
      </c>
      <c r="O205">
        <v>1</v>
      </c>
      <c r="P205" t="s">
        <v>26</v>
      </c>
      <c r="Q205" t="s">
        <v>25</v>
      </c>
    </row>
    <row r="206" spans="1:17" x14ac:dyDescent="0.25">
      <c r="A206" t="s">
        <v>20</v>
      </c>
      <c r="B206">
        <v>12</v>
      </c>
      <c r="C206" t="s">
        <v>18</v>
      </c>
      <c r="D206" t="s">
        <v>36</v>
      </c>
      <c r="E206">
        <v>1495</v>
      </c>
      <c r="F206" t="s">
        <v>29</v>
      </c>
      <c r="G206" t="s">
        <v>21</v>
      </c>
      <c r="H206">
        <v>4</v>
      </c>
      <c r="I206">
        <v>1</v>
      </c>
      <c r="J206">
        <v>38</v>
      </c>
      <c r="K206" t="s">
        <v>22</v>
      </c>
      <c r="L206" t="s">
        <v>23</v>
      </c>
      <c r="M206">
        <v>2</v>
      </c>
      <c r="N206" t="s">
        <v>33</v>
      </c>
      <c r="O206">
        <v>2</v>
      </c>
      <c r="P206" t="s">
        <v>26</v>
      </c>
      <c r="Q206" t="s">
        <v>26</v>
      </c>
    </row>
    <row r="207" spans="1:17" x14ac:dyDescent="0.25">
      <c r="A207" t="s">
        <v>17</v>
      </c>
      <c r="B207">
        <v>30</v>
      </c>
      <c r="C207" t="s">
        <v>18</v>
      </c>
      <c r="D207" t="s">
        <v>36</v>
      </c>
      <c r="E207">
        <v>10623</v>
      </c>
      <c r="F207" t="s">
        <v>29</v>
      </c>
      <c r="G207" t="s">
        <v>21</v>
      </c>
      <c r="H207">
        <v>3</v>
      </c>
      <c r="I207">
        <v>4</v>
      </c>
      <c r="J207">
        <v>38</v>
      </c>
      <c r="K207" t="s">
        <v>22</v>
      </c>
      <c r="L207" t="s">
        <v>34</v>
      </c>
      <c r="M207">
        <v>3</v>
      </c>
      <c r="N207" t="s">
        <v>39</v>
      </c>
      <c r="O207">
        <v>2</v>
      </c>
      <c r="P207" t="s">
        <v>25</v>
      </c>
      <c r="Q207" t="s">
        <v>26</v>
      </c>
    </row>
    <row r="208" spans="1:17" x14ac:dyDescent="0.25">
      <c r="A208" t="s">
        <v>20</v>
      </c>
      <c r="B208">
        <v>12</v>
      </c>
      <c r="C208" t="s">
        <v>18</v>
      </c>
      <c r="D208" t="s">
        <v>19</v>
      </c>
      <c r="E208">
        <v>1935</v>
      </c>
      <c r="F208" t="s">
        <v>29</v>
      </c>
      <c r="G208" t="s">
        <v>21</v>
      </c>
      <c r="H208">
        <v>4</v>
      </c>
      <c r="I208">
        <v>4</v>
      </c>
      <c r="J208">
        <v>43</v>
      </c>
      <c r="K208" t="s">
        <v>22</v>
      </c>
      <c r="L208" t="s">
        <v>23</v>
      </c>
      <c r="M208">
        <v>3</v>
      </c>
      <c r="N208" t="s">
        <v>24</v>
      </c>
      <c r="O208">
        <v>1</v>
      </c>
      <c r="P208" t="s">
        <v>25</v>
      </c>
      <c r="Q208" t="s">
        <v>26</v>
      </c>
    </row>
    <row r="209" spans="1:17" x14ac:dyDescent="0.25">
      <c r="A209" t="s">
        <v>27</v>
      </c>
      <c r="B209">
        <v>12</v>
      </c>
      <c r="C209" t="s">
        <v>18</v>
      </c>
      <c r="D209" t="s">
        <v>19</v>
      </c>
      <c r="E209">
        <v>1424</v>
      </c>
      <c r="F209" t="s">
        <v>29</v>
      </c>
      <c r="G209" t="s">
        <v>32</v>
      </c>
      <c r="H209">
        <v>4</v>
      </c>
      <c r="I209">
        <v>3</v>
      </c>
      <c r="J209">
        <v>26</v>
      </c>
      <c r="K209" t="s">
        <v>22</v>
      </c>
      <c r="L209" t="s">
        <v>23</v>
      </c>
      <c r="M209">
        <v>1</v>
      </c>
      <c r="N209" t="s">
        <v>24</v>
      </c>
      <c r="O209">
        <v>1</v>
      </c>
      <c r="P209" t="s">
        <v>26</v>
      </c>
      <c r="Q209" t="s">
        <v>26</v>
      </c>
    </row>
    <row r="210" spans="1:17" x14ac:dyDescent="0.25">
      <c r="A210" t="s">
        <v>17</v>
      </c>
      <c r="B210">
        <v>24</v>
      </c>
      <c r="C210" t="s">
        <v>28</v>
      </c>
      <c r="D210" t="s">
        <v>43</v>
      </c>
      <c r="E210">
        <v>6568</v>
      </c>
      <c r="F210" t="s">
        <v>29</v>
      </c>
      <c r="G210" t="s">
        <v>30</v>
      </c>
      <c r="H210">
        <v>2</v>
      </c>
      <c r="I210">
        <v>2</v>
      </c>
      <c r="J210">
        <v>21</v>
      </c>
      <c r="K210" t="s">
        <v>49</v>
      </c>
      <c r="L210" t="s">
        <v>23</v>
      </c>
      <c r="M210">
        <v>1</v>
      </c>
      <c r="N210" t="s">
        <v>33</v>
      </c>
      <c r="O210">
        <v>1</v>
      </c>
      <c r="P210" t="s">
        <v>26</v>
      </c>
      <c r="Q210" t="s">
        <v>26</v>
      </c>
    </row>
    <row r="211" spans="1:17" x14ac:dyDescent="0.25">
      <c r="A211" t="s">
        <v>20</v>
      </c>
      <c r="B211">
        <v>12</v>
      </c>
      <c r="C211" t="s">
        <v>28</v>
      </c>
      <c r="D211" t="s">
        <v>36</v>
      </c>
      <c r="E211">
        <v>1413</v>
      </c>
      <c r="F211" t="s">
        <v>40</v>
      </c>
      <c r="G211" t="s">
        <v>32</v>
      </c>
      <c r="H211">
        <v>3</v>
      </c>
      <c r="I211">
        <v>2</v>
      </c>
      <c r="J211">
        <v>55</v>
      </c>
      <c r="K211" t="s">
        <v>22</v>
      </c>
      <c r="L211" t="s">
        <v>23</v>
      </c>
      <c r="M211">
        <v>1</v>
      </c>
      <c r="N211" t="s">
        <v>24</v>
      </c>
      <c r="O211">
        <v>1</v>
      </c>
      <c r="P211" t="s">
        <v>26</v>
      </c>
      <c r="Q211" t="s">
        <v>26</v>
      </c>
    </row>
    <row r="212" spans="1:17" x14ac:dyDescent="0.25">
      <c r="A212" t="s">
        <v>20</v>
      </c>
      <c r="B212">
        <v>9</v>
      </c>
      <c r="C212" t="s">
        <v>18</v>
      </c>
      <c r="D212" t="s">
        <v>19</v>
      </c>
      <c r="E212">
        <v>3074</v>
      </c>
      <c r="F212" t="s">
        <v>20</v>
      </c>
      <c r="G212" t="s">
        <v>30</v>
      </c>
      <c r="H212">
        <v>1</v>
      </c>
      <c r="I212">
        <v>2</v>
      </c>
      <c r="J212">
        <v>33</v>
      </c>
      <c r="K212" t="s">
        <v>22</v>
      </c>
      <c r="L212" t="s">
        <v>23</v>
      </c>
      <c r="M212">
        <v>2</v>
      </c>
      <c r="N212" t="s">
        <v>24</v>
      </c>
      <c r="O212">
        <v>2</v>
      </c>
      <c r="P212" t="s">
        <v>26</v>
      </c>
      <c r="Q212" t="s">
        <v>26</v>
      </c>
    </row>
    <row r="213" spans="1:17" x14ac:dyDescent="0.25">
      <c r="A213" t="s">
        <v>20</v>
      </c>
      <c r="B213">
        <v>36</v>
      </c>
      <c r="C213" t="s">
        <v>28</v>
      </c>
      <c r="D213" t="s">
        <v>19</v>
      </c>
      <c r="E213">
        <v>3835</v>
      </c>
      <c r="F213" t="s">
        <v>20</v>
      </c>
      <c r="G213" t="s">
        <v>21</v>
      </c>
      <c r="H213">
        <v>2</v>
      </c>
      <c r="I213">
        <v>4</v>
      </c>
      <c r="J213">
        <v>45</v>
      </c>
      <c r="K213" t="s">
        <v>22</v>
      </c>
      <c r="L213" t="s">
        <v>23</v>
      </c>
      <c r="M213">
        <v>1</v>
      </c>
      <c r="N213" t="s">
        <v>33</v>
      </c>
      <c r="O213">
        <v>1</v>
      </c>
      <c r="P213" t="s">
        <v>25</v>
      </c>
      <c r="Q213" t="s">
        <v>26</v>
      </c>
    </row>
    <row r="214" spans="1:17" x14ac:dyDescent="0.25">
      <c r="A214" t="s">
        <v>17</v>
      </c>
      <c r="B214">
        <v>27</v>
      </c>
      <c r="C214" t="s">
        <v>45</v>
      </c>
      <c r="D214" t="s">
        <v>43</v>
      </c>
      <c r="E214">
        <v>5293</v>
      </c>
      <c r="F214" t="s">
        <v>29</v>
      </c>
      <c r="G214" t="s">
        <v>41</v>
      </c>
      <c r="H214">
        <v>2</v>
      </c>
      <c r="I214">
        <v>4</v>
      </c>
      <c r="J214">
        <v>50</v>
      </c>
      <c r="K214" t="s">
        <v>49</v>
      </c>
      <c r="L214" t="s">
        <v>23</v>
      </c>
      <c r="M214">
        <v>2</v>
      </c>
      <c r="N214" t="s">
        <v>24</v>
      </c>
      <c r="O214">
        <v>1</v>
      </c>
      <c r="P214" t="s">
        <v>25</v>
      </c>
      <c r="Q214" t="s">
        <v>25</v>
      </c>
    </row>
    <row r="215" spans="1:17" x14ac:dyDescent="0.25">
      <c r="A215" t="s">
        <v>47</v>
      </c>
      <c r="B215">
        <v>30</v>
      </c>
      <c r="C215" t="s">
        <v>35</v>
      </c>
      <c r="D215" t="s">
        <v>43</v>
      </c>
      <c r="E215">
        <v>1908</v>
      </c>
      <c r="F215" t="s">
        <v>29</v>
      </c>
      <c r="G215" t="s">
        <v>21</v>
      </c>
      <c r="H215">
        <v>4</v>
      </c>
      <c r="I215">
        <v>4</v>
      </c>
      <c r="J215">
        <v>66</v>
      </c>
      <c r="K215" t="s">
        <v>22</v>
      </c>
      <c r="L215" t="s">
        <v>23</v>
      </c>
      <c r="M215">
        <v>1</v>
      </c>
      <c r="N215" t="s">
        <v>39</v>
      </c>
      <c r="O215">
        <v>1</v>
      </c>
      <c r="P215" t="s">
        <v>25</v>
      </c>
      <c r="Q215" t="s">
        <v>25</v>
      </c>
    </row>
    <row r="216" spans="1:17" x14ac:dyDescent="0.25">
      <c r="A216" t="s">
        <v>20</v>
      </c>
      <c r="B216">
        <v>36</v>
      </c>
      <c r="C216" t="s">
        <v>18</v>
      </c>
      <c r="D216" t="s">
        <v>19</v>
      </c>
      <c r="E216">
        <v>3342</v>
      </c>
      <c r="F216" t="s">
        <v>20</v>
      </c>
      <c r="G216" t="s">
        <v>21</v>
      </c>
      <c r="H216">
        <v>4</v>
      </c>
      <c r="I216">
        <v>2</v>
      </c>
      <c r="J216">
        <v>51</v>
      </c>
      <c r="K216" t="s">
        <v>22</v>
      </c>
      <c r="L216" t="s">
        <v>23</v>
      </c>
      <c r="M216">
        <v>1</v>
      </c>
      <c r="N216" t="s">
        <v>24</v>
      </c>
      <c r="O216">
        <v>1</v>
      </c>
      <c r="P216" t="s">
        <v>25</v>
      </c>
      <c r="Q216" t="s">
        <v>26</v>
      </c>
    </row>
    <row r="217" spans="1:17" x14ac:dyDescent="0.25">
      <c r="A217" t="s">
        <v>27</v>
      </c>
      <c r="B217">
        <v>6</v>
      </c>
      <c r="C217" t="s">
        <v>18</v>
      </c>
      <c r="D217" t="s">
        <v>31</v>
      </c>
      <c r="E217">
        <v>932</v>
      </c>
      <c r="F217" t="s">
        <v>20</v>
      </c>
      <c r="G217" t="s">
        <v>32</v>
      </c>
      <c r="H217">
        <v>1</v>
      </c>
      <c r="I217">
        <v>3</v>
      </c>
      <c r="J217">
        <v>39</v>
      </c>
      <c r="K217" t="s">
        <v>22</v>
      </c>
      <c r="L217" t="s">
        <v>23</v>
      </c>
      <c r="M217">
        <v>2</v>
      </c>
      <c r="N217" t="s">
        <v>33</v>
      </c>
      <c r="O217">
        <v>1</v>
      </c>
      <c r="P217" t="s">
        <v>26</v>
      </c>
      <c r="Q217" t="s">
        <v>26</v>
      </c>
    </row>
    <row r="218" spans="1:17" x14ac:dyDescent="0.25">
      <c r="A218" t="s">
        <v>17</v>
      </c>
      <c r="B218">
        <v>18</v>
      </c>
      <c r="C218" t="s">
        <v>45</v>
      </c>
      <c r="D218" t="s">
        <v>43</v>
      </c>
      <c r="E218">
        <v>3104</v>
      </c>
      <c r="F218" t="s">
        <v>29</v>
      </c>
      <c r="G218" t="s">
        <v>32</v>
      </c>
      <c r="H218">
        <v>3</v>
      </c>
      <c r="I218">
        <v>1</v>
      </c>
      <c r="J218">
        <v>31</v>
      </c>
      <c r="K218" t="s">
        <v>46</v>
      </c>
      <c r="L218" t="s">
        <v>23</v>
      </c>
      <c r="M218">
        <v>1</v>
      </c>
      <c r="N218" t="s">
        <v>24</v>
      </c>
      <c r="O218">
        <v>1</v>
      </c>
      <c r="P218" t="s">
        <v>25</v>
      </c>
      <c r="Q218" t="s">
        <v>26</v>
      </c>
    </row>
    <row r="219" spans="1:17" x14ac:dyDescent="0.25">
      <c r="A219" t="s">
        <v>47</v>
      </c>
      <c r="B219">
        <v>36</v>
      </c>
      <c r="C219" t="s">
        <v>28</v>
      </c>
      <c r="D219" t="s">
        <v>19</v>
      </c>
      <c r="E219">
        <v>3913</v>
      </c>
      <c r="F219" t="s">
        <v>29</v>
      </c>
      <c r="G219" t="s">
        <v>30</v>
      </c>
      <c r="H219">
        <v>2</v>
      </c>
      <c r="I219">
        <v>2</v>
      </c>
      <c r="J219">
        <v>23</v>
      </c>
      <c r="K219" t="s">
        <v>22</v>
      </c>
      <c r="L219" t="s">
        <v>23</v>
      </c>
      <c r="M219">
        <v>1</v>
      </c>
      <c r="N219" t="s">
        <v>24</v>
      </c>
      <c r="O219">
        <v>1</v>
      </c>
      <c r="P219" t="s">
        <v>25</v>
      </c>
      <c r="Q219" t="s">
        <v>26</v>
      </c>
    </row>
    <row r="220" spans="1:17" x14ac:dyDescent="0.25">
      <c r="A220" t="s">
        <v>17</v>
      </c>
      <c r="B220">
        <v>24</v>
      </c>
      <c r="C220" t="s">
        <v>28</v>
      </c>
      <c r="D220" t="s">
        <v>19</v>
      </c>
      <c r="E220">
        <v>3021</v>
      </c>
      <c r="F220" t="s">
        <v>29</v>
      </c>
      <c r="G220" t="s">
        <v>30</v>
      </c>
      <c r="H220">
        <v>2</v>
      </c>
      <c r="I220">
        <v>2</v>
      </c>
      <c r="J220">
        <v>24</v>
      </c>
      <c r="K220" t="s">
        <v>22</v>
      </c>
      <c r="L220" t="s">
        <v>38</v>
      </c>
      <c r="M220">
        <v>1</v>
      </c>
      <c r="N220" t="s">
        <v>33</v>
      </c>
      <c r="O220">
        <v>1</v>
      </c>
      <c r="P220" t="s">
        <v>26</v>
      </c>
      <c r="Q220" t="s">
        <v>26</v>
      </c>
    </row>
    <row r="221" spans="1:17" x14ac:dyDescent="0.25">
      <c r="A221" t="s">
        <v>20</v>
      </c>
      <c r="B221">
        <v>10</v>
      </c>
      <c r="C221" t="s">
        <v>28</v>
      </c>
      <c r="D221" t="s">
        <v>36</v>
      </c>
      <c r="E221">
        <v>1364</v>
      </c>
      <c r="F221" t="s">
        <v>29</v>
      </c>
      <c r="G221" t="s">
        <v>30</v>
      </c>
      <c r="H221">
        <v>2</v>
      </c>
      <c r="I221">
        <v>4</v>
      </c>
      <c r="J221">
        <v>64</v>
      </c>
      <c r="K221" t="s">
        <v>22</v>
      </c>
      <c r="L221" t="s">
        <v>23</v>
      </c>
      <c r="M221">
        <v>1</v>
      </c>
      <c r="N221" t="s">
        <v>24</v>
      </c>
      <c r="O221">
        <v>1</v>
      </c>
      <c r="P221" t="s">
        <v>25</v>
      </c>
      <c r="Q221" t="s">
        <v>26</v>
      </c>
    </row>
    <row r="222" spans="1:17" x14ac:dyDescent="0.25">
      <c r="A222" t="s">
        <v>27</v>
      </c>
      <c r="B222">
        <v>12</v>
      </c>
      <c r="C222" t="s">
        <v>28</v>
      </c>
      <c r="D222" t="s">
        <v>19</v>
      </c>
      <c r="E222">
        <v>625</v>
      </c>
      <c r="F222" t="s">
        <v>29</v>
      </c>
      <c r="G222" t="s">
        <v>42</v>
      </c>
      <c r="H222">
        <v>4</v>
      </c>
      <c r="I222">
        <v>1</v>
      </c>
      <c r="J222">
        <v>26</v>
      </c>
      <c r="K222" t="s">
        <v>46</v>
      </c>
      <c r="L222" t="s">
        <v>23</v>
      </c>
      <c r="M222">
        <v>1</v>
      </c>
      <c r="N222" t="s">
        <v>33</v>
      </c>
      <c r="O222">
        <v>1</v>
      </c>
      <c r="P222" t="s">
        <v>26</v>
      </c>
      <c r="Q222" t="s">
        <v>26</v>
      </c>
    </row>
    <row r="223" spans="1:17" x14ac:dyDescent="0.25">
      <c r="A223" t="s">
        <v>17</v>
      </c>
      <c r="B223">
        <v>12</v>
      </c>
      <c r="C223" t="s">
        <v>28</v>
      </c>
      <c r="D223" t="s">
        <v>31</v>
      </c>
      <c r="E223">
        <v>1200</v>
      </c>
      <c r="F223" t="s">
        <v>20</v>
      </c>
      <c r="G223" t="s">
        <v>30</v>
      </c>
      <c r="H223">
        <v>4</v>
      </c>
      <c r="I223">
        <v>4</v>
      </c>
      <c r="J223">
        <v>23</v>
      </c>
      <c r="K223" t="s">
        <v>46</v>
      </c>
      <c r="L223" t="s">
        <v>38</v>
      </c>
      <c r="M223">
        <v>1</v>
      </c>
      <c r="N223" t="s">
        <v>24</v>
      </c>
      <c r="O223">
        <v>1</v>
      </c>
      <c r="P223" t="s">
        <v>25</v>
      </c>
      <c r="Q223" t="s">
        <v>26</v>
      </c>
    </row>
    <row r="224" spans="1:17" x14ac:dyDescent="0.25">
      <c r="A224" t="s">
        <v>20</v>
      </c>
      <c r="B224">
        <v>12</v>
      </c>
      <c r="C224" t="s">
        <v>28</v>
      </c>
      <c r="D224" t="s">
        <v>19</v>
      </c>
      <c r="E224">
        <v>707</v>
      </c>
      <c r="F224" t="s">
        <v>29</v>
      </c>
      <c r="G224" t="s">
        <v>30</v>
      </c>
      <c r="H224">
        <v>4</v>
      </c>
      <c r="I224">
        <v>2</v>
      </c>
      <c r="J224">
        <v>30</v>
      </c>
      <c r="K224" t="s">
        <v>46</v>
      </c>
      <c r="L224" t="s">
        <v>23</v>
      </c>
      <c r="M224">
        <v>2</v>
      </c>
      <c r="N224" t="s">
        <v>24</v>
      </c>
      <c r="O224">
        <v>1</v>
      </c>
      <c r="P224" t="s">
        <v>26</v>
      </c>
      <c r="Q224" t="s">
        <v>26</v>
      </c>
    </row>
    <row r="225" spans="1:17" x14ac:dyDescent="0.25">
      <c r="A225" t="s">
        <v>20</v>
      </c>
      <c r="B225">
        <v>24</v>
      </c>
      <c r="C225" t="s">
        <v>35</v>
      </c>
      <c r="D225" t="s">
        <v>43</v>
      </c>
      <c r="E225">
        <v>2978</v>
      </c>
      <c r="F225" t="s">
        <v>20</v>
      </c>
      <c r="G225" t="s">
        <v>30</v>
      </c>
      <c r="H225">
        <v>4</v>
      </c>
      <c r="I225">
        <v>4</v>
      </c>
      <c r="J225">
        <v>32</v>
      </c>
      <c r="K225" t="s">
        <v>22</v>
      </c>
      <c r="L225" t="s">
        <v>23</v>
      </c>
      <c r="M225">
        <v>2</v>
      </c>
      <c r="N225" t="s">
        <v>24</v>
      </c>
      <c r="O225">
        <v>2</v>
      </c>
      <c r="P225" t="s">
        <v>25</v>
      </c>
      <c r="Q225" t="s">
        <v>26</v>
      </c>
    </row>
    <row r="226" spans="1:17" x14ac:dyDescent="0.25">
      <c r="A226" t="s">
        <v>20</v>
      </c>
      <c r="B226">
        <v>15</v>
      </c>
      <c r="C226" t="s">
        <v>28</v>
      </c>
      <c r="D226" t="s">
        <v>36</v>
      </c>
      <c r="E226">
        <v>4657</v>
      </c>
      <c r="F226" t="s">
        <v>29</v>
      </c>
      <c r="G226" t="s">
        <v>30</v>
      </c>
      <c r="H226">
        <v>3</v>
      </c>
      <c r="I226">
        <v>2</v>
      </c>
      <c r="J226">
        <v>30</v>
      </c>
      <c r="K226" t="s">
        <v>22</v>
      </c>
      <c r="L226" t="s">
        <v>23</v>
      </c>
      <c r="M226">
        <v>1</v>
      </c>
      <c r="N226" t="s">
        <v>24</v>
      </c>
      <c r="O226">
        <v>1</v>
      </c>
      <c r="P226" t="s">
        <v>25</v>
      </c>
      <c r="Q226" t="s">
        <v>26</v>
      </c>
    </row>
    <row r="227" spans="1:17" x14ac:dyDescent="0.25">
      <c r="A227" t="s">
        <v>20</v>
      </c>
      <c r="B227">
        <v>36</v>
      </c>
      <c r="C227" t="s">
        <v>45</v>
      </c>
      <c r="D227" t="s">
        <v>50</v>
      </c>
      <c r="E227">
        <v>2613</v>
      </c>
      <c r="F227" t="s">
        <v>29</v>
      </c>
      <c r="G227" t="s">
        <v>30</v>
      </c>
      <c r="H227">
        <v>4</v>
      </c>
      <c r="I227">
        <v>2</v>
      </c>
      <c r="J227">
        <v>27</v>
      </c>
      <c r="K227" t="s">
        <v>22</v>
      </c>
      <c r="L227" t="s">
        <v>23</v>
      </c>
      <c r="M227">
        <v>2</v>
      </c>
      <c r="N227" t="s">
        <v>24</v>
      </c>
      <c r="O227">
        <v>1</v>
      </c>
      <c r="P227" t="s">
        <v>26</v>
      </c>
      <c r="Q227" t="s">
        <v>26</v>
      </c>
    </row>
    <row r="228" spans="1:17" x14ac:dyDescent="0.25">
      <c r="A228" t="s">
        <v>27</v>
      </c>
      <c r="B228">
        <v>48</v>
      </c>
      <c r="C228" t="s">
        <v>28</v>
      </c>
      <c r="D228" t="s">
        <v>19</v>
      </c>
      <c r="E228">
        <v>10961</v>
      </c>
      <c r="F228" t="s">
        <v>40</v>
      </c>
      <c r="G228" t="s">
        <v>32</v>
      </c>
      <c r="H228">
        <v>1</v>
      </c>
      <c r="I228">
        <v>2</v>
      </c>
      <c r="J228">
        <v>27</v>
      </c>
      <c r="K228" t="s">
        <v>46</v>
      </c>
      <c r="L228" t="s">
        <v>23</v>
      </c>
      <c r="M228">
        <v>2</v>
      </c>
      <c r="N228" t="s">
        <v>24</v>
      </c>
      <c r="O228">
        <v>1</v>
      </c>
      <c r="P228" t="s">
        <v>25</v>
      </c>
      <c r="Q228" t="s">
        <v>25</v>
      </c>
    </row>
    <row r="229" spans="1:17" x14ac:dyDescent="0.25">
      <c r="A229" t="s">
        <v>17</v>
      </c>
      <c r="B229">
        <v>12</v>
      </c>
      <c r="C229" t="s">
        <v>28</v>
      </c>
      <c r="D229" t="s">
        <v>19</v>
      </c>
      <c r="E229">
        <v>7865</v>
      </c>
      <c r="F229" t="s">
        <v>29</v>
      </c>
      <c r="G229" t="s">
        <v>21</v>
      </c>
      <c r="H229">
        <v>4</v>
      </c>
      <c r="I229">
        <v>4</v>
      </c>
      <c r="J229">
        <v>53</v>
      </c>
      <c r="K229" t="s">
        <v>22</v>
      </c>
      <c r="L229" t="s">
        <v>34</v>
      </c>
      <c r="M229">
        <v>1</v>
      </c>
      <c r="N229" t="s">
        <v>39</v>
      </c>
      <c r="O229">
        <v>1</v>
      </c>
      <c r="P229" t="s">
        <v>25</v>
      </c>
      <c r="Q229" t="s">
        <v>25</v>
      </c>
    </row>
    <row r="230" spans="1:17" x14ac:dyDescent="0.25">
      <c r="A230" t="s">
        <v>20</v>
      </c>
      <c r="B230">
        <v>9</v>
      </c>
      <c r="C230" t="s">
        <v>28</v>
      </c>
      <c r="D230" t="s">
        <v>19</v>
      </c>
      <c r="E230">
        <v>1478</v>
      </c>
      <c r="F230" t="s">
        <v>29</v>
      </c>
      <c r="G230" t="s">
        <v>32</v>
      </c>
      <c r="H230">
        <v>4</v>
      </c>
      <c r="I230">
        <v>2</v>
      </c>
      <c r="J230">
        <v>22</v>
      </c>
      <c r="K230" t="s">
        <v>22</v>
      </c>
      <c r="L230" t="s">
        <v>23</v>
      </c>
      <c r="M230">
        <v>1</v>
      </c>
      <c r="N230" t="s">
        <v>24</v>
      </c>
      <c r="O230">
        <v>1</v>
      </c>
      <c r="P230" t="s">
        <v>26</v>
      </c>
      <c r="Q230" t="s">
        <v>25</v>
      </c>
    </row>
    <row r="231" spans="1:17" x14ac:dyDescent="0.25">
      <c r="A231" t="s">
        <v>17</v>
      </c>
      <c r="B231">
        <v>24</v>
      </c>
      <c r="C231" t="s">
        <v>28</v>
      </c>
      <c r="D231" t="s">
        <v>19</v>
      </c>
      <c r="E231">
        <v>3149</v>
      </c>
      <c r="F231" t="s">
        <v>29</v>
      </c>
      <c r="G231" t="s">
        <v>42</v>
      </c>
      <c r="H231">
        <v>4</v>
      </c>
      <c r="I231">
        <v>1</v>
      </c>
      <c r="J231">
        <v>22</v>
      </c>
      <c r="K231" t="s">
        <v>46</v>
      </c>
      <c r="L231" t="s">
        <v>34</v>
      </c>
      <c r="M231">
        <v>1</v>
      </c>
      <c r="N231" t="s">
        <v>24</v>
      </c>
      <c r="O231">
        <v>1</v>
      </c>
      <c r="P231" t="s">
        <v>26</v>
      </c>
      <c r="Q231" t="s">
        <v>26</v>
      </c>
    </row>
    <row r="232" spans="1:17" x14ac:dyDescent="0.25">
      <c r="A232" t="s">
        <v>47</v>
      </c>
      <c r="B232">
        <v>36</v>
      </c>
      <c r="C232" t="s">
        <v>28</v>
      </c>
      <c r="D232" t="s">
        <v>19</v>
      </c>
      <c r="E232">
        <v>4210</v>
      </c>
      <c r="F232" t="s">
        <v>29</v>
      </c>
      <c r="G232" t="s">
        <v>30</v>
      </c>
      <c r="H232">
        <v>4</v>
      </c>
      <c r="I232">
        <v>2</v>
      </c>
      <c r="J232">
        <v>26</v>
      </c>
      <c r="K232" t="s">
        <v>22</v>
      </c>
      <c r="L232" t="s">
        <v>23</v>
      </c>
      <c r="M232">
        <v>1</v>
      </c>
      <c r="N232" t="s">
        <v>24</v>
      </c>
      <c r="O232">
        <v>1</v>
      </c>
      <c r="P232" t="s">
        <v>26</v>
      </c>
      <c r="Q232" t="s">
        <v>25</v>
      </c>
    </row>
    <row r="233" spans="1:17" x14ac:dyDescent="0.25">
      <c r="A233" t="s">
        <v>20</v>
      </c>
      <c r="B233">
        <v>9</v>
      </c>
      <c r="C233" t="s">
        <v>28</v>
      </c>
      <c r="D233" t="s">
        <v>36</v>
      </c>
      <c r="E233">
        <v>2507</v>
      </c>
      <c r="F233" t="s">
        <v>37</v>
      </c>
      <c r="G233" t="s">
        <v>21</v>
      </c>
      <c r="H233">
        <v>2</v>
      </c>
      <c r="I233">
        <v>4</v>
      </c>
      <c r="J233">
        <v>51</v>
      </c>
      <c r="K233" t="s">
        <v>22</v>
      </c>
      <c r="L233" t="s">
        <v>34</v>
      </c>
      <c r="M233">
        <v>1</v>
      </c>
      <c r="N233" t="s">
        <v>33</v>
      </c>
      <c r="O233">
        <v>1</v>
      </c>
      <c r="P233" t="s">
        <v>26</v>
      </c>
      <c r="Q233" t="s">
        <v>26</v>
      </c>
    </row>
    <row r="234" spans="1:17" x14ac:dyDescent="0.25">
      <c r="A234" t="s">
        <v>20</v>
      </c>
      <c r="B234">
        <v>12</v>
      </c>
      <c r="C234" t="s">
        <v>28</v>
      </c>
      <c r="D234" t="s">
        <v>19</v>
      </c>
      <c r="E234">
        <v>2141</v>
      </c>
      <c r="F234" t="s">
        <v>44</v>
      </c>
      <c r="G234" t="s">
        <v>32</v>
      </c>
      <c r="H234">
        <v>3</v>
      </c>
      <c r="I234">
        <v>1</v>
      </c>
      <c r="J234">
        <v>35</v>
      </c>
      <c r="K234" t="s">
        <v>22</v>
      </c>
      <c r="L234" t="s">
        <v>23</v>
      </c>
      <c r="M234">
        <v>1</v>
      </c>
      <c r="N234" t="s">
        <v>24</v>
      </c>
      <c r="O234">
        <v>1</v>
      </c>
      <c r="P234" t="s">
        <v>26</v>
      </c>
      <c r="Q234" t="s">
        <v>26</v>
      </c>
    </row>
    <row r="235" spans="1:17" x14ac:dyDescent="0.25">
      <c r="A235" t="s">
        <v>27</v>
      </c>
      <c r="B235">
        <v>18</v>
      </c>
      <c r="C235" t="s">
        <v>28</v>
      </c>
      <c r="D235" t="s">
        <v>19</v>
      </c>
      <c r="E235">
        <v>866</v>
      </c>
      <c r="F235" t="s">
        <v>29</v>
      </c>
      <c r="G235" t="s">
        <v>30</v>
      </c>
      <c r="H235">
        <v>4</v>
      </c>
      <c r="I235">
        <v>2</v>
      </c>
      <c r="J235">
        <v>25</v>
      </c>
      <c r="K235" t="s">
        <v>22</v>
      </c>
      <c r="L235" t="s">
        <v>23</v>
      </c>
      <c r="M235">
        <v>1</v>
      </c>
      <c r="N235" t="s">
        <v>33</v>
      </c>
      <c r="O235">
        <v>1</v>
      </c>
      <c r="P235" t="s">
        <v>26</v>
      </c>
      <c r="Q235" t="s">
        <v>26</v>
      </c>
    </row>
    <row r="236" spans="1:17" x14ac:dyDescent="0.25">
      <c r="A236" t="s">
        <v>20</v>
      </c>
      <c r="B236">
        <v>4</v>
      </c>
      <c r="C236" t="s">
        <v>18</v>
      </c>
      <c r="D236" t="s">
        <v>19</v>
      </c>
      <c r="E236">
        <v>1544</v>
      </c>
      <c r="F236" t="s">
        <v>29</v>
      </c>
      <c r="G236" t="s">
        <v>32</v>
      </c>
      <c r="H236">
        <v>2</v>
      </c>
      <c r="I236">
        <v>1</v>
      </c>
      <c r="J236">
        <v>42</v>
      </c>
      <c r="K236" t="s">
        <v>22</v>
      </c>
      <c r="L236" t="s">
        <v>23</v>
      </c>
      <c r="M236">
        <v>3</v>
      </c>
      <c r="N236" t="s">
        <v>33</v>
      </c>
      <c r="O236">
        <v>2</v>
      </c>
      <c r="P236" t="s">
        <v>26</v>
      </c>
      <c r="Q236" t="s">
        <v>26</v>
      </c>
    </row>
    <row r="237" spans="1:17" x14ac:dyDescent="0.25">
      <c r="A237" t="s">
        <v>17</v>
      </c>
      <c r="B237">
        <v>24</v>
      </c>
      <c r="C237" t="s">
        <v>28</v>
      </c>
      <c r="D237" t="s">
        <v>19</v>
      </c>
      <c r="E237">
        <v>1823</v>
      </c>
      <c r="F237" t="s">
        <v>29</v>
      </c>
      <c r="G237" t="s">
        <v>41</v>
      </c>
      <c r="H237">
        <v>4</v>
      </c>
      <c r="I237">
        <v>2</v>
      </c>
      <c r="J237">
        <v>30</v>
      </c>
      <c r="K237" t="s">
        <v>49</v>
      </c>
      <c r="L237" t="s">
        <v>23</v>
      </c>
      <c r="M237">
        <v>1</v>
      </c>
      <c r="N237" t="s">
        <v>39</v>
      </c>
      <c r="O237">
        <v>2</v>
      </c>
      <c r="P237" t="s">
        <v>26</v>
      </c>
      <c r="Q237" t="s">
        <v>25</v>
      </c>
    </row>
    <row r="238" spans="1:17" x14ac:dyDescent="0.25">
      <c r="A238" t="s">
        <v>27</v>
      </c>
      <c r="B238">
        <v>6</v>
      </c>
      <c r="C238" t="s">
        <v>28</v>
      </c>
      <c r="D238" t="s">
        <v>36</v>
      </c>
      <c r="E238">
        <v>14555</v>
      </c>
      <c r="F238" t="s">
        <v>20</v>
      </c>
      <c r="G238" t="s">
        <v>41</v>
      </c>
      <c r="H238">
        <v>1</v>
      </c>
      <c r="I238">
        <v>2</v>
      </c>
      <c r="J238">
        <v>23</v>
      </c>
      <c r="K238" t="s">
        <v>22</v>
      </c>
      <c r="L238" t="s">
        <v>23</v>
      </c>
      <c r="M238">
        <v>1</v>
      </c>
      <c r="N238" t="s">
        <v>41</v>
      </c>
      <c r="O238">
        <v>1</v>
      </c>
      <c r="P238" t="s">
        <v>25</v>
      </c>
      <c r="Q238" t="s">
        <v>25</v>
      </c>
    </row>
    <row r="239" spans="1:17" x14ac:dyDescent="0.25">
      <c r="A239" t="s">
        <v>27</v>
      </c>
      <c r="B239">
        <v>21</v>
      </c>
      <c r="C239" t="s">
        <v>28</v>
      </c>
      <c r="D239" t="s">
        <v>43</v>
      </c>
      <c r="E239">
        <v>2767</v>
      </c>
      <c r="F239" t="s">
        <v>44</v>
      </c>
      <c r="G239" t="s">
        <v>21</v>
      </c>
      <c r="H239">
        <v>4</v>
      </c>
      <c r="I239">
        <v>2</v>
      </c>
      <c r="J239">
        <v>61</v>
      </c>
      <c r="K239" t="s">
        <v>46</v>
      </c>
      <c r="L239" t="s">
        <v>38</v>
      </c>
      <c r="M239">
        <v>2</v>
      </c>
      <c r="N239" t="s">
        <v>33</v>
      </c>
      <c r="O239">
        <v>1</v>
      </c>
      <c r="P239" t="s">
        <v>26</v>
      </c>
      <c r="Q239" t="s">
        <v>25</v>
      </c>
    </row>
    <row r="240" spans="1:17" x14ac:dyDescent="0.25">
      <c r="A240" t="s">
        <v>20</v>
      </c>
      <c r="B240">
        <v>12</v>
      </c>
      <c r="C240" t="s">
        <v>18</v>
      </c>
      <c r="D240" t="s">
        <v>19</v>
      </c>
      <c r="E240">
        <v>1291</v>
      </c>
      <c r="F240" t="s">
        <v>29</v>
      </c>
      <c r="G240" t="s">
        <v>30</v>
      </c>
      <c r="H240">
        <v>4</v>
      </c>
      <c r="I240">
        <v>2</v>
      </c>
      <c r="J240">
        <v>35</v>
      </c>
      <c r="K240" t="s">
        <v>22</v>
      </c>
      <c r="L240" t="s">
        <v>23</v>
      </c>
      <c r="M240">
        <v>2</v>
      </c>
      <c r="N240" t="s">
        <v>24</v>
      </c>
      <c r="O240">
        <v>1</v>
      </c>
      <c r="P240" t="s">
        <v>26</v>
      </c>
      <c r="Q240" t="s">
        <v>26</v>
      </c>
    </row>
    <row r="241" spans="1:17" x14ac:dyDescent="0.25">
      <c r="A241" t="s">
        <v>17</v>
      </c>
      <c r="B241">
        <v>30</v>
      </c>
      <c r="C241" t="s">
        <v>28</v>
      </c>
      <c r="D241" t="s">
        <v>19</v>
      </c>
      <c r="E241">
        <v>2522</v>
      </c>
      <c r="F241" t="s">
        <v>29</v>
      </c>
      <c r="G241" t="s">
        <v>21</v>
      </c>
      <c r="H241">
        <v>1</v>
      </c>
      <c r="I241">
        <v>3</v>
      </c>
      <c r="J241">
        <v>39</v>
      </c>
      <c r="K241" t="s">
        <v>22</v>
      </c>
      <c r="L241" t="s">
        <v>23</v>
      </c>
      <c r="M241">
        <v>1</v>
      </c>
      <c r="N241" t="s">
        <v>24</v>
      </c>
      <c r="O241">
        <v>2</v>
      </c>
      <c r="P241" t="s">
        <v>26</v>
      </c>
      <c r="Q241" t="s">
        <v>26</v>
      </c>
    </row>
    <row r="242" spans="1:17" x14ac:dyDescent="0.25">
      <c r="A242" t="s">
        <v>17</v>
      </c>
      <c r="B242">
        <v>24</v>
      </c>
      <c r="C242" t="s">
        <v>28</v>
      </c>
      <c r="D242" t="s">
        <v>36</v>
      </c>
      <c r="E242">
        <v>915</v>
      </c>
      <c r="F242" t="s">
        <v>20</v>
      </c>
      <c r="G242" t="s">
        <v>21</v>
      </c>
      <c r="H242">
        <v>4</v>
      </c>
      <c r="I242">
        <v>2</v>
      </c>
      <c r="J242">
        <v>29</v>
      </c>
      <c r="K242" t="s">
        <v>46</v>
      </c>
      <c r="L242" t="s">
        <v>23</v>
      </c>
      <c r="M242">
        <v>1</v>
      </c>
      <c r="N242" t="s">
        <v>24</v>
      </c>
      <c r="O242">
        <v>1</v>
      </c>
      <c r="P242" t="s">
        <v>26</v>
      </c>
      <c r="Q242" t="s">
        <v>25</v>
      </c>
    </row>
    <row r="243" spans="1:17" x14ac:dyDescent="0.25">
      <c r="A243" t="s">
        <v>20</v>
      </c>
      <c r="B243">
        <v>6</v>
      </c>
      <c r="C243" t="s">
        <v>28</v>
      </c>
      <c r="D243" t="s">
        <v>19</v>
      </c>
      <c r="E243">
        <v>1595</v>
      </c>
      <c r="F243" t="s">
        <v>29</v>
      </c>
      <c r="G243" t="s">
        <v>32</v>
      </c>
      <c r="H243">
        <v>3</v>
      </c>
      <c r="I243">
        <v>2</v>
      </c>
      <c r="J243">
        <v>51</v>
      </c>
      <c r="K243" t="s">
        <v>22</v>
      </c>
      <c r="L243" t="s">
        <v>23</v>
      </c>
      <c r="M243">
        <v>1</v>
      </c>
      <c r="N243" t="s">
        <v>24</v>
      </c>
      <c r="O243">
        <v>2</v>
      </c>
      <c r="P243" t="s">
        <v>26</v>
      </c>
      <c r="Q243" t="s">
        <v>26</v>
      </c>
    </row>
    <row r="244" spans="1:17" x14ac:dyDescent="0.25">
      <c r="A244" t="s">
        <v>17</v>
      </c>
      <c r="B244">
        <v>48</v>
      </c>
      <c r="C244" t="s">
        <v>45</v>
      </c>
      <c r="D244" t="s">
        <v>36</v>
      </c>
      <c r="E244">
        <v>4605</v>
      </c>
      <c r="F244" t="s">
        <v>29</v>
      </c>
      <c r="G244" t="s">
        <v>21</v>
      </c>
      <c r="H244">
        <v>3</v>
      </c>
      <c r="I244">
        <v>4</v>
      </c>
      <c r="J244">
        <v>24</v>
      </c>
      <c r="K244" t="s">
        <v>22</v>
      </c>
      <c r="L244" t="s">
        <v>34</v>
      </c>
      <c r="M244">
        <v>2</v>
      </c>
      <c r="N244" t="s">
        <v>24</v>
      </c>
      <c r="O244">
        <v>2</v>
      </c>
      <c r="P244" t="s">
        <v>26</v>
      </c>
      <c r="Q244" t="s">
        <v>25</v>
      </c>
    </row>
    <row r="245" spans="1:17" x14ac:dyDescent="0.25">
      <c r="A245" t="s">
        <v>20</v>
      </c>
      <c r="B245">
        <v>12</v>
      </c>
      <c r="C245" t="s">
        <v>18</v>
      </c>
      <c r="D245" t="s">
        <v>43</v>
      </c>
      <c r="E245">
        <v>1185</v>
      </c>
      <c r="F245" t="s">
        <v>29</v>
      </c>
      <c r="G245" t="s">
        <v>30</v>
      </c>
      <c r="H245">
        <v>3</v>
      </c>
      <c r="I245">
        <v>2</v>
      </c>
      <c r="J245">
        <v>27</v>
      </c>
      <c r="K245" t="s">
        <v>22</v>
      </c>
      <c r="L245" t="s">
        <v>23</v>
      </c>
      <c r="M245">
        <v>2</v>
      </c>
      <c r="N245" t="s">
        <v>24</v>
      </c>
      <c r="O245">
        <v>1</v>
      </c>
      <c r="P245" t="s">
        <v>26</v>
      </c>
      <c r="Q245" t="s">
        <v>26</v>
      </c>
    </row>
    <row r="246" spans="1:17" x14ac:dyDescent="0.25">
      <c r="A246" t="s">
        <v>20</v>
      </c>
      <c r="B246">
        <v>12</v>
      </c>
      <c r="C246" t="s">
        <v>48</v>
      </c>
      <c r="D246" t="s">
        <v>31</v>
      </c>
      <c r="E246">
        <v>3447</v>
      </c>
      <c r="F246" t="s">
        <v>37</v>
      </c>
      <c r="G246" t="s">
        <v>30</v>
      </c>
      <c r="H246">
        <v>4</v>
      </c>
      <c r="I246">
        <v>3</v>
      </c>
      <c r="J246">
        <v>35</v>
      </c>
      <c r="K246" t="s">
        <v>22</v>
      </c>
      <c r="L246" t="s">
        <v>23</v>
      </c>
      <c r="M246">
        <v>1</v>
      </c>
      <c r="N246" t="s">
        <v>33</v>
      </c>
      <c r="O246">
        <v>2</v>
      </c>
      <c r="P246" t="s">
        <v>26</v>
      </c>
      <c r="Q246" t="s">
        <v>26</v>
      </c>
    </row>
    <row r="247" spans="1:17" x14ac:dyDescent="0.25">
      <c r="A247" t="s">
        <v>20</v>
      </c>
      <c r="B247">
        <v>24</v>
      </c>
      <c r="C247" t="s">
        <v>28</v>
      </c>
      <c r="D247" t="s">
        <v>43</v>
      </c>
      <c r="E247">
        <v>1258</v>
      </c>
      <c r="F247" t="s">
        <v>29</v>
      </c>
      <c r="G247" t="s">
        <v>32</v>
      </c>
      <c r="H247">
        <v>4</v>
      </c>
      <c r="I247">
        <v>1</v>
      </c>
      <c r="J247">
        <v>25</v>
      </c>
      <c r="K247" t="s">
        <v>22</v>
      </c>
      <c r="L247" t="s">
        <v>23</v>
      </c>
      <c r="M247">
        <v>1</v>
      </c>
      <c r="N247" t="s">
        <v>24</v>
      </c>
      <c r="O247">
        <v>1</v>
      </c>
      <c r="P247" t="s">
        <v>25</v>
      </c>
      <c r="Q247" t="s">
        <v>26</v>
      </c>
    </row>
    <row r="248" spans="1:17" x14ac:dyDescent="0.25">
      <c r="A248" t="s">
        <v>20</v>
      </c>
      <c r="B248">
        <v>12</v>
      </c>
      <c r="C248" t="s">
        <v>18</v>
      </c>
      <c r="D248" t="s">
        <v>19</v>
      </c>
      <c r="E248">
        <v>717</v>
      </c>
      <c r="F248" t="s">
        <v>29</v>
      </c>
      <c r="G248" t="s">
        <v>21</v>
      </c>
      <c r="H248">
        <v>4</v>
      </c>
      <c r="I248">
        <v>4</v>
      </c>
      <c r="J248">
        <v>52</v>
      </c>
      <c r="K248" t="s">
        <v>22</v>
      </c>
      <c r="L248" t="s">
        <v>23</v>
      </c>
      <c r="M248">
        <v>3</v>
      </c>
      <c r="N248" t="s">
        <v>24</v>
      </c>
      <c r="O248">
        <v>1</v>
      </c>
      <c r="P248" t="s">
        <v>26</v>
      </c>
      <c r="Q248" t="s">
        <v>26</v>
      </c>
    </row>
    <row r="249" spans="1:17" x14ac:dyDescent="0.25">
      <c r="A249" t="s">
        <v>20</v>
      </c>
      <c r="B249">
        <v>6</v>
      </c>
      <c r="C249" t="s">
        <v>45</v>
      </c>
      <c r="D249" t="s">
        <v>36</v>
      </c>
      <c r="E249">
        <v>1204</v>
      </c>
      <c r="F249" t="s">
        <v>44</v>
      </c>
      <c r="G249" t="s">
        <v>30</v>
      </c>
      <c r="H249">
        <v>4</v>
      </c>
      <c r="I249">
        <v>1</v>
      </c>
      <c r="J249">
        <v>35</v>
      </c>
      <c r="K249" t="s">
        <v>46</v>
      </c>
      <c r="L249" t="s">
        <v>38</v>
      </c>
      <c r="M249">
        <v>1</v>
      </c>
      <c r="N249" t="s">
        <v>24</v>
      </c>
      <c r="O249">
        <v>1</v>
      </c>
      <c r="P249" t="s">
        <v>26</v>
      </c>
      <c r="Q249" t="s">
        <v>26</v>
      </c>
    </row>
    <row r="250" spans="1:17" x14ac:dyDescent="0.25">
      <c r="A250" t="s">
        <v>47</v>
      </c>
      <c r="B250">
        <v>24</v>
      </c>
      <c r="C250" t="s">
        <v>28</v>
      </c>
      <c r="D250" t="s">
        <v>19</v>
      </c>
      <c r="E250">
        <v>1925</v>
      </c>
      <c r="F250" t="s">
        <v>29</v>
      </c>
      <c r="G250" t="s">
        <v>30</v>
      </c>
      <c r="H250">
        <v>2</v>
      </c>
      <c r="I250">
        <v>2</v>
      </c>
      <c r="J250">
        <v>26</v>
      </c>
      <c r="K250" t="s">
        <v>22</v>
      </c>
      <c r="L250" t="s">
        <v>23</v>
      </c>
      <c r="M250">
        <v>1</v>
      </c>
      <c r="N250" t="s">
        <v>24</v>
      </c>
      <c r="O250">
        <v>1</v>
      </c>
      <c r="P250" t="s">
        <v>26</v>
      </c>
      <c r="Q250" t="s">
        <v>26</v>
      </c>
    </row>
    <row r="251" spans="1:17" x14ac:dyDescent="0.25">
      <c r="A251" t="s">
        <v>20</v>
      </c>
      <c r="B251">
        <v>18</v>
      </c>
      <c r="C251" t="s">
        <v>28</v>
      </c>
      <c r="D251" t="s">
        <v>19</v>
      </c>
      <c r="E251">
        <v>433</v>
      </c>
      <c r="F251" t="s">
        <v>29</v>
      </c>
      <c r="G251" t="s">
        <v>41</v>
      </c>
      <c r="H251">
        <v>3</v>
      </c>
      <c r="I251">
        <v>4</v>
      </c>
      <c r="J251">
        <v>22</v>
      </c>
      <c r="K251" t="s">
        <v>22</v>
      </c>
      <c r="L251" t="s">
        <v>38</v>
      </c>
      <c r="M251">
        <v>1</v>
      </c>
      <c r="N251" t="s">
        <v>24</v>
      </c>
      <c r="O251">
        <v>1</v>
      </c>
      <c r="P251" t="s">
        <v>26</v>
      </c>
      <c r="Q251" t="s">
        <v>25</v>
      </c>
    </row>
    <row r="252" spans="1:17" x14ac:dyDescent="0.25">
      <c r="A252" t="s">
        <v>17</v>
      </c>
      <c r="B252">
        <v>6</v>
      </c>
      <c r="C252" t="s">
        <v>18</v>
      </c>
      <c r="D252" t="s">
        <v>36</v>
      </c>
      <c r="E252">
        <v>666</v>
      </c>
      <c r="F252" t="s">
        <v>40</v>
      </c>
      <c r="G252" t="s">
        <v>32</v>
      </c>
      <c r="H252">
        <v>3</v>
      </c>
      <c r="I252">
        <v>4</v>
      </c>
      <c r="J252">
        <v>39</v>
      </c>
      <c r="K252" t="s">
        <v>22</v>
      </c>
      <c r="L252" t="s">
        <v>23</v>
      </c>
      <c r="M252">
        <v>2</v>
      </c>
      <c r="N252" t="s">
        <v>33</v>
      </c>
      <c r="O252">
        <v>1</v>
      </c>
      <c r="P252" t="s">
        <v>25</v>
      </c>
      <c r="Q252" t="s">
        <v>26</v>
      </c>
    </row>
    <row r="253" spans="1:17" x14ac:dyDescent="0.25">
      <c r="A253" t="s">
        <v>47</v>
      </c>
      <c r="B253">
        <v>12</v>
      </c>
      <c r="C253" t="s">
        <v>28</v>
      </c>
      <c r="D253" t="s">
        <v>19</v>
      </c>
      <c r="E253">
        <v>2251</v>
      </c>
      <c r="F253" t="s">
        <v>29</v>
      </c>
      <c r="G253" t="s">
        <v>30</v>
      </c>
      <c r="H253">
        <v>1</v>
      </c>
      <c r="I253">
        <v>2</v>
      </c>
      <c r="J253">
        <v>46</v>
      </c>
      <c r="K253" t="s">
        <v>22</v>
      </c>
      <c r="L253" t="s">
        <v>23</v>
      </c>
      <c r="M253">
        <v>1</v>
      </c>
      <c r="N253" t="s">
        <v>33</v>
      </c>
      <c r="O253">
        <v>1</v>
      </c>
      <c r="P253" t="s">
        <v>26</v>
      </c>
      <c r="Q253" t="s">
        <v>26</v>
      </c>
    </row>
    <row r="254" spans="1:17" x14ac:dyDescent="0.25">
      <c r="A254" t="s">
        <v>27</v>
      </c>
      <c r="B254">
        <v>30</v>
      </c>
      <c r="C254" t="s">
        <v>28</v>
      </c>
      <c r="D254" t="s">
        <v>36</v>
      </c>
      <c r="E254">
        <v>2150</v>
      </c>
      <c r="F254" t="s">
        <v>29</v>
      </c>
      <c r="G254" t="s">
        <v>30</v>
      </c>
      <c r="H254">
        <v>4</v>
      </c>
      <c r="I254">
        <v>2</v>
      </c>
      <c r="J254">
        <v>24</v>
      </c>
      <c r="K254" t="s">
        <v>46</v>
      </c>
      <c r="L254" t="s">
        <v>23</v>
      </c>
      <c r="M254">
        <v>1</v>
      </c>
      <c r="N254" t="s">
        <v>24</v>
      </c>
      <c r="O254">
        <v>1</v>
      </c>
      <c r="P254" t="s">
        <v>26</v>
      </c>
      <c r="Q254" t="s">
        <v>25</v>
      </c>
    </row>
    <row r="255" spans="1:17" x14ac:dyDescent="0.25">
      <c r="A255" t="s">
        <v>20</v>
      </c>
      <c r="B255">
        <v>24</v>
      </c>
      <c r="C255" t="s">
        <v>35</v>
      </c>
      <c r="D255" t="s">
        <v>19</v>
      </c>
      <c r="E255">
        <v>4151</v>
      </c>
      <c r="F255" t="s">
        <v>44</v>
      </c>
      <c r="G255" t="s">
        <v>30</v>
      </c>
      <c r="H255">
        <v>2</v>
      </c>
      <c r="I255">
        <v>3</v>
      </c>
      <c r="J255">
        <v>35</v>
      </c>
      <c r="K255" t="s">
        <v>22</v>
      </c>
      <c r="L255" t="s">
        <v>23</v>
      </c>
      <c r="M255">
        <v>2</v>
      </c>
      <c r="N255" t="s">
        <v>24</v>
      </c>
      <c r="O255">
        <v>1</v>
      </c>
      <c r="P255" t="s">
        <v>26</v>
      </c>
      <c r="Q255" t="s">
        <v>26</v>
      </c>
    </row>
    <row r="256" spans="1:17" x14ac:dyDescent="0.25">
      <c r="A256" t="s">
        <v>27</v>
      </c>
      <c r="B256">
        <v>9</v>
      </c>
      <c r="C256" t="s">
        <v>28</v>
      </c>
      <c r="D256" t="s">
        <v>19</v>
      </c>
      <c r="E256">
        <v>2030</v>
      </c>
      <c r="F256" t="s">
        <v>20</v>
      </c>
      <c r="G256" t="s">
        <v>32</v>
      </c>
      <c r="H256">
        <v>2</v>
      </c>
      <c r="I256">
        <v>1</v>
      </c>
      <c r="J256">
        <v>24</v>
      </c>
      <c r="K256" t="s">
        <v>22</v>
      </c>
      <c r="L256" t="s">
        <v>23</v>
      </c>
      <c r="M256">
        <v>1</v>
      </c>
      <c r="N256" t="s">
        <v>24</v>
      </c>
      <c r="O256">
        <v>1</v>
      </c>
      <c r="P256" t="s">
        <v>25</v>
      </c>
      <c r="Q256" t="s">
        <v>26</v>
      </c>
    </row>
    <row r="257" spans="1:17" x14ac:dyDescent="0.25">
      <c r="A257" t="s">
        <v>27</v>
      </c>
      <c r="B257">
        <v>60</v>
      </c>
      <c r="C257" t="s">
        <v>35</v>
      </c>
      <c r="D257" t="s">
        <v>19</v>
      </c>
      <c r="E257">
        <v>7418</v>
      </c>
      <c r="F257" t="s">
        <v>20</v>
      </c>
      <c r="G257" t="s">
        <v>30</v>
      </c>
      <c r="H257">
        <v>1</v>
      </c>
      <c r="I257">
        <v>1</v>
      </c>
      <c r="J257">
        <v>27</v>
      </c>
      <c r="K257" t="s">
        <v>22</v>
      </c>
      <c r="L257" t="s">
        <v>23</v>
      </c>
      <c r="M257">
        <v>1</v>
      </c>
      <c r="N257" t="s">
        <v>33</v>
      </c>
      <c r="O257">
        <v>1</v>
      </c>
      <c r="P257" t="s">
        <v>26</v>
      </c>
      <c r="Q257" t="s">
        <v>26</v>
      </c>
    </row>
    <row r="258" spans="1:17" x14ac:dyDescent="0.25">
      <c r="A258" t="s">
        <v>20</v>
      </c>
      <c r="B258">
        <v>24</v>
      </c>
      <c r="C258" t="s">
        <v>18</v>
      </c>
      <c r="D258" t="s">
        <v>19</v>
      </c>
      <c r="E258">
        <v>2684</v>
      </c>
      <c r="F258" t="s">
        <v>29</v>
      </c>
      <c r="G258" t="s">
        <v>30</v>
      </c>
      <c r="H258">
        <v>4</v>
      </c>
      <c r="I258">
        <v>2</v>
      </c>
      <c r="J258">
        <v>35</v>
      </c>
      <c r="K258" t="s">
        <v>22</v>
      </c>
      <c r="L258" t="s">
        <v>23</v>
      </c>
      <c r="M258">
        <v>2</v>
      </c>
      <c r="N258" t="s">
        <v>33</v>
      </c>
      <c r="O258">
        <v>1</v>
      </c>
      <c r="P258" t="s">
        <v>26</v>
      </c>
      <c r="Q258" t="s">
        <v>26</v>
      </c>
    </row>
    <row r="259" spans="1:17" x14ac:dyDescent="0.25">
      <c r="A259" t="s">
        <v>17</v>
      </c>
      <c r="B259">
        <v>12</v>
      </c>
      <c r="C259" t="s">
        <v>48</v>
      </c>
      <c r="D259" t="s">
        <v>19</v>
      </c>
      <c r="E259">
        <v>2149</v>
      </c>
      <c r="F259" t="s">
        <v>29</v>
      </c>
      <c r="G259" t="s">
        <v>30</v>
      </c>
      <c r="H259">
        <v>4</v>
      </c>
      <c r="I259">
        <v>1</v>
      </c>
      <c r="J259">
        <v>29</v>
      </c>
      <c r="K259" t="s">
        <v>22</v>
      </c>
      <c r="L259" t="s">
        <v>34</v>
      </c>
      <c r="M259">
        <v>1</v>
      </c>
      <c r="N259" t="s">
        <v>24</v>
      </c>
      <c r="O259">
        <v>1</v>
      </c>
      <c r="P259" t="s">
        <v>26</v>
      </c>
      <c r="Q259" t="s">
        <v>25</v>
      </c>
    </row>
    <row r="260" spans="1:17" x14ac:dyDescent="0.25">
      <c r="A260" t="s">
        <v>20</v>
      </c>
      <c r="B260">
        <v>15</v>
      </c>
      <c r="C260" t="s">
        <v>28</v>
      </c>
      <c r="D260" t="s">
        <v>36</v>
      </c>
      <c r="E260">
        <v>3812</v>
      </c>
      <c r="F260" t="s">
        <v>44</v>
      </c>
      <c r="G260" t="s">
        <v>42</v>
      </c>
      <c r="H260">
        <v>1</v>
      </c>
      <c r="I260">
        <v>4</v>
      </c>
      <c r="J260">
        <v>23</v>
      </c>
      <c r="K260" t="s">
        <v>22</v>
      </c>
      <c r="L260" t="s">
        <v>23</v>
      </c>
      <c r="M260">
        <v>1</v>
      </c>
      <c r="N260" t="s">
        <v>24</v>
      </c>
      <c r="O260">
        <v>1</v>
      </c>
      <c r="P260" t="s">
        <v>25</v>
      </c>
      <c r="Q260" t="s">
        <v>26</v>
      </c>
    </row>
    <row r="261" spans="1:17" x14ac:dyDescent="0.25">
      <c r="A261" t="s">
        <v>20</v>
      </c>
      <c r="B261">
        <v>11</v>
      </c>
      <c r="C261" t="s">
        <v>18</v>
      </c>
      <c r="D261" t="s">
        <v>19</v>
      </c>
      <c r="E261">
        <v>1154</v>
      </c>
      <c r="F261" t="s">
        <v>44</v>
      </c>
      <c r="G261" t="s">
        <v>41</v>
      </c>
      <c r="H261">
        <v>4</v>
      </c>
      <c r="I261">
        <v>4</v>
      </c>
      <c r="J261">
        <v>57</v>
      </c>
      <c r="K261" t="s">
        <v>22</v>
      </c>
      <c r="L261" t="s">
        <v>23</v>
      </c>
      <c r="M261">
        <v>3</v>
      </c>
      <c r="N261" t="s">
        <v>33</v>
      </c>
      <c r="O261">
        <v>1</v>
      </c>
      <c r="P261" t="s">
        <v>26</v>
      </c>
      <c r="Q261" t="s">
        <v>26</v>
      </c>
    </row>
    <row r="262" spans="1:17" x14ac:dyDescent="0.25">
      <c r="A262" t="s">
        <v>17</v>
      </c>
      <c r="B262">
        <v>12</v>
      </c>
      <c r="C262" t="s">
        <v>28</v>
      </c>
      <c r="D262" t="s">
        <v>19</v>
      </c>
      <c r="E262">
        <v>1657</v>
      </c>
      <c r="F262" t="s">
        <v>29</v>
      </c>
      <c r="G262" t="s">
        <v>30</v>
      </c>
      <c r="H262">
        <v>2</v>
      </c>
      <c r="I262">
        <v>2</v>
      </c>
      <c r="J262">
        <v>27</v>
      </c>
      <c r="K262" t="s">
        <v>22</v>
      </c>
      <c r="L262" t="s">
        <v>23</v>
      </c>
      <c r="M262">
        <v>1</v>
      </c>
      <c r="N262" t="s">
        <v>24</v>
      </c>
      <c r="O262">
        <v>1</v>
      </c>
      <c r="P262" t="s">
        <v>26</v>
      </c>
      <c r="Q262" t="s">
        <v>26</v>
      </c>
    </row>
    <row r="263" spans="1:17" x14ac:dyDescent="0.25">
      <c r="A263" t="s">
        <v>17</v>
      </c>
      <c r="B263">
        <v>24</v>
      </c>
      <c r="C263" t="s">
        <v>28</v>
      </c>
      <c r="D263" t="s">
        <v>19</v>
      </c>
      <c r="E263">
        <v>1603</v>
      </c>
      <c r="F263" t="s">
        <v>29</v>
      </c>
      <c r="G263" t="s">
        <v>21</v>
      </c>
      <c r="H263">
        <v>4</v>
      </c>
      <c r="I263">
        <v>4</v>
      </c>
      <c r="J263">
        <v>55</v>
      </c>
      <c r="K263" t="s">
        <v>22</v>
      </c>
      <c r="L263" t="s">
        <v>23</v>
      </c>
      <c r="M263">
        <v>1</v>
      </c>
      <c r="N263" t="s">
        <v>24</v>
      </c>
      <c r="O263">
        <v>1</v>
      </c>
      <c r="P263" t="s">
        <v>26</v>
      </c>
      <c r="Q263" t="s">
        <v>26</v>
      </c>
    </row>
    <row r="264" spans="1:17" x14ac:dyDescent="0.25">
      <c r="A264" t="s">
        <v>17</v>
      </c>
      <c r="B264">
        <v>18</v>
      </c>
      <c r="C264" t="s">
        <v>18</v>
      </c>
      <c r="D264" t="s">
        <v>36</v>
      </c>
      <c r="E264">
        <v>5302</v>
      </c>
      <c r="F264" t="s">
        <v>29</v>
      </c>
      <c r="G264" t="s">
        <v>21</v>
      </c>
      <c r="H264">
        <v>2</v>
      </c>
      <c r="I264">
        <v>4</v>
      </c>
      <c r="J264">
        <v>36</v>
      </c>
      <c r="K264" t="s">
        <v>22</v>
      </c>
      <c r="L264" t="s">
        <v>34</v>
      </c>
      <c r="M264">
        <v>3</v>
      </c>
      <c r="N264" t="s">
        <v>39</v>
      </c>
      <c r="O264">
        <v>1</v>
      </c>
      <c r="P264" t="s">
        <v>25</v>
      </c>
      <c r="Q264" t="s">
        <v>26</v>
      </c>
    </row>
    <row r="265" spans="1:17" x14ac:dyDescent="0.25">
      <c r="A265" t="s">
        <v>20</v>
      </c>
      <c r="B265">
        <v>12</v>
      </c>
      <c r="C265" t="s">
        <v>18</v>
      </c>
      <c r="D265" t="s">
        <v>31</v>
      </c>
      <c r="E265">
        <v>2748</v>
      </c>
      <c r="F265" t="s">
        <v>29</v>
      </c>
      <c r="G265" t="s">
        <v>21</v>
      </c>
      <c r="H265">
        <v>2</v>
      </c>
      <c r="I265">
        <v>4</v>
      </c>
      <c r="J265">
        <v>57</v>
      </c>
      <c r="K265" t="s">
        <v>46</v>
      </c>
      <c r="L265" t="s">
        <v>34</v>
      </c>
      <c r="M265">
        <v>3</v>
      </c>
      <c r="N265" t="s">
        <v>33</v>
      </c>
      <c r="O265">
        <v>1</v>
      </c>
      <c r="P265" t="s">
        <v>26</v>
      </c>
      <c r="Q265" t="s">
        <v>26</v>
      </c>
    </row>
    <row r="266" spans="1:17" x14ac:dyDescent="0.25">
      <c r="A266" t="s">
        <v>20</v>
      </c>
      <c r="B266">
        <v>10</v>
      </c>
      <c r="C266" t="s">
        <v>18</v>
      </c>
      <c r="D266" t="s">
        <v>36</v>
      </c>
      <c r="E266">
        <v>1231</v>
      </c>
      <c r="F266" t="s">
        <v>29</v>
      </c>
      <c r="G266" t="s">
        <v>21</v>
      </c>
      <c r="H266">
        <v>3</v>
      </c>
      <c r="I266">
        <v>4</v>
      </c>
      <c r="J266">
        <v>32</v>
      </c>
      <c r="K266" t="s">
        <v>22</v>
      </c>
      <c r="L266" t="s">
        <v>23</v>
      </c>
      <c r="M266">
        <v>2</v>
      </c>
      <c r="N266" t="s">
        <v>33</v>
      </c>
      <c r="O266">
        <v>2</v>
      </c>
      <c r="P266" t="s">
        <v>26</v>
      </c>
      <c r="Q266" t="s">
        <v>26</v>
      </c>
    </row>
    <row r="267" spans="1:17" x14ac:dyDescent="0.25">
      <c r="A267" t="s">
        <v>27</v>
      </c>
      <c r="B267">
        <v>15</v>
      </c>
      <c r="C267" t="s">
        <v>28</v>
      </c>
      <c r="D267" t="s">
        <v>19</v>
      </c>
      <c r="E267">
        <v>802</v>
      </c>
      <c r="F267" t="s">
        <v>29</v>
      </c>
      <c r="G267" t="s">
        <v>21</v>
      </c>
      <c r="H267">
        <v>4</v>
      </c>
      <c r="I267">
        <v>3</v>
      </c>
      <c r="J267">
        <v>37</v>
      </c>
      <c r="K267" t="s">
        <v>22</v>
      </c>
      <c r="L267" t="s">
        <v>23</v>
      </c>
      <c r="M267">
        <v>1</v>
      </c>
      <c r="N267" t="s">
        <v>24</v>
      </c>
      <c r="O267">
        <v>2</v>
      </c>
      <c r="P267" t="s">
        <v>26</v>
      </c>
      <c r="Q267" t="s">
        <v>25</v>
      </c>
    </row>
    <row r="268" spans="1:17" x14ac:dyDescent="0.25">
      <c r="A268" t="s">
        <v>20</v>
      </c>
      <c r="B268">
        <v>36</v>
      </c>
      <c r="C268" t="s">
        <v>18</v>
      </c>
      <c r="D268" t="s">
        <v>43</v>
      </c>
      <c r="E268">
        <v>6304</v>
      </c>
      <c r="F268" t="s">
        <v>20</v>
      </c>
      <c r="G268" t="s">
        <v>21</v>
      </c>
      <c r="H268">
        <v>4</v>
      </c>
      <c r="I268">
        <v>4</v>
      </c>
      <c r="J268">
        <v>36</v>
      </c>
      <c r="K268" t="s">
        <v>22</v>
      </c>
      <c r="L268" t="s">
        <v>23</v>
      </c>
      <c r="M268">
        <v>2</v>
      </c>
      <c r="N268" t="s">
        <v>24</v>
      </c>
      <c r="O268">
        <v>1</v>
      </c>
      <c r="P268" t="s">
        <v>26</v>
      </c>
      <c r="Q268" t="s">
        <v>26</v>
      </c>
    </row>
    <row r="269" spans="1:17" x14ac:dyDescent="0.25">
      <c r="A269" t="s">
        <v>20</v>
      </c>
      <c r="B269">
        <v>24</v>
      </c>
      <c r="C269" t="s">
        <v>28</v>
      </c>
      <c r="D269" t="s">
        <v>19</v>
      </c>
      <c r="E269">
        <v>1533</v>
      </c>
      <c r="F269" t="s">
        <v>29</v>
      </c>
      <c r="G269" t="s">
        <v>42</v>
      </c>
      <c r="H269">
        <v>4</v>
      </c>
      <c r="I269">
        <v>3</v>
      </c>
      <c r="J269">
        <v>38</v>
      </c>
      <c r="K269" t="s">
        <v>49</v>
      </c>
      <c r="L269" t="s">
        <v>23</v>
      </c>
      <c r="M269">
        <v>1</v>
      </c>
      <c r="N269" t="s">
        <v>24</v>
      </c>
      <c r="O269">
        <v>1</v>
      </c>
      <c r="P269" t="s">
        <v>25</v>
      </c>
      <c r="Q269" t="s">
        <v>26</v>
      </c>
    </row>
    <row r="270" spans="1:17" x14ac:dyDescent="0.25">
      <c r="A270" t="s">
        <v>17</v>
      </c>
      <c r="B270">
        <v>14</v>
      </c>
      <c r="C270" t="s">
        <v>28</v>
      </c>
      <c r="D270" t="s">
        <v>36</v>
      </c>
      <c r="E270">
        <v>8978</v>
      </c>
      <c r="F270" t="s">
        <v>29</v>
      </c>
      <c r="G270" t="s">
        <v>21</v>
      </c>
      <c r="H270">
        <v>1</v>
      </c>
      <c r="I270">
        <v>4</v>
      </c>
      <c r="J270">
        <v>45</v>
      </c>
      <c r="K270" t="s">
        <v>22</v>
      </c>
      <c r="L270" t="s">
        <v>23</v>
      </c>
      <c r="M270">
        <v>1</v>
      </c>
      <c r="N270" t="s">
        <v>39</v>
      </c>
      <c r="O270">
        <v>1</v>
      </c>
      <c r="P270" t="s">
        <v>25</v>
      </c>
      <c r="Q270" t="s">
        <v>25</v>
      </c>
    </row>
    <row r="271" spans="1:17" x14ac:dyDescent="0.25">
      <c r="A271" t="s">
        <v>20</v>
      </c>
      <c r="B271">
        <v>24</v>
      </c>
      <c r="C271" t="s">
        <v>28</v>
      </c>
      <c r="D271" t="s">
        <v>19</v>
      </c>
      <c r="E271">
        <v>999</v>
      </c>
      <c r="F271" t="s">
        <v>20</v>
      </c>
      <c r="G271" t="s">
        <v>21</v>
      </c>
      <c r="H271">
        <v>4</v>
      </c>
      <c r="I271">
        <v>2</v>
      </c>
      <c r="J271">
        <v>25</v>
      </c>
      <c r="K271" t="s">
        <v>22</v>
      </c>
      <c r="L271" t="s">
        <v>23</v>
      </c>
      <c r="M271">
        <v>2</v>
      </c>
      <c r="N271" t="s">
        <v>24</v>
      </c>
      <c r="O271">
        <v>1</v>
      </c>
      <c r="P271" t="s">
        <v>26</v>
      </c>
      <c r="Q271" t="s">
        <v>26</v>
      </c>
    </row>
    <row r="272" spans="1:17" x14ac:dyDescent="0.25">
      <c r="A272" t="s">
        <v>20</v>
      </c>
      <c r="B272">
        <v>18</v>
      </c>
      <c r="C272" t="s">
        <v>28</v>
      </c>
      <c r="D272" t="s">
        <v>36</v>
      </c>
      <c r="E272">
        <v>2662</v>
      </c>
      <c r="F272" t="s">
        <v>20</v>
      </c>
      <c r="G272" t="s">
        <v>32</v>
      </c>
      <c r="H272">
        <v>4</v>
      </c>
      <c r="I272">
        <v>3</v>
      </c>
      <c r="J272">
        <v>32</v>
      </c>
      <c r="K272" t="s">
        <v>22</v>
      </c>
      <c r="L272" t="s">
        <v>23</v>
      </c>
      <c r="M272">
        <v>1</v>
      </c>
      <c r="N272" t="s">
        <v>24</v>
      </c>
      <c r="O272">
        <v>1</v>
      </c>
      <c r="P272" t="s">
        <v>26</v>
      </c>
      <c r="Q272" t="s">
        <v>26</v>
      </c>
    </row>
    <row r="273" spans="1:17" x14ac:dyDescent="0.25">
      <c r="A273" t="s">
        <v>20</v>
      </c>
      <c r="B273">
        <v>12</v>
      </c>
      <c r="C273" t="s">
        <v>18</v>
      </c>
      <c r="D273" t="s">
        <v>19</v>
      </c>
      <c r="E273">
        <v>1402</v>
      </c>
      <c r="F273" t="s">
        <v>37</v>
      </c>
      <c r="G273" t="s">
        <v>32</v>
      </c>
      <c r="H273">
        <v>3</v>
      </c>
      <c r="I273">
        <v>4</v>
      </c>
      <c r="J273">
        <v>37</v>
      </c>
      <c r="K273" t="s">
        <v>22</v>
      </c>
      <c r="L273" t="s">
        <v>38</v>
      </c>
      <c r="M273">
        <v>1</v>
      </c>
      <c r="N273" t="s">
        <v>24</v>
      </c>
      <c r="O273">
        <v>1</v>
      </c>
      <c r="P273" t="s">
        <v>25</v>
      </c>
      <c r="Q273" t="s">
        <v>26</v>
      </c>
    </row>
    <row r="274" spans="1:17" x14ac:dyDescent="0.25">
      <c r="A274" t="s">
        <v>27</v>
      </c>
      <c r="B274">
        <v>48</v>
      </c>
      <c r="C274" t="s">
        <v>48</v>
      </c>
      <c r="D274" t="s">
        <v>36</v>
      </c>
      <c r="E274">
        <v>12169</v>
      </c>
      <c r="F274" t="s">
        <v>20</v>
      </c>
      <c r="G274" t="s">
        <v>41</v>
      </c>
      <c r="H274">
        <v>4</v>
      </c>
      <c r="I274">
        <v>4</v>
      </c>
      <c r="J274">
        <v>36</v>
      </c>
      <c r="K274" t="s">
        <v>22</v>
      </c>
      <c r="L274" t="s">
        <v>34</v>
      </c>
      <c r="M274">
        <v>1</v>
      </c>
      <c r="N274" t="s">
        <v>39</v>
      </c>
      <c r="O274">
        <v>1</v>
      </c>
      <c r="P274" t="s">
        <v>25</v>
      </c>
      <c r="Q274" t="s">
        <v>26</v>
      </c>
    </row>
    <row r="275" spans="1:17" x14ac:dyDescent="0.25">
      <c r="A275" t="s">
        <v>27</v>
      </c>
      <c r="B275">
        <v>48</v>
      </c>
      <c r="C275" t="s">
        <v>28</v>
      </c>
      <c r="D275" t="s">
        <v>19</v>
      </c>
      <c r="E275">
        <v>3060</v>
      </c>
      <c r="F275" t="s">
        <v>29</v>
      </c>
      <c r="G275" t="s">
        <v>32</v>
      </c>
      <c r="H275">
        <v>4</v>
      </c>
      <c r="I275">
        <v>4</v>
      </c>
      <c r="J275">
        <v>28</v>
      </c>
      <c r="K275" t="s">
        <v>22</v>
      </c>
      <c r="L275" t="s">
        <v>23</v>
      </c>
      <c r="M275">
        <v>2</v>
      </c>
      <c r="N275" t="s">
        <v>24</v>
      </c>
      <c r="O275">
        <v>1</v>
      </c>
      <c r="P275" t="s">
        <v>26</v>
      </c>
      <c r="Q275" t="s">
        <v>25</v>
      </c>
    </row>
    <row r="276" spans="1:17" x14ac:dyDescent="0.25">
      <c r="A276" t="s">
        <v>17</v>
      </c>
      <c r="B276">
        <v>30</v>
      </c>
      <c r="C276" t="s">
        <v>28</v>
      </c>
      <c r="D276" t="s">
        <v>50</v>
      </c>
      <c r="E276">
        <v>11998</v>
      </c>
      <c r="F276" t="s">
        <v>29</v>
      </c>
      <c r="G276" t="s">
        <v>42</v>
      </c>
      <c r="H276">
        <v>1</v>
      </c>
      <c r="I276">
        <v>1</v>
      </c>
      <c r="J276">
        <v>34</v>
      </c>
      <c r="K276" t="s">
        <v>22</v>
      </c>
      <c r="L276" t="s">
        <v>23</v>
      </c>
      <c r="M276">
        <v>1</v>
      </c>
      <c r="N276" t="s">
        <v>33</v>
      </c>
      <c r="O276">
        <v>1</v>
      </c>
      <c r="P276" t="s">
        <v>25</v>
      </c>
      <c r="Q276" t="s">
        <v>25</v>
      </c>
    </row>
    <row r="277" spans="1:17" x14ac:dyDescent="0.25">
      <c r="A277" t="s">
        <v>20</v>
      </c>
      <c r="B277">
        <v>9</v>
      </c>
      <c r="C277" t="s">
        <v>28</v>
      </c>
      <c r="D277" t="s">
        <v>19</v>
      </c>
      <c r="E277">
        <v>2697</v>
      </c>
      <c r="F277" t="s">
        <v>29</v>
      </c>
      <c r="G277" t="s">
        <v>30</v>
      </c>
      <c r="H277">
        <v>1</v>
      </c>
      <c r="I277">
        <v>2</v>
      </c>
      <c r="J277">
        <v>32</v>
      </c>
      <c r="K277" t="s">
        <v>22</v>
      </c>
      <c r="L277" t="s">
        <v>23</v>
      </c>
      <c r="M277">
        <v>1</v>
      </c>
      <c r="N277" t="s">
        <v>24</v>
      </c>
      <c r="O277">
        <v>2</v>
      </c>
      <c r="P277" t="s">
        <v>26</v>
      </c>
      <c r="Q277" t="s">
        <v>26</v>
      </c>
    </row>
    <row r="278" spans="1:17" x14ac:dyDescent="0.25">
      <c r="A278" t="s">
        <v>20</v>
      </c>
      <c r="B278">
        <v>18</v>
      </c>
      <c r="C278" t="s">
        <v>18</v>
      </c>
      <c r="D278" t="s">
        <v>19</v>
      </c>
      <c r="E278">
        <v>2404</v>
      </c>
      <c r="F278" t="s">
        <v>29</v>
      </c>
      <c r="G278" t="s">
        <v>30</v>
      </c>
      <c r="H278">
        <v>2</v>
      </c>
      <c r="I278">
        <v>2</v>
      </c>
      <c r="J278">
        <v>26</v>
      </c>
      <c r="K278" t="s">
        <v>22</v>
      </c>
      <c r="L278" t="s">
        <v>23</v>
      </c>
      <c r="M278">
        <v>2</v>
      </c>
      <c r="N278" t="s">
        <v>24</v>
      </c>
      <c r="O278">
        <v>1</v>
      </c>
      <c r="P278" t="s">
        <v>26</v>
      </c>
      <c r="Q278" t="s">
        <v>26</v>
      </c>
    </row>
    <row r="279" spans="1:17" x14ac:dyDescent="0.25">
      <c r="A279" t="s">
        <v>17</v>
      </c>
      <c r="B279">
        <v>12</v>
      </c>
      <c r="C279" t="s">
        <v>28</v>
      </c>
      <c r="D279" t="s">
        <v>19</v>
      </c>
      <c r="E279">
        <v>1262</v>
      </c>
      <c r="F279" t="s">
        <v>20</v>
      </c>
      <c r="G279" t="s">
        <v>21</v>
      </c>
      <c r="H279">
        <v>2</v>
      </c>
      <c r="I279">
        <v>4</v>
      </c>
      <c r="J279">
        <v>49</v>
      </c>
      <c r="K279" t="s">
        <v>22</v>
      </c>
      <c r="L279" t="s">
        <v>23</v>
      </c>
      <c r="M279">
        <v>1</v>
      </c>
      <c r="N279" t="s">
        <v>33</v>
      </c>
      <c r="O279">
        <v>1</v>
      </c>
      <c r="P279" t="s">
        <v>25</v>
      </c>
      <c r="Q279" t="s">
        <v>26</v>
      </c>
    </row>
    <row r="280" spans="1:17" x14ac:dyDescent="0.25">
      <c r="A280" t="s">
        <v>20</v>
      </c>
      <c r="B280">
        <v>6</v>
      </c>
      <c r="C280" t="s">
        <v>28</v>
      </c>
      <c r="D280" t="s">
        <v>19</v>
      </c>
      <c r="E280">
        <v>4611</v>
      </c>
      <c r="F280" t="s">
        <v>29</v>
      </c>
      <c r="G280" t="s">
        <v>42</v>
      </c>
      <c r="H280">
        <v>1</v>
      </c>
      <c r="I280">
        <v>4</v>
      </c>
      <c r="J280">
        <v>32</v>
      </c>
      <c r="K280" t="s">
        <v>22</v>
      </c>
      <c r="L280" t="s">
        <v>23</v>
      </c>
      <c r="M280">
        <v>1</v>
      </c>
      <c r="N280" t="s">
        <v>24</v>
      </c>
      <c r="O280">
        <v>1</v>
      </c>
      <c r="P280" t="s">
        <v>26</v>
      </c>
      <c r="Q280" t="s">
        <v>25</v>
      </c>
    </row>
    <row r="281" spans="1:17" x14ac:dyDescent="0.25">
      <c r="A281" t="s">
        <v>20</v>
      </c>
      <c r="B281">
        <v>24</v>
      </c>
      <c r="C281" t="s">
        <v>28</v>
      </c>
      <c r="D281" t="s">
        <v>19</v>
      </c>
      <c r="E281">
        <v>1901</v>
      </c>
      <c r="F281" t="s">
        <v>44</v>
      </c>
      <c r="G281" t="s">
        <v>30</v>
      </c>
      <c r="H281">
        <v>4</v>
      </c>
      <c r="I281">
        <v>4</v>
      </c>
      <c r="J281">
        <v>29</v>
      </c>
      <c r="K281" t="s">
        <v>22</v>
      </c>
      <c r="L281" t="s">
        <v>38</v>
      </c>
      <c r="M281">
        <v>1</v>
      </c>
      <c r="N281" t="s">
        <v>39</v>
      </c>
      <c r="O281">
        <v>1</v>
      </c>
      <c r="P281" t="s">
        <v>25</v>
      </c>
      <c r="Q281" t="s">
        <v>26</v>
      </c>
    </row>
    <row r="282" spans="1:17" x14ac:dyDescent="0.25">
      <c r="A282" t="s">
        <v>20</v>
      </c>
      <c r="B282">
        <v>15</v>
      </c>
      <c r="C282" t="s">
        <v>18</v>
      </c>
      <c r="D282" t="s">
        <v>36</v>
      </c>
      <c r="E282">
        <v>3368</v>
      </c>
      <c r="F282" t="s">
        <v>40</v>
      </c>
      <c r="G282" t="s">
        <v>21</v>
      </c>
      <c r="H282">
        <v>3</v>
      </c>
      <c r="I282">
        <v>4</v>
      </c>
      <c r="J282">
        <v>23</v>
      </c>
      <c r="K282" t="s">
        <v>22</v>
      </c>
      <c r="L282" t="s">
        <v>38</v>
      </c>
      <c r="M282">
        <v>2</v>
      </c>
      <c r="N282" t="s">
        <v>24</v>
      </c>
      <c r="O282">
        <v>1</v>
      </c>
      <c r="P282" t="s">
        <v>25</v>
      </c>
      <c r="Q282" t="s">
        <v>26</v>
      </c>
    </row>
    <row r="283" spans="1:17" x14ac:dyDescent="0.25">
      <c r="A283" t="s">
        <v>20</v>
      </c>
      <c r="B283">
        <v>12</v>
      </c>
      <c r="C283" t="s">
        <v>28</v>
      </c>
      <c r="D283" t="s">
        <v>19</v>
      </c>
      <c r="E283">
        <v>1574</v>
      </c>
      <c r="F283" t="s">
        <v>29</v>
      </c>
      <c r="G283" t="s">
        <v>30</v>
      </c>
      <c r="H283">
        <v>4</v>
      </c>
      <c r="I283">
        <v>2</v>
      </c>
      <c r="J283">
        <v>50</v>
      </c>
      <c r="K283" t="s">
        <v>22</v>
      </c>
      <c r="L283" t="s">
        <v>23</v>
      </c>
      <c r="M283">
        <v>1</v>
      </c>
      <c r="N283" t="s">
        <v>24</v>
      </c>
      <c r="O283">
        <v>1</v>
      </c>
      <c r="P283" t="s">
        <v>26</v>
      </c>
      <c r="Q283" t="s">
        <v>26</v>
      </c>
    </row>
    <row r="284" spans="1:17" x14ac:dyDescent="0.25">
      <c r="A284" t="s">
        <v>47</v>
      </c>
      <c r="B284">
        <v>18</v>
      </c>
      <c r="C284" t="s">
        <v>48</v>
      </c>
      <c r="D284" t="s">
        <v>19</v>
      </c>
      <c r="E284">
        <v>1445</v>
      </c>
      <c r="F284" t="s">
        <v>20</v>
      </c>
      <c r="G284" t="s">
        <v>32</v>
      </c>
      <c r="H284">
        <v>4</v>
      </c>
      <c r="I284">
        <v>4</v>
      </c>
      <c r="J284">
        <v>49</v>
      </c>
      <c r="K284" t="s">
        <v>46</v>
      </c>
      <c r="L284" t="s">
        <v>23</v>
      </c>
      <c r="M284">
        <v>1</v>
      </c>
      <c r="N284" t="s">
        <v>33</v>
      </c>
      <c r="O284">
        <v>1</v>
      </c>
      <c r="P284" t="s">
        <v>26</v>
      </c>
      <c r="Q284" t="s">
        <v>26</v>
      </c>
    </row>
    <row r="285" spans="1:17" x14ac:dyDescent="0.25">
      <c r="A285" t="s">
        <v>20</v>
      </c>
      <c r="B285">
        <v>15</v>
      </c>
      <c r="C285" t="s">
        <v>18</v>
      </c>
      <c r="D285" t="s">
        <v>19</v>
      </c>
      <c r="E285">
        <v>1520</v>
      </c>
      <c r="F285" t="s">
        <v>20</v>
      </c>
      <c r="G285" t="s">
        <v>21</v>
      </c>
      <c r="H285">
        <v>4</v>
      </c>
      <c r="I285">
        <v>4</v>
      </c>
      <c r="J285">
        <v>63</v>
      </c>
      <c r="K285" t="s">
        <v>22</v>
      </c>
      <c r="L285" t="s">
        <v>23</v>
      </c>
      <c r="M285">
        <v>1</v>
      </c>
      <c r="N285" t="s">
        <v>24</v>
      </c>
      <c r="O285">
        <v>1</v>
      </c>
      <c r="P285" t="s">
        <v>26</v>
      </c>
      <c r="Q285" t="s">
        <v>26</v>
      </c>
    </row>
    <row r="286" spans="1:17" x14ac:dyDescent="0.25">
      <c r="A286" t="s">
        <v>27</v>
      </c>
      <c r="B286">
        <v>24</v>
      </c>
      <c r="C286" t="s">
        <v>18</v>
      </c>
      <c r="D286" t="s">
        <v>36</v>
      </c>
      <c r="E286">
        <v>3878</v>
      </c>
      <c r="F286" t="s">
        <v>44</v>
      </c>
      <c r="G286" t="s">
        <v>42</v>
      </c>
      <c r="H286">
        <v>4</v>
      </c>
      <c r="I286">
        <v>2</v>
      </c>
      <c r="J286">
        <v>37</v>
      </c>
      <c r="K286" t="s">
        <v>22</v>
      </c>
      <c r="L286" t="s">
        <v>23</v>
      </c>
      <c r="M286">
        <v>1</v>
      </c>
      <c r="N286" t="s">
        <v>24</v>
      </c>
      <c r="O286">
        <v>1</v>
      </c>
      <c r="P286" t="s">
        <v>25</v>
      </c>
      <c r="Q286" t="s">
        <v>26</v>
      </c>
    </row>
    <row r="287" spans="1:17" x14ac:dyDescent="0.25">
      <c r="A287" t="s">
        <v>17</v>
      </c>
      <c r="B287">
        <v>47</v>
      </c>
      <c r="C287" t="s">
        <v>28</v>
      </c>
      <c r="D287" t="s">
        <v>36</v>
      </c>
      <c r="E287">
        <v>10722</v>
      </c>
      <c r="F287" t="s">
        <v>29</v>
      </c>
      <c r="G287" t="s">
        <v>42</v>
      </c>
      <c r="H287">
        <v>1</v>
      </c>
      <c r="I287">
        <v>1</v>
      </c>
      <c r="J287">
        <v>35</v>
      </c>
      <c r="K287" t="s">
        <v>22</v>
      </c>
      <c r="L287" t="s">
        <v>23</v>
      </c>
      <c r="M287">
        <v>1</v>
      </c>
      <c r="N287" t="s">
        <v>33</v>
      </c>
      <c r="O287">
        <v>1</v>
      </c>
      <c r="P287" t="s">
        <v>25</v>
      </c>
      <c r="Q287" t="s">
        <v>26</v>
      </c>
    </row>
    <row r="288" spans="1:17" x14ac:dyDescent="0.25">
      <c r="A288" t="s">
        <v>17</v>
      </c>
      <c r="B288">
        <v>48</v>
      </c>
      <c r="C288" t="s">
        <v>28</v>
      </c>
      <c r="D288" t="s">
        <v>36</v>
      </c>
      <c r="E288">
        <v>4788</v>
      </c>
      <c r="F288" t="s">
        <v>29</v>
      </c>
      <c r="G288" t="s">
        <v>32</v>
      </c>
      <c r="H288">
        <v>4</v>
      </c>
      <c r="I288">
        <v>3</v>
      </c>
      <c r="J288">
        <v>26</v>
      </c>
      <c r="K288" t="s">
        <v>22</v>
      </c>
      <c r="L288" t="s">
        <v>23</v>
      </c>
      <c r="M288">
        <v>1</v>
      </c>
      <c r="N288" t="s">
        <v>24</v>
      </c>
      <c r="O288">
        <v>2</v>
      </c>
      <c r="P288" t="s">
        <v>26</v>
      </c>
      <c r="Q288" t="s">
        <v>26</v>
      </c>
    </row>
    <row r="289" spans="1:17" x14ac:dyDescent="0.25">
      <c r="A289" t="s">
        <v>27</v>
      </c>
      <c r="B289">
        <v>48</v>
      </c>
      <c r="C289" t="s">
        <v>35</v>
      </c>
      <c r="D289" t="s">
        <v>51</v>
      </c>
      <c r="E289">
        <v>7582</v>
      </c>
      <c r="F289" t="s">
        <v>44</v>
      </c>
      <c r="G289" t="s">
        <v>41</v>
      </c>
      <c r="H289">
        <v>2</v>
      </c>
      <c r="I289">
        <v>4</v>
      </c>
      <c r="J289">
        <v>31</v>
      </c>
      <c r="K289" t="s">
        <v>22</v>
      </c>
      <c r="L289" t="s">
        <v>34</v>
      </c>
      <c r="M289">
        <v>1</v>
      </c>
      <c r="N289" t="s">
        <v>39</v>
      </c>
      <c r="O289">
        <v>1</v>
      </c>
      <c r="P289" t="s">
        <v>25</v>
      </c>
      <c r="Q289" t="s">
        <v>26</v>
      </c>
    </row>
    <row r="290" spans="1:17" x14ac:dyDescent="0.25">
      <c r="A290" t="s">
        <v>27</v>
      </c>
      <c r="B290">
        <v>12</v>
      </c>
      <c r="C290" t="s">
        <v>28</v>
      </c>
      <c r="D290" t="s">
        <v>19</v>
      </c>
      <c r="E290">
        <v>1092</v>
      </c>
      <c r="F290" t="s">
        <v>29</v>
      </c>
      <c r="G290" t="s">
        <v>30</v>
      </c>
      <c r="H290">
        <v>4</v>
      </c>
      <c r="I290">
        <v>4</v>
      </c>
      <c r="J290">
        <v>49</v>
      </c>
      <c r="K290" t="s">
        <v>22</v>
      </c>
      <c r="L290" t="s">
        <v>23</v>
      </c>
      <c r="M290">
        <v>2</v>
      </c>
      <c r="N290" t="s">
        <v>24</v>
      </c>
      <c r="O290">
        <v>1</v>
      </c>
      <c r="P290" t="s">
        <v>25</v>
      </c>
      <c r="Q290" t="s">
        <v>26</v>
      </c>
    </row>
    <row r="291" spans="1:17" x14ac:dyDescent="0.25">
      <c r="A291" t="s">
        <v>17</v>
      </c>
      <c r="B291">
        <v>24</v>
      </c>
      <c r="C291" t="s">
        <v>35</v>
      </c>
      <c r="D291" t="s">
        <v>19</v>
      </c>
      <c r="E291">
        <v>1024</v>
      </c>
      <c r="F291" t="s">
        <v>29</v>
      </c>
      <c r="G291" t="s">
        <v>42</v>
      </c>
      <c r="H291">
        <v>4</v>
      </c>
      <c r="I291">
        <v>4</v>
      </c>
      <c r="J291">
        <v>48</v>
      </c>
      <c r="K291" t="s">
        <v>49</v>
      </c>
      <c r="L291" t="s">
        <v>23</v>
      </c>
      <c r="M291">
        <v>1</v>
      </c>
      <c r="N291" t="s">
        <v>24</v>
      </c>
      <c r="O291">
        <v>1</v>
      </c>
      <c r="P291" t="s">
        <v>26</v>
      </c>
      <c r="Q291" t="s">
        <v>25</v>
      </c>
    </row>
    <row r="292" spans="1:17" x14ac:dyDescent="0.25">
      <c r="A292" t="s">
        <v>20</v>
      </c>
      <c r="B292">
        <v>12</v>
      </c>
      <c r="C292" t="s">
        <v>28</v>
      </c>
      <c r="D292" t="s">
        <v>43</v>
      </c>
      <c r="E292">
        <v>1076</v>
      </c>
      <c r="F292" t="s">
        <v>29</v>
      </c>
      <c r="G292" t="s">
        <v>30</v>
      </c>
      <c r="H292">
        <v>2</v>
      </c>
      <c r="I292">
        <v>2</v>
      </c>
      <c r="J292">
        <v>26</v>
      </c>
      <c r="K292" t="s">
        <v>22</v>
      </c>
      <c r="L292" t="s">
        <v>23</v>
      </c>
      <c r="M292">
        <v>1</v>
      </c>
      <c r="N292" t="s">
        <v>24</v>
      </c>
      <c r="O292">
        <v>1</v>
      </c>
      <c r="P292" t="s">
        <v>25</v>
      </c>
      <c r="Q292" t="s">
        <v>26</v>
      </c>
    </row>
    <row r="293" spans="1:17" x14ac:dyDescent="0.25">
      <c r="A293" t="s">
        <v>27</v>
      </c>
      <c r="B293">
        <v>36</v>
      </c>
      <c r="C293" t="s">
        <v>28</v>
      </c>
      <c r="D293" t="s">
        <v>36</v>
      </c>
      <c r="E293">
        <v>9398</v>
      </c>
      <c r="F293" t="s">
        <v>29</v>
      </c>
      <c r="G293" t="s">
        <v>42</v>
      </c>
      <c r="H293">
        <v>1</v>
      </c>
      <c r="I293">
        <v>4</v>
      </c>
      <c r="J293">
        <v>28</v>
      </c>
      <c r="K293" t="s">
        <v>22</v>
      </c>
      <c r="L293" t="s">
        <v>38</v>
      </c>
      <c r="M293">
        <v>1</v>
      </c>
      <c r="N293" t="s">
        <v>39</v>
      </c>
      <c r="O293">
        <v>1</v>
      </c>
      <c r="P293" t="s">
        <v>25</v>
      </c>
      <c r="Q293" t="s">
        <v>25</v>
      </c>
    </row>
    <row r="294" spans="1:17" x14ac:dyDescent="0.25">
      <c r="A294" t="s">
        <v>17</v>
      </c>
      <c r="B294">
        <v>24</v>
      </c>
      <c r="C294" t="s">
        <v>18</v>
      </c>
      <c r="D294" t="s">
        <v>36</v>
      </c>
      <c r="E294">
        <v>6419</v>
      </c>
      <c r="F294" t="s">
        <v>29</v>
      </c>
      <c r="G294" t="s">
        <v>21</v>
      </c>
      <c r="H294">
        <v>2</v>
      </c>
      <c r="I294">
        <v>4</v>
      </c>
      <c r="J294">
        <v>44</v>
      </c>
      <c r="K294" t="s">
        <v>22</v>
      </c>
      <c r="L294" t="s">
        <v>34</v>
      </c>
      <c r="M294">
        <v>2</v>
      </c>
      <c r="N294" t="s">
        <v>39</v>
      </c>
      <c r="O294">
        <v>2</v>
      </c>
      <c r="P294" t="s">
        <v>25</v>
      </c>
      <c r="Q294" t="s">
        <v>26</v>
      </c>
    </row>
    <row r="295" spans="1:17" x14ac:dyDescent="0.25">
      <c r="A295" t="s">
        <v>47</v>
      </c>
      <c r="B295">
        <v>42</v>
      </c>
      <c r="C295" t="s">
        <v>18</v>
      </c>
      <c r="D295" t="s">
        <v>36</v>
      </c>
      <c r="E295">
        <v>4796</v>
      </c>
      <c r="F295" t="s">
        <v>29</v>
      </c>
      <c r="G295" t="s">
        <v>21</v>
      </c>
      <c r="H295">
        <v>4</v>
      </c>
      <c r="I295">
        <v>4</v>
      </c>
      <c r="J295">
        <v>56</v>
      </c>
      <c r="K295" t="s">
        <v>22</v>
      </c>
      <c r="L295" t="s">
        <v>34</v>
      </c>
      <c r="M295">
        <v>1</v>
      </c>
      <c r="N295" t="s">
        <v>24</v>
      </c>
      <c r="O295">
        <v>1</v>
      </c>
      <c r="P295" t="s">
        <v>26</v>
      </c>
      <c r="Q295" t="s">
        <v>26</v>
      </c>
    </row>
    <row r="296" spans="1:17" x14ac:dyDescent="0.25">
      <c r="A296" t="s">
        <v>20</v>
      </c>
      <c r="B296">
        <v>48</v>
      </c>
      <c r="C296" t="s">
        <v>18</v>
      </c>
      <c r="D296" t="s">
        <v>43</v>
      </c>
      <c r="E296">
        <v>7629</v>
      </c>
      <c r="F296" t="s">
        <v>20</v>
      </c>
      <c r="G296" t="s">
        <v>21</v>
      </c>
      <c r="H296">
        <v>4</v>
      </c>
      <c r="I296">
        <v>2</v>
      </c>
      <c r="J296">
        <v>46</v>
      </c>
      <c r="K296" t="s">
        <v>46</v>
      </c>
      <c r="L296" t="s">
        <v>23</v>
      </c>
      <c r="M296">
        <v>2</v>
      </c>
      <c r="N296" t="s">
        <v>39</v>
      </c>
      <c r="O296">
        <v>2</v>
      </c>
      <c r="P296" t="s">
        <v>26</v>
      </c>
      <c r="Q296" t="s">
        <v>26</v>
      </c>
    </row>
    <row r="297" spans="1:17" x14ac:dyDescent="0.25">
      <c r="A297" t="s">
        <v>27</v>
      </c>
      <c r="B297">
        <v>48</v>
      </c>
      <c r="C297" t="s">
        <v>28</v>
      </c>
      <c r="D297" t="s">
        <v>19</v>
      </c>
      <c r="E297">
        <v>9960</v>
      </c>
      <c r="F297" t="s">
        <v>29</v>
      </c>
      <c r="G297" t="s">
        <v>42</v>
      </c>
      <c r="H297">
        <v>1</v>
      </c>
      <c r="I297">
        <v>2</v>
      </c>
      <c r="J297">
        <v>26</v>
      </c>
      <c r="K297" t="s">
        <v>22</v>
      </c>
      <c r="L297" t="s">
        <v>23</v>
      </c>
      <c r="M297">
        <v>1</v>
      </c>
      <c r="N297" t="s">
        <v>24</v>
      </c>
      <c r="O297">
        <v>1</v>
      </c>
      <c r="P297" t="s">
        <v>25</v>
      </c>
      <c r="Q297" t="s">
        <v>25</v>
      </c>
    </row>
    <row r="298" spans="1:17" x14ac:dyDescent="0.25">
      <c r="A298" t="s">
        <v>20</v>
      </c>
      <c r="B298">
        <v>12</v>
      </c>
      <c r="C298" t="s">
        <v>28</v>
      </c>
      <c r="D298" t="s">
        <v>36</v>
      </c>
      <c r="E298">
        <v>4675</v>
      </c>
      <c r="F298" t="s">
        <v>20</v>
      </c>
      <c r="G298" t="s">
        <v>42</v>
      </c>
      <c r="H298">
        <v>1</v>
      </c>
      <c r="I298">
        <v>4</v>
      </c>
      <c r="J298">
        <v>20</v>
      </c>
      <c r="K298" t="s">
        <v>22</v>
      </c>
      <c r="L298" t="s">
        <v>38</v>
      </c>
      <c r="M298">
        <v>1</v>
      </c>
      <c r="N298" t="s">
        <v>24</v>
      </c>
      <c r="O298">
        <v>1</v>
      </c>
      <c r="P298" t="s">
        <v>26</v>
      </c>
      <c r="Q298" t="s">
        <v>26</v>
      </c>
    </row>
    <row r="299" spans="1:17" x14ac:dyDescent="0.25">
      <c r="A299" t="s">
        <v>20</v>
      </c>
      <c r="B299">
        <v>10</v>
      </c>
      <c r="C299" t="s">
        <v>28</v>
      </c>
      <c r="D299" t="s">
        <v>36</v>
      </c>
      <c r="E299">
        <v>1287</v>
      </c>
      <c r="F299" t="s">
        <v>20</v>
      </c>
      <c r="G299" t="s">
        <v>21</v>
      </c>
      <c r="H299">
        <v>4</v>
      </c>
      <c r="I299">
        <v>2</v>
      </c>
      <c r="J299">
        <v>45</v>
      </c>
      <c r="K299" t="s">
        <v>22</v>
      </c>
      <c r="L299" t="s">
        <v>23</v>
      </c>
      <c r="M299">
        <v>1</v>
      </c>
      <c r="N299" t="s">
        <v>33</v>
      </c>
      <c r="O299">
        <v>1</v>
      </c>
      <c r="P299" t="s">
        <v>26</v>
      </c>
      <c r="Q299" t="s">
        <v>26</v>
      </c>
    </row>
    <row r="300" spans="1:17" x14ac:dyDescent="0.25">
      <c r="A300" t="s">
        <v>20</v>
      </c>
      <c r="B300">
        <v>18</v>
      </c>
      <c r="C300" t="s">
        <v>28</v>
      </c>
      <c r="D300" t="s">
        <v>19</v>
      </c>
      <c r="E300">
        <v>2515</v>
      </c>
      <c r="F300" t="s">
        <v>29</v>
      </c>
      <c r="G300" t="s">
        <v>30</v>
      </c>
      <c r="H300">
        <v>3</v>
      </c>
      <c r="I300">
        <v>4</v>
      </c>
      <c r="J300">
        <v>43</v>
      </c>
      <c r="K300" t="s">
        <v>22</v>
      </c>
      <c r="L300" t="s">
        <v>23</v>
      </c>
      <c r="M300">
        <v>1</v>
      </c>
      <c r="N300" t="s">
        <v>24</v>
      </c>
      <c r="O300">
        <v>1</v>
      </c>
      <c r="P300" t="s">
        <v>25</v>
      </c>
      <c r="Q300" t="s">
        <v>26</v>
      </c>
    </row>
    <row r="301" spans="1:17" x14ac:dyDescent="0.25">
      <c r="A301" t="s">
        <v>27</v>
      </c>
      <c r="B301">
        <v>21</v>
      </c>
      <c r="C301" t="s">
        <v>18</v>
      </c>
      <c r="D301" t="s">
        <v>19</v>
      </c>
      <c r="E301">
        <v>2745</v>
      </c>
      <c r="F301" t="s">
        <v>40</v>
      </c>
      <c r="G301" t="s">
        <v>32</v>
      </c>
      <c r="H301">
        <v>3</v>
      </c>
      <c r="I301">
        <v>2</v>
      </c>
      <c r="J301">
        <v>32</v>
      </c>
      <c r="K301" t="s">
        <v>22</v>
      </c>
      <c r="L301" t="s">
        <v>23</v>
      </c>
      <c r="M301">
        <v>2</v>
      </c>
      <c r="N301" t="s">
        <v>24</v>
      </c>
      <c r="O301">
        <v>1</v>
      </c>
      <c r="P301" t="s">
        <v>25</v>
      </c>
      <c r="Q301" t="s">
        <v>26</v>
      </c>
    </row>
    <row r="302" spans="1:17" x14ac:dyDescent="0.25">
      <c r="A302" t="s">
        <v>20</v>
      </c>
      <c r="B302">
        <v>6</v>
      </c>
      <c r="C302" t="s">
        <v>28</v>
      </c>
      <c r="D302" t="s">
        <v>36</v>
      </c>
      <c r="E302">
        <v>672</v>
      </c>
      <c r="F302" t="s">
        <v>29</v>
      </c>
      <c r="G302" t="s">
        <v>41</v>
      </c>
      <c r="H302">
        <v>1</v>
      </c>
      <c r="I302">
        <v>4</v>
      </c>
      <c r="J302">
        <v>54</v>
      </c>
      <c r="K302" t="s">
        <v>22</v>
      </c>
      <c r="L302" t="s">
        <v>23</v>
      </c>
      <c r="M302">
        <v>1</v>
      </c>
      <c r="N302" t="s">
        <v>41</v>
      </c>
      <c r="O302">
        <v>1</v>
      </c>
      <c r="P302" t="s">
        <v>25</v>
      </c>
      <c r="Q302" t="s">
        <v>26</v>
      </c>
    </row>
    <row r="303" spans="1:17" x14ac:dyDescent="0.25">
      <c r="A303" t="s">
        <v>27</v>
      </c>
      <c r="B303">
        <v>36</v>
      </c>
      <c r="C303" t="s">
        <v>45</v>
      </c>
      <c r="D303" t="s">
        <v>19</v>
      </c>
      <c r="E303">
        <v>3804</v>
      </c>
      <c r="F303" t="s">
        <v>29</v>
      </c>
      <c r="G303" t="s">
        <v>30</v>
      </c>
      <c r="H303">
        <v>4</v>
      </c>
      <c r="I303">
        <v>1</v>
      </c>
      <c r="J303">
        <v>42</v>
      </c>
      <c r="K303" t="s">
        <v>22</v>
      </c>
      <c r="L303" t="s">
        <v>23</v>
      </c>
      <c r="M303">
        <v>1</v>
      </c>
      <c r="N303" t="s">
        <v>24</v>
      </c>
      <c r="O303">
        <v>1</v>
      </c>
      <c r="P303" t="s">
        <v>25</v>
      </c>
      <c r="Q303" t="s">
        <v>25</v>
      </c>
    </row>
    <row r="304" spans="1:17" x14ac:dyDescent="0.25">
      <c r="A304" t="s">
        <v>47</v>
      </c>
      <c r="B304">
        <v>24</v>
      </c>
      <c r="C304" t="s">
        <v>18</v>
      </c>
      <c r="D304" t="s">
        <v>36</v>
      </c>
      <c r="E304">
        <v>1344</v>
      </c>
      <c r="F304" t="s">
        <v>20</v>
      </c>
      <c r="G304" t="s">
        <v>32</v>
      </c>
      <c r="H304">
        <v>4</v>
      </c>
      <c r="I304">
        <v>2</v>
      </c>
      <c r="J304">
        <v>37</v>
      </c>
      <c r="K304" t="s">
        <v>46</v>
      </c>
      <c r="L304" t="s">
        <v>23</v>
      </c>
      <c r="M304">
        <v>2</v>
      </c>
      <c r="N304" t="s">
        <v>33</v>
      </c>
      <c r="O304">
        <v>2</v>
      </c>
      <c r="P304" t="s">
        <v>26</v>
      </c>
      <c r="Q304" t="s">
        <v>25</v>
      </c>
    </row>
    <row r="305" spans="1:17" x14ac:dyDescent="0.25">
      <c r="A305" t="s">
        <v>17</v>
      </c>
      <c r="B305">
        <v>10</v>
      </c>
      <c r="C305" t="s">
        <v>18</v>
      </c>
      <c r="D305" t="s">
        <v>36</v>
      </c>
      <c r="E305">
        <v>1038</v>
      </c>
      <c r="F305" t="s">
        <v>29</v>
      </c>
      <c r="G305" t="s">
        <v>32</v>
      </c>
      <c r="H305">
        <v>4</v>
      </c>
      <c r="I305">
        <v>3</v>
      </c>
      <c r="J305">
        <v>49</v>
      </c>
      <c r="K305" t="s">
        <v>22</v>
      </c>
      <c r="L305" t="s">
        <v>23</v>
      </c>
      <c r="M305">
        <v>2</v>
      </c>
      <c r="N305" t="s">
        <v>24</v>
      </c>
      <c r="O305">
        <v>1</v>
      </c>
      <c r="P305" t="s">
        <v>25</v>
      </c>
      <c r="Q305" t="s">
        <v>26</v>
      </c>
    </row>
    <row r="306" spans="1:17" x14ac:dyDescent="0.25">
      <c r="A306" t="s">
        <v>20</v>
      </c>
      <c r="B306">
        <v>48</v>
      </c>
      <c r="C306" t="s">
        <v>18</v>
      </c>
      <c r="D306" t="s">
        <v>36</v>
      </c>
      <c r="E306">
        <v>10127</v>
      </c>
      <c r="F306" t="s">
        <v>37</v>
      </c>
      <c r="G306" t="s">
        <v>30</v>
      </c>
      <c r="H306">
        <v>2</v>
      </c>
      <c r="I306">
        <v>2</v>
      </c>
      <c r="J306">
        <v>44</v>
      </c>
      <c r="K306" t="s">
        <v>46</v>
      </c>
      <c r="L306" t="s">
        <v>34</v>
      </c>
      <c r="M306">
        <v>1</v>
      </c>
      <c r="N306" t="s">
        <v>24</v>
      </c>
      <c r="O306">
        <v>1</v>
      </c>
      <c r="P306" t="s">
        <v>26</v>
      </c>
      <c r="Q306" t="s">
        <v>25</v>
      </c>
    </row>
    <row r="307" spans="1:17" x14ac:dyDescent="0.25">
      <c r="A307" t="s">
        <v>20</v>
      </c>
      <c r="B307">
        <v>6</v>
      </c>
      <c r="C307" t="s">
        <v>28</v>
      </c>
      <c r="D307" t="s">
        <v>19</v>
      </c>
      <c r="E307">
        <v>1543</v>
      </c>
      <c r="F307" t="s">
        <v>40</v>
      </c>
      <c r="G307" t="s">
        <v>30</v>
      </c>
      <c r="H307">
        <v>4</v>
      </c>
      <c r="I307">
        <v>2</v>
      </c>
      <c r="J307">
        <v>33</v>
      </c>
      <c r="K307" t="s">
        <v>22</v>
      </c>
      <c r="L307" t="s">
        <v>23</v>
      </c>
      <c r="M307">
        <v>1</v>
      </c>
      <c r="N307" t="s">
        <v>24</v>
      </c>
      <c r="O307">
        <v>1</v>
      </c>
      <c r="P307" t="s">
        <v>26</v>
      </c>
      <c r="Q307" t="s">
        <v>26</v>
      </c>
    </row>
    <row r="308" spans="1:17" x14ac:dyDescent="0.25">
      <c r="A308" t="s">
        <v>20</v>
      </c>
      <c r="B308">
        <v>30</v>
      </c>
      <c r="C308" t="s">
        <v>28</v>
      </c>
      <c r="D308" t="s">
        <v>36</v>
      </c>
      <c r="E308">
        <v>4811</v>
      </c>
      <c r="F308" t="s">
        <v>20</v>
      </c>
      <c r="G308" t="s">
        <v>32</v>
      </c>
      <c r="H308">
        <v>2</v>
      </c>
      <c r="I308">
        <v>4</v>
      </c>
      <c r="J308">
        <v>24</v>
      </c>
      <c r="K308" t="s">
        <v>49</v>
      </c>
      <c r="L308" t="s">
        <v>38</v>
      </c>
      <c r="M308">
        <v>1</v>
      </c>
      <c r="N308" t="s">
        <v>33</v>
      </c>
      <c r="O308">
        <v>1</v>
      </c>
      <c r="P308" t="s">
        <v>26</v>
      </c>
      <c r="Q308" t="s">
        <v>26</v>
      </c>
    </row>
    <row r="309" spans="1:17" x14ac:dyDescent="0.25">
      <c r="A309" t="s">
        <v>17</v>
      </c>
      <c r="B309">
        <v>12</v>
      </c>
      <c r="C309" t="s">
        <v>28</v>
      </c>
      <c r="D309" t="s">
        <v>19</v>
      </c>
      <c r="E309">
        <v>727</v>
      </c>
      <c r="F309" t="s">
        <v>44</v>
      </c>
      <c r="G309" t="s">
        <v>42</v>
      </c>
      <c r="H309">
        <v>4</v>
      </c>
      <c r="I309">
        <v>3</v>
      </c>
      <c r="J309">
        <v>33</v>
      </c>
      <c r="K309" t="s">
        <v>22</v>
      </c>
      <c r="L309" t="s">
        <v>23</v>
      </c>
      <c r="M309">
        <v>1</v>
      </c>
      <c r="N309" t="s">
        <v>33</v>
      </c>
      <c r="O309">
        <v>1</v>
      </c>
      <c r="P309" t="s">
        <v>25</v>
      </c>
      <c r="Q309" t="s">
        <v>25</v>
      </c>
    </row>
    <row r="310" spans="1:17" x14ac:dyDescent="0.25">
      <c r="A310" t="s">
        <v>27</v>
      </c>
      <c r="B310">
        <v>8</v>
      </c>
      <c r="C310" t="s">
        <v>28</v>
      </c>
      <c r="D310" t="s">
        <v>19</v>
      </c>
      <c r="E310">
        <v>1237</v>
      </c>
      <c r="F310" t="s">
        <v>29</v>
      </c>
      <c r="G310" t="s">
        <v>30</v>
      </c>
      <c r="H310">
        <v>3</v>
      </c>
      <c r="I310">
        <v>4</v>
      </c>
      <c r="J310">
        <v>24</v>
      </c>
      <c r="K310" t="s">
        <v>22</v>
      </c>
      <c r="L310" t="s">
        <v>23</v>
      </c>
      <c r="M310">
        <v>1</v>
      </c>
      <c r="N310" t="s">
        <v>24</v>
      </c>
      <c r="O310">
        <v>1</v>
      </c>
      <c r="P310" t="s">
        <v>26</v>
      </c>
      <c r="Q310" t="s">
        <v>25</v>
      </c>
    </row>
    <row r="311" spans="1:17" x14ac:dyDescent="0.25">
      <c r="A311" t="s">
        <v>27</v>
      </c>
      <c r="B311">
        <v>9</v>
      </c>
      <c r="C311" t="s">
        <v>28</v>
      </c>
      <c r="D311" t="s">
        <v>36</v>
      </c>
      <c r="E311">
        <v>276</v>
      </c>
      <c r="F311" t="s">
        <v>29</v>
      </c>
      <c r="G311" t="s">
        <v>30</v>
      </c>
      <c r="H311">
        <v>4</v>
      </c>
      <c r="I311">
        <v>4</v>
      </c>
      <c r="J311">
        <v>22</v>
      </c>
      <c r="K311" t="s">
        <v>22</v>
      </c>
      <c r="L311" t="s">
        <v>38</v>
      </c>
      <c r="M311">
        <v>1</v>
      </c>
      <c r="N311" t="s">
        <v>33</v>
      </c>
      <c r="O311">
        <v>1</v>
      </c>
      <c r="P311" t="s">
        <v>26</v>
      </c>
      <c r="Q311" t="s">
        <v>26</v>
      </c>
    </row>
    <row r="312" spans="1:17" x14ac:dyDescent="0.25">
      <c r="A312" t="s">
        <v>27</v>
      </c>
      <c r="B312">
        <v>48</v>
      </c>
      <c r="C312" t="s">
        <v>28</v>
      </c>
      <c r="D312" t="s">
        <v>51</v>
      </c>
      <c r="E312">
        <v>5381</v>
      </c>
      <c r="F312" t="s">
        <v>20</v>
      </c>
      <c r="G312" t="s">
        <v>41</v>
      </c>
      <c r="H312">
        <v>3</v>
      </c>
      <c r="I312">
        <v>4</v>
      </c>
      <c r="J312">
        <v>40</v>
      </c>
      <c r="K312" t="s">
        <v>46</v>
      </c>
      <c r="L312" t="s">
        <v>34</v>
      </c>
      <c r="M312">
        <v>1</v>
      </c>
      <c r="N312" t="s">
        <v>41</v>
      </c>
      <c r="O312">
        <v>1</v>
      </c>
      <c r="P312" t="s">
        <v>25</v>
      </c>
      <c r="Q312" t="s">
        <v>26</v>
      </c>
    </row>
    <row r="313" spans="1:17" x14ac:dyDescent="0.25">
      <c r="A313" t="s">
        <v>20</v>
      </c>
      <c r="B313">
        <v>24</v>
      </c>
      <c r="C313" t="s">
        <v>28</v>
      </c>
      <c r="D313" t="s">
        <v>19</v>
      </c>
      <c r="E313">
        <v>5511</v>
      </c>
      <c r="F313" t="s">
        <v>44</v>
      </c>
      <c r="G313" t="s">
        <v>30</v>
      </c>
      <c r="H313">
        <v>4</v>
      </c>
      <c r="I313">
        <v>1</v>
      </c>
      <c r="J313">
        <v>25</v>
      </c>
      <c r="K313" t="s">
        <v>49</v>
      </c>
      <c r="L313" t="s">
        <v>23</v>
      </c>
      <c r="M313">
        <v>1</v>
      </c>
      <c r="N313" t="s">
        <v>24</v>
      </c>
      <c r="O313">
        <v>1</v>
      </c>
      <c r="P313" t="s">
        <v>26</v>
      </c>
      <c r="Q313" t="s">
        <v>26</v>
      </c>
    </row>
    <row r="314" spans="1:17" x14ac:dyDescent="0.25">
      <c r="A314" t="s">
        <v>47</v>
      </c>
      <c r="B314">
        <v>24</v>
      </c>
      <c r="C314" t="s">
        <v>28</v>
      </c>
      <c r="D314" t="s">
        <v>19</v>
      </c>
      <c r="E314">
        <v>3749</v>
      </c>
      <c r="F314" t="s">
        <v>29</v>
      </c>
      <c r="G314" t="s">
        <v>42</v>
      </c>
      <c r="H314">
        <v>2</v>
      </c>
      <c r="I314">
        <v>4</v>
      </c>
      <c r="J314">
        <v>26</v>
      </c>
      <c r="K314" t="s">
        <v>22</v>
      </c>
      <c r="L314" t="s">
        <v>23</v>
      </c>
      <c r="M314">
        <v>1</v>
      </c>
      <c r="N314" t="s">
        <v>24</v>
      </c>
      <c r="O314">
        <v>1</v>
      </c>
      <c r="P314" t="s">
        <v>26</v>
      </c>
      <c r="Q314" t="s">
        <v>26</v>
      </c>
    </row>
    <row r="315" spans="1:17" x14ac:dyDescent="0.25">
      <c r="A315" t="s">
        <v>27</v>
      </c>
      <c r="B315">
        <v>12</v>
      </c>
      <c r="C315" t="s">
        <v>28</v>
      </c>
      <c r="D315" t="s">
        <v>36</v>
      </c>
      <c r="E315">
        <v>685</v>
      </c>
      <c r="F315" t="s">
        <v>29</v>
      </c>
      <c r="G315" t="s">
        <v>32</v>
      </c>
      <c r="H315">
        <v>2</v>
      </c>
      <c r="I315">
        <v>3</v>
      </c>
      <c r="J315">
        <v>25</v>
      </c>
      <c r="K315" t="s">
        <v>46</v>
      </c>
      <c r="L315" t="s">
        <v>23</v>
      </c>
      <c r="M315">
        <v>1</v>
      </c>
      <c r="N315" t="s">
        <v>33</v>
      </c>
      <c r="O315">
        <v>1</v>
      </c>
      <c r="P315" t="s">
        <v>26</v>
      </c>
      <c r="Q315" t="s">
        <v>25</v>
      </c>
    </row>
    <row r="316" spans="1:17" x14ac:dyDescent="0.25">
      <c r="A316" t="s">
        <v>47</v>
      </c>
      <c r="B316">
        <v>4</v>
      </c>
      <c r="C316" t="s">
        <v>28</v>
      </c>
      <c r="D316" t="s">
        <v>36</v>
      </c>
      <c r="E316">
        <v>1494</v>
      </c>
      <c r="F316" t="s">
        <v>20</v>
      </c>
      <c r="G316" t="s">
        <v>42</v>
      </c>
      <c r="H316">
        <v>1</v>
      </c>
      <c r="I316">
        <v>2</v>
      </c>
      <c r="J316">
        <v>29</v>
      </c>
      <c r="K316" t="s">
        <v>22</v>
      </c>
      <c r="L316" t="s">
        <v>23</v>
      </c>
      <c r="M316">
        <v>1</v>
      </c>
      <c r="N316" t="s">
        <v>33</v>
      </c>
      <c r="O316">
        <v>2</v>
      </c>
      <c r="P316" t="s">
        <v>26</v>
      </c>
      <c r="Q316" t="s">
        <v>26</v>
      </c>
    </row>
    <row r="317" spans="1:17" x14ac:dyDescent="0.25">
      <c r="A317" t="s">
        <v>17</v>
      </c>
      <c r="B317">
        <v>36</v>
      </c>
      <c r="C317" t="s">
        <v>48</v>
      </c>
      <c r="D317" t="s">
        <v>19</v>
      </c>
      <c r="E317">
        <v>2746</v>
      </c>
      <c r="F317" t="s">
        <v>29</v>
      </c>
      <c r="G317" t="s">
        <v>21</v>
      </c>
      <c r="H317">
        <v>4</v>
      </c>
      <c r="I317">
        <v>4</v>
      </c>
      <c r="J317">
        <v>31</v>
      </c>
      <c r="K317" t="s">
        <v>46</v>
      </c>
      <c r="L317" t="s">
        <v>23</v>
      </c>
      <c r="M317">
        <v>1</v>
      </c>
      <c r="N317" t="s">
        <v>24</v>
      </c>
      <c r="O317">
        <v>1</v>
      </c>
      <c r="P317" t="s">
        <v>26</v>
      </c>
      <c r="Q317" t="s">
        <v>25</v>
      </c>
    </row>
    <row r="318" spans="1:17" x14ac:dyDescent="0.25">
      <c r="A318" t="s">
        <v>17</v>
      </c>
      <c r="B318">
        <v>12</v>
      </c>
      <c r="C318" t="s">
        <v>28</v>
      </c>
      <c r="D318" t="s">
        <v>19</v>
      </c>
      <c r="E318">
        <v>708</v>
      </c>
      <c r="F318" t="s">
        <v>29</v>
      </c>
      <c r="G318" t="s">
        <v>30</v>
      </c>
      <c r="H318">
        <v>2</v>
      </c>
      <c r="I318">
        <v>3</v>
      </c>
      <c r="J318">
        <v>38</v>
      </c>
      <c r="K318" t="s">
        <v>22</v>
      </c>
      <c r="L318" t="s">
        <v>23</v>
      </c>
      <c r="M318">
        <v>1</v>
      </c>
      <c r="N318" t="s">
        <v>33</v>
      </c>
      <c r="O318">
        <v>2</v>
      </c>
      <c r="P318" t="s">
        <v>26</v>
      </c>
      <c r="Q318" t="s">
        <v>26</v>
      </c>
    </row>
    <row r="319" spans="1:17" x14ac:dyDescent="0.25">
      <c r="A319" t="s">
        <v>27</v>
      </c>
      <c r="B319">
        <v>24</v>
      </c>
      <c r="C319" t="s">
        <v>28</v>
      </c>
      <c r="D319" t="s">
        <v>19</v>
      </c>
      <c r="E319">
        <v>4351</v>
      </c>
      <c r="F319" t="s">
        <v>20</v>
      </c>
      <c r="G319" t="s">
        <v>30</v>
      </c>
      <c r="H319">
        <v>1</v>
      </c>
      <c r="I319">
        <v>4</v>
      </c>
      <c r="J319">
        <v>48</v>
      </c>
      <c r="K319" t="s">
        <v>22</v>
      </c>
      <c r="L319" t="s">
        <v>23</v>
      </c>
      <c r="M319">
        <v>1</v>
      </c>
      <c r="N319" t="s">
        <v>33</v>
      </c>
      <c r="O319">
        <v>1</v>
      </c>
      <c r="P319" t="s">
        <v>25</v>
      </c>
      <c r="Q319" t="s">
        <v>26</v>
      </c>
    </row>
    <row r="320" spans="1:17" x14ac:dyDescent="0.25">
      <c r="A320" t="s">
        <v>20</v>
      </c>
      <c r="B320">
        <v>12</v>
      </c>
      <c r="C320" t="s">
        <v>18</v>
      </c>
      <c r="D320" t="s">
        <v>31</v>
      </c>
      <c r="E320">
        <v>701</v>
      </c>
      <c r="F320" t="s">
        <v>29</v>
      </c>
      <c r="G320" t="s">
        <v>30</v>
      </c>
      <c r="H320">
        <v>4</v>
      </c>
      <c r="I320">
        <v>2</v>
      </c>
      <c r="J320">
        <v>32</v>
      </c>
      <c r="K320" t="s">
        <v>22</v>
      </c>
      <c r="L320" t="s">
        <v>23</v>
      </c>
      <c r="M320">
        <v>2</v>
      </c>
      <c r="N320" t="s">
        <v>24</v>
      </c>
      <c r="O320">
        <v>1</v>
      </c>
      <c r="P320" t="s">
        <v>26</v>
      </c>
      <c r="Q320" t="s">
        <v>26</v>
      </c>
    </row>
    <row r="321" spans="1:17" x14ac:dyDescent="0.25">
      <c r="A321" t="s">
        <v>17</v>
      </c>
      <c r="B321">
        <v>15</v>
      </c>
      <c r="C321" t="s">
        <v>35</v>
      </c>
      <c r="D321" t="s">
        <v>19</v>
      </c>
      <c r="E321">
        <v>3643</v>
      </c>
      <c r="F321" t="s">
        <v>29</v>
      </c>
      <c r="G321" t="s">
        <v>21</v>
      </c>
      <c r="H321">
        <v>1</v>
      </c>
      <c r="I321">
        <v>4</v>
      </c>
      <c r="J321">
        <v>27</v>
      </c>
      <c r="K321" t="s">
        <v>22</v>
      </c>
      <c r="L321" t="s">
        <v>23</v>
      </c>
      <c r="M321">
        <v>2</v>
      </c>
      <c r="N321" t="s">
        <v>33</v>
      </c>
      <c r="O321">
        <v>1</v>
      </c>
      <c r="P321" t="s">
        <v>26</v>
      </c>
      <c r="Q321" t="s">
        <v>26</v>
      </c>
    </row>
    <row r="322" spans="1:17" x14ac:dyDescent="0.25">
      <c r="A322" t="s">
        <v>27</v>
      </c>
      <c r="B322">
        <v>30</v>
      </c>
      <c r="C322" t="s">
        <v>18</v>
      </c>
      <c r="D322" t="s">
        <v>36</v>
      </c>
      <c r="E322">
        <v>4249</v>
      </c>
      <c r="F322" t="s">
        <v>29</v>
      </c>
      <c r="G322" t="s">
        <v>41</v>
      </c>
      <c r="H322">
        <v>4</v>
      </c>
      <c r="I322">
        <v>2</v>
      </c>
      <c r="J322">
        <v>28</v>
      </c>
      <c r="K322" t="s">
        <v>22</v>
      </c>
      <c r="L322" t="s">
        <v>23</v>
      </c>
      <c r="M322">
        <v>2</v>
      </c>
      <c r="N322" t="s">
        <v>39</v>
      </c>
      <c r="O322">
        <v>1</v>
      </c>
      <c r="P322" t="s">
        <v>26</v>
      </c>
      <c r="Q322" t="s">
        <v>25</v>
      </c>
    </row>
    <row r="323" spans="1:17" x14ac:dyDescent="0.25">
      <c r="A323" t="s">
        <v>17</v>
      </c>
      <c r="B323">
        <v>24</v>
      </c>
      <c r="C323" t="s">
        <v>28</v>
      </c>
      <c r="D323" t="s">
        <v>19</v>
      </c>
      <c r="E323">
        <v>1938</v>
      </c>
      <c r="F323" t="s">
        <v>29</v>
      </c>
      <c r="G323" t="s">
        <v>42</v>
      </c>
      <c r="H323">
        <v>4</v>
      </c>
      <c r="I323">
        <v>3</v>
      </c>
      <c r="J323">
        <v>32</v>
      </c>
      <c r="K323" t="s">
        <v>22</v>
      </c>
      <c r="L323" t="s">
        <v>23</v>
      </c>
      <c r="M323">
        <v>1</v>
      </c>
      <c r="N323" t="s">
        <v>24</v>
      </c>
      <c r="O323">
        <v>1</v>
      </c>
      <c r="P323" t="s">
        <v>26</v>
      </c>
      <c r="Q323" t="s">
        <v>25</v>
      </c>
    </row>
    <row r="324" spans="1:17" x14ac:dyDescent="0.25">
      <c r="A324" t="s">
        <v>17</v>
      </c>
      <c r="B324">
        <v>24</v>
      </c>
      <c r="C324" t="s">
        <v>28</v>
      </c>
      <c r="D324" t="s">
        <v>36</v>
      </c>
      <c r="E324">
        <v>2910</v>
      </c>
      <c r="F324" t="s">
        <v>29</v>
      </c>
      <c r="G324" t="s">
        <v>32</v>
      </c>
      <c r="H324">
        <v>2</v>
      </c>
      <c r="I324">
        <v>1</v>
      </c>
      <c r="J324">
        <v>34</v>
      </c>
      <c r="K324" t="s">
        <v>22</v>
      </c>
      <c r="L324" t="s">
        <v>34</v>
      </c>
      <c r="M324">
        <v>1</v>
      </c>
      <c r="N324" t="s">
        <v>39</v>
      </c>
      <c r="O324">
        <v>1</v>
      </c>
      <c r="P324" t="s">
        <v>25</v>
      </c>
      <c r="Q324" t="s">
        <v>26</v>
      </c>
    </row>
    <row r="325" spans="1:17" x14ac:dyDescent="0.25">
      <c r="A325" t="s">
        <v>17</v>
      </c>
      <c r="B325">
        <v>18</v>
      </c>
      <c r="C325" t="s">
        <v>28</v>
      </c>
      <c r="D325" t="s">
        <v>19</v>
      </c>
      <c r="E325">
        <v>2659</v>
      </c>
      <c r="F325" t="s">
        <v>40</v>
      </c>
      <c r="G325" t="s">
        <v>30</v>
      </c>
      <c r="H325">
        <v>4</v>
      </c>
      <c r="I325">
        <v>2</v>
      </c>
      <c r="J325">
        <v>28</v>
      </c>
      <c r="K325" t="s">
        <v>22</v>
      </c>
      <c r="L325" t="s">
        <v>23</v>
      </c>
      <c r="M325">
        <v>1</v>
      </c>
      <c r="N325" t="s">
        <v>24</v>
      </c>
      <c r="O325">
        <v>1</v>
      </c>
      <c r="P325" t="s">
        <v>26</v>
      </c>
      <c r="Q325" t="s">
        <v>26</v>
      </c>
    </row>
    <row r="326" spans="1:17" x14ac:dyDescent="0.25">
      <c r="A326" t="s">
        <v>20</v>
      </c>
      <c r="B326">
        <v>18</v>
      </c>
      <c r="C326" t="s">
        <v>18</v>
      </c>
      <c r="D326" t="s">
        <v>36</v>
      </c>
      <c r="E326">
        <v>1028</v>
      </c>
      <c r="F326" t="s">
        <v>29</v>
      </c>
      <c r="G326" t="s">
        <v>30</v>
      </c>
      <c r="H326">
        <v>4</v>
      </c>
      <c r="I326">
        <v>3</v>
      </c>
      <c r="J326">
        <v>36</v>
      </c>
      <c r="K326" t="s">
        <v>22</v>
      </c>
      <c r="L326" t="s">
        <v>23</v>
      </c>
      <c r="M326">
        <v>2</v>
      </c>
      <c r="N326" t="s">
        <v>24</v>
      </c>
      <c r="O326">
        <v>1</v>
      </c>
      <c r="P326" t="s">
        <v>26</v>
      </c>
      <c r="Q326" t="s">
        <v>26</v>
      </c>
    </row>
    <row r="327" spans="1:17" x14ac:dyDescent="0.25">
      <c r="A327" t="s">
        <v>17</v>
      </c>
      <c r="B327">
        <v>8</v>
      </c>
      <c r="C327" t="s">
        <v>18</v>
      </c>
      <c r="D327" t="s">
        <v>36</v>
      </c>
      <c r="E327">
        <v>3398</v>
      </c>
      <c r="F327" t="s">
        <v>29</v>
      </c>
      <c r="G327" t="s">
        <v>32</v>
      </c>
      <c r="H327">
        <v>1</v>
      </c>
      <c r="I327">
        <v>4</v>
      </c>
      <c r="J327">
        <v>39</v>
      </c>
      <c r="K327" t="s">
        <v>22</v>
      </c>
      <c r="L327" t="s">
        <v>23</v>
      </c>
      <c r="M327">
        <v>2</v>
      </c>
      <c r="N327" t="s">
        <v>33</v>
      </c>
      <c r="O327">
        <v>1</v>
      </c>
      <c r="P327" t="s">
        <v>26</v>
      </c>
      <c r="Q327" t="s">
        <v>26</v>
      </c>
    </row>
    <row r="328" spans="1:17" x14ac:dyDescent="0.25">
      <c r="A328" t="s">
        <v>20</v>
      </c>
      <c r="B328">
        <v>12</v>
      </c>
      <c r="C328" t="s">
        <v>18</v>
      </c>
      <c r="D328" t="s">
        <v>19</v>
      </c>
      <c r="E328">
        <v>5801</v>
      </c>
      <c r="F328" t="s">
        <v>20</v>
      </c>
      <c r="G328" t="s">
        <v>21</v>
      </c>
      <c r="H328">
        <v>2</v>
      </c>
      <c r="I328">
        <v>4</v>
      </c>
      <c r="J328">
        <v>49</v>
      </c>
      <c r="K328" t="s">
        <v>22</v>
      </c>
      <c r="L328" t="s">
        <v>38</v>
      </c>
      <c r="M328">
        <v>1</v>
      </c>
      <c r="N328" t="s">
        <v>24</v>
      </c>
      <c r="O328">
        <v>1</v>
      </c>
      <c r="P328" t="s">
        <v>25</v>
      </c>
      <c r="Q328" t="s">
        <v>26</v>
      </c>
    </row>
    <row r="329" spans="1:17" x14ac:dyDescent="0.25">
      <c r="A329" t="s">
        <v>20</v>
      </c>
      <c r="B329">
        <v>24</v>
      </c>
      <c r="C329" t="s">
        <v>28</v>
      </c>
      <c r="D329" t="s">
        <v>36</v>
      </c>
      <c r="E329">
        <v>1525</v>
      </c>
      <c r="F329" t="s">
        <v>40</v>
      </c>
      <c r="G329" t="s">
        <v>32</v>
      </c>
      <c r="H329">
        <v>4</v>
      </c>
      <c r="I329">
        <v>3</v>
      </c>
      <c r="J329">
        <v>34</v>
      </c>
      <c r="K329" t="s">
        <v>22</v>
      </c>
      <c r="L329" t="s">
        <v>23</v>
      </c>
      <c r="M329">
        <v>1</v>
      </c>
      <c r="N329" t="s">
        <v>24</v>
      </c>
      <c r="O329">
        <v>2</v>
      </c>
      <c r="P329" t="s">
        <v>25</v>
      </c>
      <c r="Q329" t="s">
        <v>26</v>
      </c>
    </row>
    <row r="330" spans="1:17" x14ac:dyDescent="0.25">
      <c r="A330" t="s">
        <v>47</v>
      </c>
      <c r="B330">
        <v>36</v>
      </c>
      <c r="C330" t="s">
        <v>28</v>
      </c>
      <c r="D330" t="s">
        <v>19</v>
      </c>
      <c r="E330">
        <v>4473</v>
      </c>
      <c r="F330" t="s">
        <v>29</v>
      </c>
      <c r="G330" t="s">
        <v>21</v>
      </c>
      <c r="H330">
        <v>4</v>
      </c>
      <c r="I330">
        <v>2</v>
      </c>
      <c r="J330">
        <v>31</v>
      </c>
      <c r="K330" t="s">
        <v>22</v>
      </c>
      <c r="L330" t="s">
        <v>23</v>
      </c>
      <c r="M330">
        <v>1</v>
      </c>
      <c r="N330" t="s">
        <v>24</v>
      </c>
      <c r="O330">
        <v>1</v>
      </c>
      <c r="P330" t="s">
        <v>26</v>
      </c>
      <c r="Q330" t="s">
        <v>26</v>
      </c>
    </row>
    <row r="331" spans="1:17" x14ac:dyDescent="0.25">
      <c r="A331" t="s">
        <v>27</v>
      </c>
      <c r="B331">
        <v>6</v>
      </c>
      <c r="C331" t="s">
        <v>28</v>
      </c>
      <c r="D331" t="s">
        <v>19</v>
      </c>
      <c r="E331">
        <v>1068</v>
      </c>
      <c r="F331" t="s">
        <v>29</v>
      </c>
      <c r="G331" t="s">
        <v>21</v>
      </c>
      <c r="H331">
        <v>4</v>
      </c>
      <c r="I331">
        <v>4</v>
      </c>
      <c r="J331">
        <v>28</v>
      </c>
      <c r="K331" t="s">
        <v>22</v>
      </c>
      <c r="L331" t="s">
        <v>23</v>
      </c>
      <c r="M331">
        <v>1</v>
      </c>
      <c r="N331" t="s">
        <v>24</v>
      </c>
      <c r="O331">
        <v>2</v>
      </c>
      <c r="P331" t="s">
        <v>26</v>
      </c>
      <c r="Q331" t="s">
        <v>26</v>
      </c>
    </row>
    <row r="332" spans="1:17" x14ac:dyDescent="0.25">
      <c r="A332" t="s">
        <v>17</v>
      </c>
      <c r="B332">
        <v>24</v>
      </c>
      <c r="C332" t="s">
        <v>18</v>
      </c>
      <c r="D332" t="s">
        <v>36</v>
      </c>
      <c r="E332">
        <v>6615</v>
      </c>
      <c r="F332" t="s">
        <v>29</v>
      </c>
      <c r="G332" t="s">
        <v>41</v>
      </c>
      <c r="H332">
        <v>2</v>
      </c>
      <c r="I332">
        <v>4</v>
      </c>
      <c r="J332">
        <v>75</v>
      </c>
      <c r="K332" t="s">
        <v>22</v>
      </c>
      <c r="L332" t="s">
        <v>34</v>
      </c>
      <c r="M332">
        <v>2</v>
      </c>
      <c r="N332" t="s">
        <v>39</v>
      </c>
      <c r="O332">
        <v>1</v>
      </c>
      <c r="P332" t="s">
        <v>25</v>
      </c>
      <c r="Q332" t="s">
        <v>26</v>
      </c>
    </row>
    <row r="333" spans="1:17" x14ac:dyDescent="0.25">
      <c r="A333" t="s">
        <v>20</v>
      </c>
      <c r="B333">
        <v>18</v>
      </c>
      <c r="C333" t="s">
        <v>18</v>
      </c>
      <c r="D333" t="s">
        <v>31</v>
      </c>
      <c r="E333">
        <v>1864</v>
      </c>
      <c r="F333" t="s">
        <v>44</v>
      </c>
      <c r="G333" t="s">
        <v>30</v>
      </c>
      <c r="H333">
        <v>4</v>
      </c>
      <c r="I333">
        <v>2</v>
      </c>
      <c r="J333">
        <v>30</v>
      </c>
      <c r="K333" t="s">
        <v>22</v>
      </c>
      <c r="L333" t="s">
        <v>23</v>
      </c>
      <c r="M333">
        <v>2</v>
      </c>
      <c r="N333" t="s">
        <v>24</v>
      </c>
      <c r="O333">
        <v>1</v>
      </c>
      <c r="P333" t="s">
        <v>26</v>
      </c>
      <c r="Q333" t="s">
        <v>25</v>
      </c>
    </row>
    <row r="334" spans="1:17" x14ac:dyDescent="0.25">
      <c r="A334" t="s">
        <v>27</v>
      </c>
      <c r="B334">
        <v>60</v>
      </c>
      <c r="C334" t="s">
        <v>28</v>
      </c>
      <c r="D334" t="s">
        <v>36</v>
      </c>
      <c r="E334">
        <v>7408</v>
      </c>
      <c r="F334" t="s">
        <v>44</v>
      </c>
      <c r="G334" t="s">
        <v>42</v>
      </c>
      <c r="H334">
        <v>4</v>
      </c>
      <c r="I334">
        <v>2</v>
      </c>
      <c r="J334">
        <v>24</v>
      </c>
      <c r="K334" t="s">
        <v>22</v>
      </c>
      <c r="L334" t="s">
        <v>23</v>
      </c>
      <c r="M334">
        <v>1</v>
      </c>
      <c r="N334" t="s">
        <v>39</v>
      </c>
      <c r="O334">
        <v>1</v>
      </c>
      <c r="P334" t="s">
        <v>26</v>
      </c>
      <c r="Q334" t="s">
        <v>25</v>
      </c>
    </row>
    <row r="335" spans="1:17" x14ac:dyDescent="0.25">
      <c r="A335" t="s">
        <v>20</v>
      </c>
      <c r="B335">
        <v>48</v>
      </c>
      <c r="C335" t="s">
        <v>18</v>
      </c>
      <c r="D335" t="s">
        <v>36</v>
      </c>
      <c r="E335">
        <v>11590</v>
      </c>
      <c r="F335" t="s">
        <v>44</v>
      </c>
      <c r="G335" t="s">
        <v>30</v>
      </c>
      <c r="H335">
        <v>2</v>
      </c>
      <c r="I335">
        <v>4</v>
      </c>
      <c r="J335">
        <v>24</v>
      </c>
      <c r="K335" t="s">
        <v>46</v>
      </c>
      <c r="L335" t="s">
        <v>38</v>
      </c>
      <c r="M335">
        <v>2</v>
      </c>
      <c r="N335" t="s">
        <v>33</v>
      </c>
      <c r="O335">
        <v>1</v>
      </c>
      <c r="P335" t="s">
        <v>26</v>
      </c>
      <c r="Q335" t="s">
        <v>25</v>
      </c>
    </row>
    <row r="336" spans="1:17" x14ac:dyDescent="0.25">
      <c r="A336" t="s">
        <v>17</v>
      </c>
      <c r="B336">
        <v>24</v>
      </c>
      <c r="C336" t="s">
        <v>45</v>
      </c>
      <c r="D336" t="s">
        <v>19</v>
      </c>
      <c r="E336">
        <v>4110</v>
      </c>
      <c r="F336" t="s">
        <v>29</v>
      </c>
      <c r="G336" t="s">
        <v>21</v>
      </c>
      <c r="H336">
        <v>3</v>
      </c>
      <c r="I336">
        <v>4</v>
      </c>
      <c r="J336">
        <v>23</v>
      </c>
      <c r="K336" t="s">
        <v>46</v>
      </c>
      <c r="L336" t="s">
        <v>38</v>
      </c>
      <c r="M336">
        <v>2</v>
      </c>
      <c r="N336" t="s">
        <v>24</v>
      </c>
      <c r="O336">
        <v>2</v>
      </c>
      <c r="P336" t="s">
        <v>26</v>
      </c>
      <c r="Q336" t="s">
        <v>25</v>
      </c>
    </row>
    <row r="337" spans="1:17" x14ac:dyDescent="0.25">
      <c r="A337" t="s">
        <v>17</v>
      </c>
      <c r="B337">
        <v>6</v>
      </c>
      <c r="C337" t="s">
        <v>18</v>
      </c>
      <c r="D337" t="s">
        <v>19</v>
      </c>
      <c r="E337">
        <v>3384</v>
      </c>
      <c r="F337" t="s">
        <v>29</v>
      </c>
      <c r="G337" t="s">
        <v>30</v>
      </c>
      <c r="H337">
        <v>1</v>
      </c>
      <c r="I337">
        <v>4</v>
      </c>
      <c r="J337">
        <v>44</v>
      </c>
      <c r="K337" t="s">
        <v>22</v>
      </c>
      <c r="L337" t="s">
        <v>38</v>
      </c>
      <c r="M337">
        <v>1</v>
      </c>
      <c r="N337" t="s">
        <v>39</v>
      </c>
      <c r="O337">
        <v>1</v>
      </c>
      <c r="P337" t="s">
        <v>25</v>
      </c>
      <c r="Q337" t="s">
        <v>25</v>
      </c>
    </row>
    <row r="338" spans="1:17" x14ac:dyDescent="0.25">
      <c r="A338" t="s">
        <v>27</v>
      </c>
      <c r="B338">
        <v>13</v>
      </c>
      <c r="C338" t="s">
        <v>28</v>
      </c>
      <c r="D338" t="s">
        <v>19</v>
      </c>
      <c r="E338">
        <v>2101</v>
      </c>
      <c r="F338" t="s">
        <v>29</v>
      </c>
      <c r="G338" t="s">
        <v>42</v>
      </c>
      <c r="H338">
        <v>2</v>
      </c>
      <c r="I338">
        <v>4</v>
      </c>
      <c r="J338">
        <v>23</v>
      </c>
      <c r="K338" t="s">
        <v>22</v>
      </c>
      <c r="L338" t="s">
        <v>23</v>
      </c>
      <c r="M338">
        <v>1</v>
      </c>
      <c r="N338" t="s">
        <v>33</v>
      </c>
      <c r="O338">
        <v>1</v>
      </c>
      <c r="P338" t="s">
        <v>26</v>
      </c>
      <c r="Q338" t="s">
        <v>26</v>
      </c>
    </row>
    <row r="339" spans="1:17" x14ac:dyDescent="0.25">
      <c r="A339" t="s">
        <v>17</v>
      </c>
      <c r="B339">
        <v>15</v>
      </c>
      <c r="C339" t="s">
        <v>28</v>
      </c>
      <c r="D339" t="s">
        <v>19</v>
      </c>
      <c r="E339">
        <v>1275</v>
      </c>
      <c r="F339" t="s">
        <v>20</v>
      </c>
      <c r="G339" t="s">
        <v>30</v>
      </c>
      <c r="H339">
        <v>4</v>
      </c>
      <c r="I339">
        <v>2</v>
      </c>
      <c r="J339">
        <v>24</v>
      </c>
      <c r="K339" t="s">
        <v>22</v>
      </c>
      <c r="L339" t="s">
        <v>38</v>
      </c>
      <c r="M339">
        <v>1</v>
      </c>
      <c r="N339" t="s">
        <v>24</v>
      </c>
      <c r="O339">
        <v>1</v>
      </c>
      <c r="P339" t="s">
        <v>26</v>
      </c>
      <c r="Q339" t="s">
        <v>25</v>
      </c>
    </row>
    <row r="340" spans="1:17" x14ac:dyDescent="0.25">
      <c r="A340" t="s">
        <v>17</v>
      </c>
      <c r="B340">
        <v>24</v>
      </c>
      <c r="C340" t="s">
        <v>28</v>
      </c>
      <c r="D340" t="s">
        <v>19</v>
      </c>
      <c r="E340">
        <v>4169</v>
      </c>
      <c r="F340" t="s">
        <v>29</v>
      </c>
      <c r="G340" t="s">
        <v>30</v>
      </c>
      <c r="H340">
        <v>4</v>
      </c>
      <c r="I340">
        <v>4</v>
      </c>
      <c r="J340">
        <v>28</v>
      </c>
      <c r="K340" t="s">
        <v>22</v>
      </c>
      <c r="L340" t="s">
        <v>23</v>
      </c>
      <c r="M340">
        <v>1</v>
      </c>
      <c r="N340" t="s">
        <v>24</v>
      </c>
      <c r="O340">
        <v>1</v>
      </c>
      <c r="P340" t="s">
        <v>26</v>
      </c>
      <c r="Q340" t="s">
        <v>26</v>
      </c>
    </row>
    <row r="341" spans="1:17" x14ac:dyDescent="0.25">
      <c r="A341" t="s">
        <v>27</v>
      </c>
      <c r="B341">
        <v>10</v>
      </c>
      <c r="C341" t="s">
        <v>28</v>
      </c>
      <c r="D341" t="s">
        <v>19</v>
      </c>
      <c r="E341">
        <v>1521</v>
      </c>
      <c r="F341" t="s">
        <v>29</v>
      </c>
      <c r="G341" t="s">
        <v>30</v>
      </c>
      <c r="H341">
        <v>4</v>
      </c>
      <c r="I341">
        <v>2</v>
      </c>
      <c r="J341">
        <v>31</v>
      </c>
      <c r="K341" t="s">
        <v>22</v>
      </c>
      <c r="L341" t="s">
        <v>23</v>
      </c>
      <c r="M341">
        <v>1</v>
      </c>
      <c r="N341" t="s">
        <v>33</v>
      </c>
      <c r="O341">
        <v>1</v>
      </c>
      <c r="P341" t="s">
        <v>26</v>
      </c>
      <c r="Q341" t="s">
        <v>26</v>
      </c>
    </row>
    <row r="342" spans="1:17" x14ac:dyDescent="0.25">
      <c r="A342" t="s">
        <v>27</v>
      </c>
      <c r="B342">
        <v>24</v>
      </c>
      <c r="C342" t="s">
        <v>18</v>
      </c>
      <c r="D342" t="s">
        <v>31</v>
      </c>
      <c r="E342">
        <v>5743</v>
      </c>
      <c r="F342" t="s">
        <v>29</v>
      </c>
      <c r="G342" t="s">
        <v>42</v>
      </c>
      <c r="H342">
        <v>2</v>
      </c>
      <c r="I342">
        <v>4</v>
      </c>
      <c r="J342">
        <v>24</v>
      </c>
      <c r="K342" t="s">
        <v>22</v>
      </c>
      <c r="L342" t="s">
        <v>34</v>
      </c>
      <c r="M342">
        <v>2</v>
      </c>
      <c r="N342" t="s">
        <v>24</v>
      </c>
      <c r="O342">
        <v>1</v>
      </c>
      <c r="P342" t="s">
        <v>25</v>
      </c>
      <c r="Q342" t="s">
        <v>26</v>
      </c>
    </row>
    <row r="343" spans="1:17" x14ac:dyDescent="0.25">
      <c r="A343" t="s">
        <v>17</v>
      </c>
      <c r="B343">
        <v>21</v>
      </c>
      <c r="C343" t="s">
        <v>28</v>
      </c>
      <c r="D343" t="s">
        <v>19</v>
      </c>
      <c r="E343">
        <v>3599</v>
      </c>
      <c r="F343" t="s">
        <v>29</v>
      </c>
      <c r="G343" t="s">
        <v>32</v>
      </c>
      <c r="H343">
        <v>1</v>
      </c>
      <c r="I343">
        <v>4</v>
      </c>
      <c r="J343">
        <v>26</v>
      </c>
      <c r="K343" t="s">
        <v>22</v>
      </c>
      <c r="L343" t="s">
        <v>38</v>
      </c>
      <c r="M343">
        <v>1</v>
      </c>
      <c r="N343" t="s">
        <v>33</v>
      </c>
      <c r="O343">
        <v>1</v>
      </c>
      <c r="P343" t="s">
        <v>26</v>
      </c>
      <c r="Q343" t="s">
        <v>26</v>
      </c>
    </row>
    <row r="344" spans="1:17" x14ac:dyDescent="0.25">
      <c r="A344" t="s">
        <v>27</v>
      </c>
      <c r="B344">
        <v>18</v>
      </c>
      <c r="C344" t="s">
        <v>28</v>
      </c>
      <c r="D344" t="s">
        <v>19</v>
      </c>
      <c r="E344">
        <v>3213</v>
      </c>
      <c r="F344" t="s">
        <v>37</v>
      </c>
      <c r="G344" t="s">
        <v>42</v>
      </c>
      <c r="H344">
        <v>1</v>
      </c>
      <c r="I344">
        <v>3</v>
      </c>
      <c r="J344">
        <v>25</v>
      </c>
      <c r="K344" t="s">
        <v>22</v>
      </c>
      <c r="L344" t="s">
        <v>38</v>
      </c>
      <c r="M344">
        <v>1</v>
      </c>
      <c r="N344" t="s">
        <v>24</v>
      </c>
      <c r="O344">
        <v>1</v>
      </c>
      <c r="P344" t="s">
        <v>26</v>
      </c>
      <c r="Q344" t="s">
        <v>26</v>
      </c>
    </row>
    <row r="345" spans="1:17" x14ac:dyDescent="0.25">
      <c r="A345" t="s">
        <v>27</v>
      </c>
      <c r="B345">
        <v>18</v>
      </c>
      <c r="C345" t="s">
        <v>28</v>
      </c>
      <c r="D345" t="s">
        <v>43</v>
      </c>
      <c r="E345">
        <v>4439</v>
      </c>
      <c r="F345" t="s">
        <v>29</v>
      </c>
      <c r="G345" t="s">
        <v>21</v>
      </c>
      <c r="H345">
        <v>1</v>
      </c>
      <c r="I345">
        <v>1</v>
      </c>
      <c r="J345">
        <v>33</v>
      </c>
      <c r="K345" t="s">
        <v>46</v>
      </c>
      <c r="L345" t="s">
        <v>23</v>
      </c>
      <c r="M345">
        <v>1</v>
      </c>
      <c r="N345" t="s">
        <v>39</v>
      </c>
      <c r="O345">
        <v>1</v>
      </c>
      <c r="P345" t="s">
        <v>25</v>
      </c>
      <c r="Q345" t="s">
        <v>26</v>
      </c>
    </row>
    <row r="346" spans="1:17" x14ac:dyDescent="0.25">
      <c r="A346" t="s">
        <v>47</v>
      </c>
      <c r="B346">
        <v>10</v>
      </c>
      <c r="C346" t="s">
        <v>28</v>
      </c>
      <c r="D346" t="s">
        <v>36</v>
      </c>
      <c r="E346">
        <v>3949</v>
      </c>
      <c r="F346" t="s">
        <v>29</v>
      </c>
      <c r="G346" t="s">
        <v>42</v>
      </c>
      <c r="H346">
        <v>1</v>
      </c>
      <c r="I346">
        <v>1</v>
      </c>
      <c r="J346">
        <v>37</v>
      </c>
      <c r="K346" t="s">
        <v>22</v>
      </c>
      <c r="L346" t="s">
        <v>23</v>
      </c>
      <c r="M346">
        <v>1</v>
      </c>
      <c r="N346" t="s">
        <v>33</v>
      </c>
      <c r="O346">
        <v>2</v>
      </c>
      <c r="P346" t="s">
        <v>26</v>
      </c>
      <c r="Q346" t="s">
        <v>26</v>
      </c>
    </row>
    <row r="347" spans="1:17" x14ac:dyDescent="0.25">
      <c r="A347" t="s">
        <v>20</v>
      </c>
      <c r="B347">
        <v>15</v>
      </c>
      <c r="C347" t="s">
        <v>18</v>
      </c>
      <c r="D347" t="s">
        <v>19</v>
      </c>
      <c r="E347">
        <v>1459</v>
      </c>
      <c r="F347" t="s">
        <v>29</v>
      </c>
      <c r="G347" t="s">
        <v>30</v>
      </c>
      <c r="H347">
        <v>4</v>
      </c>
      <c r="I347">
        <v>2</v>
      </c>
      <c r="J347">
        <v>43</v>
      </c>
      <c r="K347" t="s">
        <v>22</v>
      </c>
      <c r="L347" t="s">
        <v>23</v>
      </c>
      <c r="M347">
        <v>1</v>
      </c>
      <c r="N347" t="s">
        <v>33</v>
      </c>
      <c r="O347">
        <v>1</v>
      </c>
      <c r="P347" t="s">
        <v>26</v>
      </c>
      <c r="Q347" t="s">
        <v>26</v>
      </c>
    </row>
    <row r="348" spans="1:17" x14ac:dyDescent="0.25">
      <c r="A348" t="s">
        <v>27</v>
      </c>
      <c r="B348">
        <v>13</v>
      </c>
      <c r="C348" t="s">
        <v>18</v>
      </c>
      <c r="D348" t="s">
        <v>19</v>
      </c>
      <c r="E348">
        <v>882</v>
      </c>
      <c r="F348" t="s">
        <v>29</v>
      </c>
      <c r="G348" t="s">
        <v>42</v>
      </c>
      <c r="H348">
        <v>4</v>
      </c>
      <c r="I348">
        <v>4</v>
      </c>
      <c r="J348">
        <v>23</v>
      </c>
      <c r="K348" t="s">
        <v>22</v>
      </c>
      <c r="L348" t="s">
        <v>23</v>
      </c>
      <c r="M348">
        <v>2</v>
      </c>
      <c r="N348" t="s">
        <v>24</v>
      </c>
      <c r="O348">
        <v>1</v>
      </c>
      <c r="P348" t="s">
        <v>26</v>
      </c>
      <c r="Q348" t="s">
        <v>26</v>
      </c>
    </row>
    <row r="349" spans="1:17" x14ac:dyDescent="0.25">
      <c r="A349" t="s">
        <v>27</v>
      </c>
      <c r="B349">
        <v>24</v>
      </c>
      <c r="C349" t="s">
        <v>28</v>
      </c>
      <c r="D349" t="s">
        <v>19</v>
      </c>
      <c r="E349">
        <v>3758</v>
      </c>
      <c r="F349" t="s">
        <v>37</v>
      </c>
      <c r="G349" t="s">
        <v>41</v>
      </c>
      <c r="H349">
        <v>1</v>
      </c>
      <c r="I349">
        <v>4</v>
      </c>
      <c r="J349">
        <v>23</v>
      </c>
      <c r="K349" t="s">
        <v>22</v>
      </c>
      <c r="L349" t="s">
        <v>38</v>
      </c>
      <c r="M349">
        <v>1</v>
      </c>
      <c r="N349" t="s">
        <v>41</v>
      </c>
      <c r="O349">
        <v>1</v>
      </c>
      <c r="P349" t="s">
        <v>26</v>
      </c>
      <c r="Q349" t="s">
        <v>26</v>
      </c>
    </row>
    <row r="350" spans="1:17" x14ac:dyDescent="0.25">
      <c r="A350" t="s">
        <v>20</v>
      </c>
      <c r="B350">
        <v>6</v>
      </c>
      <c r="C350" t="s">
        <v>35</v>
      </c>
      <c r="D350" t="s">
        <v>43</v>
      </c>
      <c r="E350">
        <v>1743</v>
      </c>
      <c r="F350" t="s">
        <v>44</v>
      </c>
      <c r="G350" t="s">
        <v>30</v>
      </c>
      <c r="H350">
        <v>1</v>
      </c>
      <c r="I350">
        <v>2</v>
      </c>
      <c r="J350">
        <v>34</v>
      </c>
      <c r="K350" t="s">
        <v>22</v>
      </c>
      <c r="L350" t="s">
        <v>23</v>
      </c>
      <c r="M350">
        <v>2</v>
      </c>
      <c r="N350" t="s">
        <v>33</v>
      </c>
      <c r="O350">
        <v>1</v>
      </c>
      <c r="P350" t="s">
        <v>26</v>
      </c>
      <c r="Q350" t="s">
        <v>26</v>
      </c>
    </row>
    <row r="351" spans="1:17" x14ac:dyDescent="0.25">
      <c r="A351" t="s">
        <v>27</v>
      </c>
      <c r="B351">
        <v>9</v>
      </c>
      <c r="C351" t="s">
        <v>18</v>
      </c>
      <c r="D351" t="s">
        <v>31</v>
      </c>
      <c r="E351">
        <v>1136</v>
      </c>
      <c r="F351" t="s">
        <v>40</v>
      </c>
      <c r="G351" t="s">
        <v>21</v>
      </c>
      <c r="H351">
        <v>4</v>
      </c>
      <c r="I351">
        <v>3</v>
      </c>
      <c r="J351">
        <v>32</v>
      </c>
      <c r="K351" t="s">
        <v>22</v>
      </c>
      <c r="L351" t="s">
        <v>34</v>
      </c>
      <c r="M351">
        <v>2</v>
      </c>
      <c r="N351" t="s">
        <v>24</v>
      </c>
      <c r="O351">
        <v>2</v>
      </c>
      <c r="P351" t="s">
        <v>26</v>
      </c>
      <c r="Q351" t="s">
        <v>25</v>
      </c>
    </row>
    <row r="352" spans="1:17" x14ac:dyDescent="0.25">
      <c r="A352" t="s">
        <v>20</v>
      </c>
      <c r="B352">
        <v>9</v>
      </c>
      <c r="C352" t="s">
        <v>28</v>
      </c>
      <c r="D352" t="s">
        <v>19</v>
      </c>
      <c r="E352">
        <v>1236</v>
      </c>
      <c r="F352" t="s">
        <v>29</v>
      </c>
      <c r="G352" t="s">
        <v>42</v>
      </c>
      <c r="H352">
        <v>1</v>
      </c>
      <c r="I352">
        <v>4</v>
      </c>
      <c r="J352">
        <v>23</v>
      </c>
      <c r="K352" t="s">
        <v>22</v>
      </c>
      <c r="L352" t="s">
        <v>38</v>
      </c>
      <c r="M352">
        <v>1</v>
      </c>
      <c r="N352" t="s">
        <v>24</v>
      </c>
      <c r="O352">
        <v>1</v>
      </c>
      <c r="P352" t="s">
        <v>25</v>
      </c>
      <c r="Q352" t="s">
        <v>26</v>
      </c>
    </row>
    <row r="353" spans="1:17" x14ac:dyDescent="0.25">
      <c r="A353" t="s">
        <v>27</v>
      </c>
      <c r="B353">
        <v>9</v>
      </c>
      <c r="C353" t="s">
        <v>28</v>
      </c>
      <c r="D353" t="s">
        <v>19</v>
      </c>
      <c r="E353">
        <v>959</v>
      </c>
      <c r="F353" t="s">
        <v>29</v>
      </c>
      <c r="G353" t="s">
        <v>30</v>
      </c>
      <c r="H353">
        <v>1</v>
      </c>
      <c r="I353">
        <v>2</v>
      </c>
      <c r="J353">
        <v>29</v>
      </c>
      <c r="K353" t="s">
        <v>22</v>
      </c>
      <c r="L353" t="s">
        <v>23</v>
      </c>
      <c r="M353">
        <v>1</v>
      </c>
      <c r="N353" t="s">
        <v>24</v>
      </c>
      <c r="O353">
        <v>1</v>
      </c>
      <c r="P353" t="s">
        <v>26</v>
      </c>
      <c r="Q353" t="s">
        <v>25</v>
      </c>
    </row>
    <row r="354" spans="1:17" x14ac:dyDescent="0.25">
      <c r="A354" t="s">
        <v>20</v>
      </c>
      <c r="B354">
        <v>18</v>
      </c>
      <c r="C354" t="s">
        <v>18</v>
      </c>
      <c r="D354" t="s">
        <v>36</v>
      </c>
      <c r="E354">
        <v>3229</v>
      </c>
      <c r="F354" t="s">
        <v>20</v>
      </c>
      <c r="G354" t="s">
        <v>41</v>
      </c>
      <c r="H354">
        <v>2</v>
      </c>
      <c r="I354">
        <v>4</v>
      </c>
      <c r="J354">
        <v>38</v>
      </c>
      <c r="K354" t="s">
        <v>22</v>
      </c>
      <c r="L354" t="s">
        <v>23</v>
      </c>
      <c r="M354">
        <v>1</v>
      </c>
      <c r="N354" t="s">
        <v>39</v>
      </c>
      <c r="O354">
        <v>1</v>
      </c>
      <c r="P354" t="s">
        <v>25</v>
      </c>
      <c r="Q354" t="s">
        <v>26</v>
      </c>
    </row>
    <row r="355" spans="1:17" x14ac:dyDescent="0.25">
      <c r="A355" t="s">
        <v>17</v>
      </c>
      <c r="B355">
        <v>12</v>
      </c>
      <c r="C355" t="s">
        <v>45</v>
      </c>
      <c r="D355" t="s">
        <v>19</v>
      </c>
      <c r="E355">
        <v>6199</v>
      </c>
      <c r="F355" t="s">
        <v>29</v>
      </c>
      <c r="G355" t="s">
        <v>30</v>
      </c>
      <c r="H355">
        <v>4</v>
      </c>
      <c r="I355">
        <v>2</v>
      </c>
      <c r="J355">
        <v>28</v>
      </c>
      <c r="K355" t="s">
        <v>22</v>
      </c>
      <c r="L355" t="s">
        <v>38</v>
      </c>
      <c r="M355">
        <v>2</v>
      </c>
      <c r="N355" t="s">
        <v>24</v>
      </c>
      <c r="O355">
        <v>1</v>
      </c>
      <c r="P355" t="s">
        <v>25</v>
      </c>
      <c r="Q355" t="s">
        <v>25</v>
      </c>
    </row>
    <row r="356" spans="1:17" x14ac:dyDescent="0.25">
      <c r="A356" t="s">
        <v>20</v>
      </c>
      <c r="B356">
        <v>10</v>
      </c>
      <c r="C356" t="s">
        <v>28</v>
      </c>
      <c r="D356" t="s">
        <v>31</v>
      </c>
      <c r="E356">
        <v>727</v>
      </c>
      <c r="F356" t="s">
        <v>37</v>
      </c>
      <c r="G356" t="s">
        <v>21</v>
      </c>
      <c r="H356">
        <v>4</v>
      </c>
      <c r="I356">
        <v>4</v>
      </c>
      <c r="J356">
        <v>46</v>
      </c>
      <c r="K356" t="s">
        <v>22</v>
      </c>
      <c r="L356" t="s">
        <v>34</v>
      </c>
      <c r="M356">
        <v>1</v>
      </c>
      <c r="N356" t="s">
        <v>24</v>
      </c>
      <c r="O356">
        <v>1</v>
      </c>
      <c r="P356" t="s">
        <v>25</v>
      </c>
      <c r="Q356" t="s">
        <v>26</v>
      </c>
    </row>
    <row r="357" spans="1:17" x14ac:dyDescent="0.25">
      <c r="A357" t="s">
        <v>27</v>
      </c>
      <c r="B357">
        <v>24</v>
      </c>
      <c r="C357" t="s">
        <v>28</v>
      </c>
      <c r="D357" t="s">
        <v>36</v>
      </c>
      <c r="E357">
        <v>1246</v>
      </c>
      <c r="F357" t="s">
        <v>29</v>
      </c>
      <c r="G357" t="s">
        <v>42</v>
      </c>
      <c r="H357">
        <v>4</v>
      </c>
      <c r="I357">
        <v>2</v>
      </c>
      <c r="J357">
        <v>23</v>
      </c>
      <c r="K357" t="s">
        <v>49</v>
      </c>
      <c r="L357" t="s">
        <v>23</v>
      </c>
      <c r="M357">
        <v>1</v>
      </c>
      <c r="N357" t="s">
        <v>33</v>
      </c>
      <c r="O357">
        <v>1</v>
      </c>
      <c r="P357" t="s">
        <v>26</v>
      </c>
      <c r="Q357" t="s">
        <v>25</v>
      </c>
    </row>
    <row r="358" spans="1:17" x14ac:dyDescent="0.25">
      <c r="A358" t="s">
        <v>20</v>
      </c>
      <c r="B358">
        <v>12</v>
      </c>
      <c r="C358" t="s">
        <v>18</v>
      </c>
      <c r="D358" t="s">
        <v>19</v>
      </c>
      <c r="E358">
        <v>2331</v>
      </c>
      <c r="F358" t="s">
        <v>20</v>
      </c>
      <c r="G358" t="s">
        <v>21</v>
      </c>
      <c r="H358">
        <v>1</v>
      </c>
      <c r="I358">
        <v>4</v>
      </c>
      <c r="J358">
        <v>49</v>
      </c>
      <c r="K358" t="s">
        <v>22</v>
      </c>
      <c r="L358" t="s">
        <v>23</v>
      </c>
      <c r="M358">
        <v>1</v>
      </c>
      <c r="N358" t="s">
        <v>24</v>
      </c>
      <c r="O358">
        <v>1</v>
      </c>
      <c r="P358" t="s">
        <v>25</v>
      </c>
      <c r="Q358" t="s">
        <v>26</v>
      </c>
    </row>
    <row r="359" spans="1:17" x14ac:dyDescent="0.25">
      <c r="A359" t="s">
        <v>20</v>
      </c>
      <c r="B359">
        <v>36</v>
      </c>
      <c r="C359" t="s">
        <v>35</v>
      </c>
      <c r="D359" t="s">
        <v>19</v>
      </c>
      <c r="E359">
        <v>4463</v>
      </c>
      <c r="F359" t="s">
        <v>29</v>
      </c>
      <c r="G359" t="s">
        <v>30</v>
      </c>
      <c r="H359">
        <v>4</v>
      </c>
      <c r="I359">
        <v>2</v>
      </c>
      <c r="J359">
        <v>26</v>
      </c>
      <c r="K359" t="s">
        <v>22</v>
      </c>
      <c r="L359" t="s">
        <v>23</v>
      </c>
      <c r="M359">
        <v>2</v>
      </c>
      <c r="N359" t="s">
        <v>39</v>
      </c>
      <c r="O359">
        <v>1</v>
      </c>
      <c r="P359" t="s">
        <v>25</v>
      </c>
      <c r="Q359" t="s">
        <v>25</v>
      </c>
    </row>
    <row r="360" spans="1:17" x14ac:dyDescent="0.25">
      <c r="A360" t="s">
        <v>20</v>
      </c>
      <c r="B360">
        <v>12</v>
      </c>
      <c r="C360" t="s">
        <v>28</v>
      </c>
      <c r="D360" t="s">
        <v>19</v>
      </c>
      <c r="E360">
        <v>776</v>
      </c>
      <c r="F360" t="s">
        <v>29</v>
      </c>
      <c r="G360" t="s">
        <v>30</v>
      </c>
      <c r="H360">
        <v>4</v>
      </c>
      <c r="I360">
        <v>2</v>
      </c>
      <c r="J360">
        <v>28</v>
      </c>
      <c r="K360" t="s">
        <v>22</v>
      </c>
      <c r="L360" t="s">
        <v>23</v>
      </c>
      <c r="M360">
        <v>1</v>
      </c>
      <c r="N360" t="s">
        <v>24</v>
      </c>
      <c r="O360">
        <v>1</v>
      </c>
      <c r="P360" t="s">
        <v>26</v>
      </c>
      <c r="Q360" t="s">
        <v>26</v>
      </c>
    </row>
    <row r="361" spans="1:17" x14ac:dyDescent="0.25">
      <c r="A361" t="s">
        <v>17</v>
      </c>
      <c r="B361">
        <v>30</v>
      </c>
      <c r="C361" t="s">
        <v>28</v>
      </c>
      <c r="D361" t="s">
        <v>19</v>
      </c>
      <c r="E361">
        <v>2406</v>
      </c>
      <c r="F361" t="s">
        <v>29</v>
      </c>
      <c r="G361" t="s">
        <v>32</v>
      </c>
      <c r="H361">
        <v>4</v>
      </c>
      <c r="I361">
        <v>4</v>
      </c>
      <c r="J361">
        <v>23</v>
      </c>
      <c r="K361" t="s">
        <v>22</v>
      </c>
      <c r="L361" t="s">
        <v>38</v>
      </c>
      <c r="M361">
        <v>1</v>
      </c>
      <c r="N361" t="s">
        <v>24</v>
      </c>
      <c r="O361">
        <v>1</v>
      </c>
      <c r="P361" t="s">
        <v>26</v>
      </c>
      <c r="Q361" t="s">
        <v>25</v>
      </c>
    </row>
    <row r="362" spans="1:17" x14ac:dyDescent="0.25">
      <c r="A362" t="s">
        <v>27</v>
      </c>
      <c r="B362">
        <v>18</v>
      </c>
      <c r="C362" t="s">
        <v>28</v>
      </c>
      <c r="D362" t="s">
        <v>31</v>
      </c>
      <c r="E362">
        <v>1239</v>
      </c>
      <c r="F362" t="s">
        <v>20</v>
      </c>
      <c r="G362" t="s">
        <v>30</v>
      </c>
      <c r="H362">
        <v>4</v>
      </c>
      <c r="I362">
        <v>4</v>
      </c>
      <c r="J362">
        <v>61</v>
      </c>
      <c r="K362" t="s">
        <v>22</v>
      </c>
      <c r="L362" t="s">
        <v>34</v>
      </c>
      <c r="M362">
        <v>1</v>
      </c>
      <c r="N362" t="s">
        <v>24</v>
      </c>
      <c r="O362">
        <v>1</v>
      </c>
      <c r="P362" t="s">
        <v>26</v>
      </c>
      <c r="Q362" t="s">
        <v>26</v>
      </c>
    </row>
    <row r="363" spans="1:17" x14ac:dyDescent="0.25">
      <c r="A363" t="s">
        <v>47</v>
      </c>
      <c r="B363">
        <v>12</v>
      </c>
      <c r="C363" t="s">
        <v>28</v>
      </c>
      <c r="D363" t="s">
        <v>19</v>
      </c>
      <c r="E363">
        <v>3399</v>
      </c>
      <c r="F363" t="s">
        <v>20</v>
      </c>
      <c r="G363" t="s">
        <v>21</v>
      </c>
      <c r="H363">
        <v>2</v>
      </c>
      <c r="I363">
        <v>3</v>
      </c>
      <c r="J363">
        <v>37</v>
      </c>
      <c r="K363" t="s">
        <v>22</v>
      </c>
      <c r="L363" t="s">
        <v>23</v>
      </c>
      <c r="M363">
        <v>1</v>
      </c>
      <c r="N363" t="s">
        <v>39</v>
      </c>
      <c r="O363">
        <v>1</v>
      </c>
      <c r="P363" t="s">
        <v>26</v>
      </c>
      <c r="Q363" t="s">
        <v>26</v>
      </c>
    </row>
    <row r="364" spans="1:17" x14ac:dyDescent="0.25">
      <c r="A364" t="s">
        <v>47</v>
      </c>
      <c r="B364">
        <v>12</v>
      </c>
      <c r="C364" t="s">
        <v>35</v>
      </c>
      <c r="D364" t="s">
        <v>36</v>
      </c>
      <c r="E364">
        <v>2247</v>
      </c>
      <c r="F364" t="s">
        <v>29</v>
      </c>
      <c r="G364" t="s">
        <v>30</v>
      </c>
      <c r="H364">
        <v>2</v>
      </c>
      <c r="I364">
        <v>2</v>
      </c>
      <c r="J364">
        <v>36</v>
      </c>
      <c r="K364" t="s">
        <v>49</v>
      </c>
      <c r="L364" t="s">
        <v>23</v>
      </c>
      <c r="M364">
        <v>2</v>
      </c>
      <c r="N364" t="s">
        <v>24</v>
      </c>
      <c r="O364">
        <v>1</v>
      </c>
      <c r="P364" t="s">
        <v>25</v>
      </c>
      <c r="Q364" t="s">
        <v>26</v>
      </c>
    </row>
    <row r="365" spans="1:17" x14ac:dyDescent="0.25">
      <c r="A365" t="s">
        <v>20</v>
      </c>
      <c r="B365">
        <v>6</v>
      </c>
      <c r="C365" t="s">
        <v>28</v>
      </c>
      <c r="D365" t="s">
        <v>19</v>
      </c>
      <c r="E365">
        <v>1766</v>
      </c>
      <c r="F365" t="s">
        <v>29</v>
      </c>
      <c r="G365" t="s">
        <v>30</v>
      </c>
      <c r="H365">
        <v>1</v>
      </c>
      <c r="I365">
        <v>2</v>
      </c>
      <c r="J365">
        <v>21</v>
      </c>
      <c r="K365" t="s">
        <v>22</v>
      </c>
      <c r="L365" t="s">
        <v>38</v>
      </c>
      <c r="M365">
        <v>1</v>
      </c>
      <c r="N365" t="s">
        <v>24</v>
      </c>
      <c r="O365">
        <v>1</v>
      </c>
      <c r="P365" t="s">
        <v>26</v>
      </c>
      <c r="Q365" t="s">
        <v>26</v>
      </c>
    </row>
    <row r="366" spans="1:17" x14ac:dyDescent="0.25">
      <c r="A366" t="s">
        <v>17</v>
      </c>
      <c r="B366">
        <v>18</v>
      </c>
      <c r="C366" t="s">
        <v>28</v>
      </c>
      <c r="D366" t="s">
        <v>19</v>
      </c>
      <c r="E366">
        <v>2473</v>
      </c>
      <c r="F366" t="s">
        <v>29</v>
      </c>
      <c r="G366" t="s">
        <v>41</v>
      </c>
      <c r="H366">
        <v>4</v>
      </c>
      <c r="I366">
        <v>1</v>
      </c>
      <c r="J366">
        <v>25</v>
      </c>
      <c r="K366" t="s">
        <v>22</v>
      </c>
      <c r="L366" t="s">
        <v>23</v>
      </c>
      <c r="M366">
        <v>1</v>
      </c>
      <c r="N366" t="s">
        <v>41</v>
      </c>
      <c r="O366">
        <v>1</v>
      </c>
      <c r="P366" t="s">
        <v>26</v>
      </c>
      <c r="Q366" t="s">
        <v>25</v>
      </c>
    </row>
    <row r="367" spans="1:17" x14ac:dyDescent="0.25">
      <c r="A367" t="s">
        <v>20</v>
      </c>
      <c r="B367">
        <v>12</v>
      </c>
      <c r="C367" t="s">
        <v>28</v>
      </c>
      <c r="D367" t="s">
        <v>43</v>
      </c>
      <c r="E367">
        <v>1542</v>
      </c>
      <c r="F367" t="s">
        <v>29</v>
      </c>
      <c r="G367" t="s">
        <v>32</v>
      </c>
      <c r="H367">
        <v>2</v>
      </c>
      <c r="I367">
        <v>4</v>
      </c>
      <c r="J367">
        <v>36</v>
      </c>
      <c r="K367" t="s">
        <v>22</v>
      </c>
      <c r="L367" t="s">
        <v>23</v>
      </c>
      <c r="M367">
        <v>1</v>
      </c>
      <c r="N367" t="s">
        <v>24</v>
      </c>
      <c r="O367">
        <v>1</v>
      </c>
      <c r="P367" t="s">
        <v>25</v>
      </c>
      <c r="Q367" t="s">
        <v>26</v>
      </c>
    </row>
    <row r="368" spans="1:17" x14ac:dyDescent="0.25">
      <c r="A368" t="s">
        <v>20</v>
      </c>
      <c r="B368">
        <v>18</v>
      </c>
      <c r="C368" t="s">
        <v>18</v>
      </c>
      <c r="D368" t="s">
        <v>36</v>
      </c>
      <c r="E368">
        <v>3850</v>
      </c>
      <c r="F368" t="s">
        <v>29</v>
      </c>
      <c r="G368" t="s">
        <v>32</v>
      </c>
      <c r="H368">
        <v>3</v>
      </c>
      <c r="I368">
        <v>1</v>
      </c>
      <c r="J368">
        <v>27</v>
      </c>
      <c r="K368" t="s">
        <v>22</v>
      </c>
      <c r="L368" t="s">
        <v>23</v>
      </c>
      <c r="M368">
        <v>2</v>
      </c>
      <c r="N368" t="s">
        <v>24</v>
      </c>
      <c r="O368">
        <v>1</v>
      </c>
      <c r="P368" t="s">
        <v>26</v>
      </c>
      <c r="Q368" t="s">
        <v>26</v>
      </c>
    </row>
    <row r="369" spans="1:17" x14ac:dyDescent="0.25">
      <c r="A369" t="s">
        <v>17</v>
      </c>
      <c r="B369">
        <v>18</v>
      </c>
      <c r="C369" t="s">
        <v>28</v>
      </c>
      <c r="D369" t="s">
        <v>19</v>
      </c>
      <c r="E369">
        <v>3650</v>
      </c>
      <c r="F369" t="s">
        <v>29</v>
      </c>
      <c r="G369" t="s">
        <v>42</v>
      </c>
      <c r="H369">
        <v>1</v>
      </c>
      <c r="I369">
        <v>4</v>
      </c>
      <c r="J369">
        <v>22</v>
      </c>
      <c r="K369" t="s">
        <v>22</v>
      </c>
      <c r="L369" t="s">
        <v>38</v>
      </c>
      <c r="M369">
        <v>1</v>
      </c>
      <c r="N369" t="s">
        <v>24</v>
      </c>
      <c r="O369">
        <v>1</v>
      </c>
      <c r="P369" t="s">
        <v>26</v>
      </c>
      <c r="Q369" t="s">
        <v>26</v>
      </c>
    </row>
    <row r="370" spans="1:17" x14ac:dyDescent="0.25">
      <c r="A370" t="s">
        <v>17</v>
      </c>
      <c r="B370">
        <v>36</v>
      </c>
      <c r="C370" t="s">
        <v>28</v>
      </c>
      <c r="D370" t="s">
        <v>19</v>
      </c>
      <c r="E370">
        <v>3446</v>
      </c>
      <c r="F370" t="s">
        <v>29</v>
      </c>
      <c r="G370" t="s">
        <v>21</v>
      </c>
      <c r="H370">
        <v>4</v>
      </c>
      <c r="I370">
        <v>2</v>
      </c>
      <c r="J370">
        <v>42</v>
      </c>
      <c r="K370" t="s">
        <v>22</v>
      </c>
      <c r="L370" t="s">
        <v>23</v>
      </c>
      <c r="M370">
        <v>1</v>
      </c>
      <c r="N370" t="s">
        <v>24</v>
      </c>
      <c r="O370">
        <v>2</v>
      </c>
      <c r="P370" t="s">
        <v>26</v>
      </c>
      <c r="Q370" t="s">
        <v>25</v>
      </c>
    </row>
    <row r="371" spans="1:17" x14ac:dyDescent="0.25">
      <c r="A371" t="s">
        <v>27</v>
      </c>
      <c r="B371">
        <v>18</v>
      </c>
      <c r="C371" t="s">
        <v>28</v>
      </c>
      <c r="D371" t="s">
        <v>19</v>
      </c>
      <c r="E371">
        <v>3001</v>
      </c>
      <c r="F371" t="s">
        <v>29</v>
      </c>
      <c r="G371" t="s">
        <v>32</v>
      </c>
      <c r="H371">
        <v>2</v>
      </c>
      <c r="I371">
        <v>4</v>
      </c>
      <c r="J371">
        <v>40</v>
      </c>
      <c r="K371" t="s">
        <v>22</v>
      </c>
      <c r="L371" t="s">
        <v>38</v>
      </c>
      <c r="M371">
        <v>1</v>
      </c>
      <c r="N371" t="s">
        <v>24</v>
      </c>
      <c r="O371">
        <v>1</v>
      </c>
      <c r="P371" t="s">
        <v>26</v>
      </c>
      <c r="Q371" t="s">
        <v>26</v>
      </c>
    </row>
    <row r="372" spans="1:17" x14ac:dyDescent="0.25">
      <c r="A372" t="s">
        <v>20</v>
      </c>
      <c r="B372">
        <v>36</v>
      </c>
      <c r="C372" t="s">
        <v>28</v>
      </c>
      <c r="D372" t="s">
        <v>36</v>
      </c>
      <c r="E372">
        <v>3079</v>
      </c>
      <c r="F372" t="s">
        <v>20</v>
      </c>
      <c r="G372" t="s">
        <v>30</v>
      </c>
      <c r="H372">
        <v>4</v>
      </c>
      <c r="I372">
        <v>4</v>
      </c>
      <c r="J372">
        <v>36</v>
      </c>
      <c r="K372" t="s">
        <v>22</v>
      </c>
      <c r="L372" t="s">
        <v>23</v>
      </c>
      <c r="M372">
        <v>1</v>
      </c>
      <c r="N372" t="s">
        <v>24</v>
      </c>
      <c r="O372">
        <v>1</v>
      </c>
      <c r="P372" t="s">
        <v>26</v>
      </c>
      <c r="Q372" t="s">
        <v>26</v>
      </c>
    </row>
    <row r="373" spans="1:17" x14ac:dyDescent="0.25">
      <c r="A373" t="s">
        <v>20</v>
      </c>
      <c r="B373">
        <v>18</v>
      </c>
      <c r="C373" t="s">
        <v>18</v>
      </c>
      <c r="D373" t="s">
        <v>19</v>
      </c>
      <c r="E373">
        <v>6070</v>
      </c>
      <c r="F373" t="s">
        <v>29</v>
      </c>
      <c r="G373" t="s">
        <v>21</v>
      </c>
      <c r="H373">
        <v>3</v>
      </c>
      <c r="I373">
        <v>4</v>
      </c>
      <c r="J373">
        <v>33</v>
      </c>
      <c r="K373" t="s">
        <v>22</v>
      </c>
      <c r="L373" t="s">
        <v>23</v>
      </c>
      <c r="M373">
        <v>2</v>
      </c>
      <c r="N373" t="s">
        <v>24</v>
      </c>
      <c r="O373">
        <v>1</v>
      </c>
      <c r="P373" t="s">
        <v>25</v>
      </c>
      <c r="Q373" t="s">
        <v>26</v>
      </c>
    </row>
    <row r="374" spans="1:17" x14ac:dyDescent="0.25">
      <c r="A374" t="s">
        <v>20</v>
      </c>
      <c r="B374">
        <v>10</v>
      </c>
      <c r="C374" t="s">
        <v>18</v>
      </c>
      <c r="D374" t="s">
        <v>19</v>
      </c>
      <c r="E374">
        <v>2146</v>
      </c>
      <c r="F374" t="s">
        <v>29</v>
      </c>
      <c r="G374" t="s">
        <v>42</v>
      </c>
      <c r="H374">
        <v>1</v>
      </c>
      <c r="I374">
        <v>3</v>
      </c>
      <c r="J374">
        <v>23</v>
      </c>
      <c r="K374" t="s">
        <v>22</v>
      </c>
      <c r="L374" t="s">
        <v>38</v>
      </c>
      <c r="M374">
        <v>2</v>
      </c>
      <c r="N374" t="s">
        <v>24</v>
      </c>
      <c r="O374">
        <v>1</v>
      </c>
      <c r="P374" t="s">
        <v>26</v>
      </c>
      <c r="Q374" t="s">
        <v>26</v>
      </c>
    </row>
    <row r="375" spans="1:17" x14ac:dyDescent="0.25">
      <c r="A375" t="s">
        <v>20</v>
      </c>
      <c r="B375">
        <v>60</v>
      </c>
      <c r="C375" t="s">
        <v>18</v>
      </c>
      <c r="D375" t="s">
        <v>36</v>
      </c>
      <c r="E375">
        <v>13756</v>
      </c>
      <c r="F375" t="s">
        <v>20</v>
      </c>
      <c r="G375" t="s">
        <v>21</v>
      </c>
      <c r="H375">
        <v>2</v>
      </c>
      <c r="I375">
        <v>4</v>
      </c>
      <c r="J375">
        <v>63</v>
      </c>
      <c r="K375" t="s">
        <v>46</v>
      </c>
      <c r="L375" t="s">
        <v>34</v>
      </c>
      <c r="M375">
        <v>1</v>
      </c>
      <c r="N375" t="s">
        <v>39</v>
      </c>
      <c r="O375">
        <v>1</v>
      </c>
      <c r="P375" t="s">
        <v>25</v>
      </c>
      <c r="Q375" t="s">
        <v>26</v>
      </c>
    </row>
    <row r="376" spans="1:17" x14ac:dyDescent="0.25">
      <c r="A376" t="s">
        <v>27</v>
      </c>
      <c r="B376">
        <v>60</v>
      </c>
      <c r="C376" t="s">
        <v>48</v>
      </c>
      <c r="D376" t="s">
        <v>51</v>
      </c>
      <c r="E376">
        <v>14782</v>
      </c>
      <c r="F376" t="s">
        <v>44</v>
      </c>
      <c r="G376" t="s">
        <v>21</v>
      </c>
      <c r="H376">
        <v>3</v>
      </c>
      <c r="I376">
        <v>4</v>
      </c>
      <c r="J376">
        <v>60</v>
      </c>
      <c r="K376" t="s">
        <v>46</v>
      </c>
      <c r="L376" t="s">
        <v>34</v>
      </c>
      <c r="M376">
        <v>2</v>
      </c>
      <c r="N376" t="s">
        <v>39</v>
      </c>
      <c r="O376">
        <v>1</v>
      </c>
      <c r="P376" t="s">
        <v>25</v>
      </c>
      <c r="Q376" t="s">
        <v>25</v>
      </c>
    </row>
    <row r="377" spans="1:17" x14ac:dyDescent="0.25">
      <c r="A377" t="s">
        <v>17</v>
      </c>
      <c r="B377">
        <v>48</v>
      </c>
      <c r="C377" t="s">
        <v>48</v>
      </c>
      <c r="D377" t="s">
        <v>43</v>
      </c>
      <c r="E377">
        <v>7685</v>
      </c>
      <c r="F377" t="s">
        <v>29</v>
      </c>
      <c r="G377" t="s">
        <v>32</v>
      </c>
      <c r="H377">
        <v>2</v>
      </c>
      <c r="I377">
        <v>4</v>
      </c>
      <c r="J377">
        <v>37</v>
      </c>
      <c r="K377" t="s">
        <v>22</v>
      </c>
      <c r="L377" t="s">
        <v>38</v>
      </c>
      <c r="M377">
        <v>1</v>
      </c>
      <c r="N377" t="s">
        <v>24</v>
      </c>
      <c r="O377">
        <v>1</v>
      </c>
      <c r="P377" t="s">
        <v>26</v>
      </c>
      <c r="Q377" t="s">
        <v>25</v>
      </c>
    </row>
    <row r="378" spans="1:17" x14ac:dyDescent="0.25">
      <c r="A378" t="s">
        <v>20</v>
      </c>
      <c r="B378">
        <v>18</v>
      </c>
      <c r="C378" t="s">
        <v>35</v>
      </c>
      <c r="D378" t="s">
        <v>19</v>
      </c>
      <c r="E378">
        <v>2320</v>
      </c>
      <c r="F378" t="s">
        <v>29</v>
      </c>
      <c r="G378" t="s">
        <v>41</v>
      </c>
      <c r="H378">
        <v>2</v>
      </c>
      <c r="I378">
        <v>3</v>
      </c>
      <c r="J378">
        <v>34</v>
      </c>
      <c r="K378" t="s">
        <v>22</v>
      </c>
      <c r="L378" t="s">
        <v>23</v>
      </c>
      <c r="M378">
        <v>2</v>
      </c>
      <c r="N378" t="s">
        <v>24</v>
      </c>
      <c r="O378">
        <v>1</v>
      </c>
      <c r="P378" t="s">
        <v>26</v>
      </c>
      <c r="Q378" t="s">
        <v>26</v>
      </c>
    </row>
    <row r="379" spans="1:17" x14ac:dyDescent="0.25">
      <c r="A379" t="s">
        <v>20</v>
      </c>
      <c r="B379">
        <v>7</v>
      </c>
      <c r="C379" t="s">
        <v>35</v>
      </c>
      <c r="D379" t="s">
        <v>19</v>
      </c>
      <c r="E379">
        <v>846</v>
      </c>
      <c r="F379" t="s">
        <v>20</v>
      </c>
      <c r="G379" t="s">
        <v>21</v>
      </c>
      <c r="H379">
        <v>3</v>
      </c>
      <c r="I379">
        <v>4</v>
      </c>
      <c r="J379">
        <v>36</v>
      </c>
      <c r="K379" t="s">
        <v>22</v>
      </c>
      <c r="L379" t="s">
        <v>34</v>
      </c>
      <c r="M379">
        <v>1</v>
      </c>
      <c r="N379" t="s">
        <v>24</v>
      </c>
      <c r="O379">
        <v>1</v>
      </c>
      <c r="P379" t="s">
        <v>26</v>
      </c>
      <c r="Q379" t="s">
        <v>26</v>
      </c>
    </row>
    <row r="380" spans="1:17" x14ac:dyDescent="0.25">
      <c r="A380" t="s">
        <v>27</v>
      </c>
      <c r="B380">
        <v>36</v>
      </c>
      <c r="C380" t="s">
        <v>28</v>
      </c>
      <c r="D380" t="s">
        <v>36</v>
      </c>
      <c r="E380">
        <v>14318</v>
      </c>
      <c r="F380" t="s">
        <v>29</v>
      </c>
      <c r="G380" t="s">
        <v>21</v>
      </c>
      <c r="H380">
        <v>4</v>
      </c>
      <c r="I380">
        <v>2</v>
      </c>
      <c r="J380">
        <v>57</v>
      </c>
      <c r="K380" t="s">
        <v>22</v>
      </c>
      <c r="L380" t="s">
        <v>34</v>
      </c>
      <c r="M380">
        <v>1</v>
      </c>
      <c r="N380" t="s">
        <v>39</v>
      </c>
      <c r="O380">
        <v>1</v>
      </c>
      <c r="P380" t="s">
        <v>25</v>
      </c>
      <c r="Q380" t="s">
        <v>25</v>
      </c>
    </row>
    <row r="381" spans="1:17" x14ac:dyDescent="0.25">
      <c r="A381" t="s">
        <v>20</v>
      </c>
      <c r="B381">
        <v>6</v>
      </c>
      <c r="C381" t="s">
        <v>18</v>
      </c>
      <c r="D381" t="s">
        <v>36</v>
      </c>
      <c r="E381">
        <v>362</v>
      </c>
      <c r="F381" t="s">
        <v>44</v>
      </c>
      <c r="G381" t="s">
        <v>30</v>
      </c>
      <c r="H381">
        <v>4</v>
      </c>
      <c r="I381">
        <v>4</v>
      </c>
      <c r="J381">
        <v>52</v>
      </c>
      <c r="K381" t="s">
        <v>22</v>
      </c>
      <c r="L381" t="s">
        <v>23</v>
      </c>
      <c r="M381">
        <v>2</v>
      </c>
      <c r="N381" t="s">
        <v>33</v>
      </c>
      <c r="O381">
        <v>1</v>
      </c>
      <c r="P381" t="s">
        <v>26</v>
      </c>
      <c r="Q381" t="s">
        <v>26</v>
      </c>
    </row>
    <row r="382" spans="1:17" x14ac:dyDescent="0.25">
      <c r="A382" t="s">
        <v>17</v>
      </c>
      <c r="B382">
        <v>20</v>
      </c>
      <c r="C382" t="s">
        <v>28</v>
      </c>
      <c r="D382" t="s">
        <v>19</v>
      </c>
      <c r="E382">
        <v>2212</v>
      </c>
      <c r="F382" t="s">
        <v>20</v>
      </c>
      <c r="G382" t="s">
        <v>32</v>
      </c>
      <c r="H382">
        <v>4</v>
      </c>
      <c r="I382">
        <v>4</v>
      </c>
      <c r="J382">
        <v>39</v>
      </c>
      <c r="K382" t="s">
        <v>22</v>
      </c>
      <c r="L382" t="s">
        <v>23</v>
      </c>
      <c r="M382">
        <v>1</v>
      </c>
      <c r="N382" t="s">
        <v>24</v>
      </c>
      <c r="O382">
        <v>1</v>
      </c>
      <c r="P382" t="s">
        <v>25</v>
      </c>
      <c r="Q382" t="s">
        <v>26</v>
      </c>
    </row>
    <row r="383" spans="1:17" x14ac:dyDescent="0.25">
      <c r="A383" t="s">
        <v>27</v>
      </c>
      <c r="B383">
        <v>18</v>
      </c>
      <c r="C383" t="s">
        <v>28</v>
      </c>
      <c r="D383" t="s">
        <v>36</v>
      </c>
      <c r="E383">
        <v>12976</v>
      </c>
      <c r="F383" t="s">
        <v>29</v>
      </c>
      <c r="G383" t="s">
        <v>41</v>
      </c>
      <c r="H383">
        <v>3</v>
      </c>
      <c r="I383">
        <v>4</v>
      </c>
      <c r="J383">
        <v>38</v>
      </c>
      <c r="K383" t="s">
        <v>22</v>
      </c>
      <c r="L383" t="s">
        <v>34</v>
      </c>
      <c r="M383">
        <v>1</v>
      </c>
      <c r="N383" t="s">
        <v>39</v>
      </c>
      <c r="O383">
        <v>1</v>
      </c>
      <c r="P383" t="s">
        <v>25</v>
      </c>
      <c r="Q383" t="s">
        <v>25</v>
      </c>
    </row>
    <row r="384" spans="1:17" x14ac:dyDescent="0.25">
      <c r="A384" t="s">
        <v>20</v>
      </c>
      <c r="B384">
        <v>22</v>
      </c>
      <c r="C384" t="s">
        <v>28</v>
      </c>
      <c r="D384" t="s">
        <v>36</v>
      </c>
      <c r="E384">
        <v>1283</v>
      </c>
      <c r="F384" t="s">
        <v>20</v>
      </c>
      <c r="G384" t="s">
        <v>32</v>
      </c>
      <c r="H384">
        <v>4</v>
      </c>
      <c r="I384">
        <v>4</v>
      </c>
      <c r="J384">
        <v>25</v>
      </c>
      <c r="K384" t="s">
        <v>22</v>
      </c>
      <c r="L384" t="s">
        <v>38</v>
      </c>
      <c r="M384">
        <v>1</v>
      </c>
      <c r="N384" t="s">
        <v>24</v>
      </c>
      <c r="O384">
        <v>1</v>
      </c>
      <c r="P384" t="s">
        <v>26</v>
      </c>
      <c r="Q384" t="s">
        <v>26</v>
      </c>
    </row>
    <row r="385" spans="1:17" x14ac:dyDescent="0.25">
      <c r="A385" t="s">
        <v>47</v>
      </c>
      <c r="B385">
        <v>12</v>
      </c>
      <c r="C385" t="s">
        <v>28</v>
      </c>
      <c r="D385" t="s">
        <v>36</v>
      </c>
      <c r="E385">
        <v>1330</v>
      </c>
      <c r="F385" t="s">
        <v>29</v>
      </c>
      <c r="G385" t="s">
        <v>42</v>
      </c>
      <c r="H385">
        <v>4</v>
      </c>
      <c r="I385">
        <v>1</v>
      </c>
      <c r="J385">
        <v>26</v>
      </c>
      <c r="K385" t="s">
        <v>22</v>
      </c>
      <c r="L385" t="s">
        <v>23</v>
      </c>
      <c r="M385">
        <v>1</v>
      </c>
      <c r="N385" t="s">
        <v>24</v>
      </c>
      <c r="O385">
        <v>1</v>
      </c>
      <c r="P385" t="s">
        <v>26</v>
      </c>
      <c r="Q385" t="s">
        <v>26</v>
      </c>
    </row>
    <row r="386" spans="1:17" x14ac:dyDescent="0.25">
      <c r="A386" t="s">
        <v>20</v>
      </c>
      <c r="B386">
        <v>30</v>
      </c>
      <c r="C386" t="s">
        <v>35</v>
      </c>
      <c r="D386" t="s">
        <v>43</v>
      </c>
      <c r="E386">
        <v>4272</v>
      </c>
      <c r="F386" t="s">
        <v>44</v>
      </c>
      <c r="G386" t="s">
        <v>30</v>
      </c>
      <c r="H386">
        <v>2</v>
      </c>
      <c r="I386">
        <v>2</v>
      </c>
      <c r="J386">
        <v>26</v>
      </c>
      <c r="K386" t="s">
        <v>22</v>
      </c>
      <c r="L386" t="s">
        <v>23</v>
      </c>
      <c r="M386">
        <v>2</v>
      </c>
      <c r="N386" t="s">
        <v>33</v>
      </c>
      <c r="O386">
        <v>1</v>
      </c>
      <c r="P386" t="s">
        <v>26</v>
      </c>
      <c r="Q386" t="s">
        <v>26</v>
      </c>
    </row>
    <row r="387" spans="1:17" x14ac:dyDescent="0.25">
      <c r="A387" t="s">
        <v>20</v>
      </c>
      <c r="B387">
        <v>18</v>
      </c>
      <c r="C387" t="s">
        <v>18</v>
      </c>
      <c r="D387" t="s">
        <v>19</v>
      </c>
      <c r="E387">
        <v>2238</v>
      </c>
      <c r="F387" t="s">
        <v>29</v>
      </c>
      <c r="G387" t="s">
        <v>30</v>
      </c>
      <c r="H387">
        <v>2</v>
      </c>
      <c r="I387">
        <v>1</v>
      </c>
      <c r="J387">
        <v>25</v>
      </c>
      <c r="K387" t="s">
        <v>22</v>
      </c>
      <c r="L387" t="s">
        <v>23</v>
      </c>
      <c r="M387">
        <v>2</v>
      </c>
      <c r="N387" t="s">
        <v>24</v>
      </c>
      <c r="O387">
        <v>1</v>
      </c>
      <c r="P387" t="s">
        <v>26</v>
      </c>
      <c r="Q387" t="s">
        <v>26</v>
      </c>
    </row>
    <row r="388" spans="1:17" x14ac:dyDescent="0.25">
      <c r="A388" t="s">
        <v>20</v>
      </c>
      <c r="B388">
        <v>18</v>
      </c>
      <c r="C388" t="s">
        <v>28</v>
      </c>
      <c r="D388" t="s">
        <v>19</v>
      </c>
      <c r="E388">
        <v>1126</v>
      </c>
      <c r="F388" t="s">
        <v>20</v>
      </c>
      <c r="G388" t="s">
        <v>42</v>
      </c>
      <c r="H388">
        <v>4</v>
      </c>
      <c r="I388">
        <v>2</v>
      </c>
      <c r="J388">
        <v>21</v>
      </c>
      <c r="K388" t="s">
        <v>22</v>
      </c>
      <c r="L388" t="s">
        <v>38</v>
      </c>
      <c r="M388">
        <v>1</v>
      </c>
      <c r="N388" t="s">
        <v>24</v>
      </c>
      <c r="O388">
        <v>1</v>
      </c>
      <c r="P388" t="s">
        <v>25</v>
      </c>
      <c r="Q388" t="s">
        <v>26</v>
      </c>
    </row>
    <row r="389" spans="1:17" x14ac:dyDescent="0.25">
      <c r="A389" t="s">
        <v>27</v>
      </c>
      <c r="B389">
        <v>18</v>
      </c>
      <c r="C389" t="s">
        <v>18</v>
      </c>
      <c r="D389" t="s">
        <v>19</v>
      </c>
      <c r="E389">
        <v>7374</v>
      </c>
      <c r="F389" t="s">
        <v>29</v>
      </c>
      <c r="G389" t="s">
        <v>41</v>
      </c>
      <c r="H389">
        <v>4</v>
      </c>
      <c r="I389">
        <v>4</v>
      </c>
      <c r="J389">
        <v>40</v>
      </c>
      <c r="K389" t="s">
        <v>49</v>
      </c>
      <c r="L389" t="s">
        <v>23</v>
      </c>
      <c r="M389">
        <v>2</v>
      </c>
      <c r="N389" t="s">
        <v>39</v>
      </c>
      <c r="O389">
        <v>1</v>
      </c>
      <c r="P389" t="s">
        <v>25</v>
      </c>
      <c r="Q389" t="s">
        <v>26</v>
      </c>
    </row>
    <row r="390" spans="1:17" x14ac:dyDescent="0.25">
      <c r="A390" t="s">
        <v>27</v>
      </c>
      <c r="B390">
        <v>15</v>
      </c>
      <c r="C390" t="s">
        <v>18</v>
      </c>
      <c r="D390" t="s">
        <v>43</v>
      </c>
      <c r="E390">
        <v>2326</v>
      </c>
      <c r="F390" t="s">
        <v>37</v>
      </c>
      <c r="G390" t="s">
        <v>30</v>
      </c>
      <c r="H390">
        <v>2</v>
      </c>
      <c r="I390">
        <v>4</v>
      </c>
      <c r="J390">
        <v>27</v>
      </c>
      <c r="K390" t="s">
        <v>46</v>
      </c>
      <c r="L390" t="s">
        <v>23</v>
      </c>
      <c r="M390">
        <v>1</v>
      </c>
      <c r="N390" t="s">
        <v>24</v>
      </c>
      <c r="O390">
        <v>1</v>
      </c>
      <c r="P390" t="s">
        <v>26</v>
      </c>
      <c r="Q390" t="s">
        <v>26</v>
      </c>
    </row>
    <row r="391" spans="1:17" x14ac:dyDescent="0.25">
      <c r="A391" t="s">
        <v>20</v>
      </c>
      <c r="B391">
        <v>9</v>
      </c>
      <c r="C391" t="s">
        <v>28</v>
      </c>
      <c r="D391" t="s">
        <v>43</v>
      </c>
      <c r="E391">
        <v>1449</v>
      </c>
      <c r="F391" t="s">
        <v>29</v>
      </c>
      <c r="G391" t="s">
        <v>32</v>
      </c>
      <c r="H391">
        <v>3</v>
      </c>
      <c r="I391">
        <v>2</v>
      </c>
      <c r="J391">
        <v>27</v>
      </c>
      <c r="K391" t="s">
        <v>22</v>
      </c>
      <c r="L391" t="s">
        <v>23</v>
      </c>
      <c r="M391">
        <v>2</v>
      </c>
      <c r="N391" t="s">
        <v>24</v>
      </c>
      <c r="O391">
        <v>1</v>
      </c>
      <c r="P391" t="s">
        <v>26</v>
      </c>
      <c r="Q391" t="s">
        <v>26</v>
      </c>
    </row>
    <row r="392" spans="1:17" x14ac:dyDescent="0.25">
      <c r="A392" t="s">
        <v>20</v>
      </c>
      <c r="B392">
        <v>18</v>
      </c>
      <c r="C392" t="s">
        <v>28</v>
      </c>
      <c r="D392" t="s">
        <v>36</v>
      </c>
      <c r="E392">
        <v>1820</v>
      </c>
      <c r="F392" t="s">
        <v>29</v>
      </c>
      <c r="G392" t="s">
        <v>30</v>
      </c>
      <c r="H392">
        <v>2</v>
      </c>
      <c r="I392">
        <v>2</v>
      </c>
      <c r="J392">
        <v>30</v>
      </c>
      <c r="K392" t="s">
        <v>22</v>
      </c>
      <c r="L392" t="s">
        <v>23</v>
      </c>
      <c r="M392">
        <v>1</v>
      </c>
      <c r="N392" t="s">
        <v>39</v>
      </c>
      <c r="O392">
        <v>1</v>
      </c>
      <c r="P392" t="s">
        <v>25</v>
      </c>
      <c r="Q392" t="s">
        <v>26</v>
      </c>
    </row>
    <row r="393" spans="1:17" x14ac:dyDescent="0.25">
      <c r="A393" t="s">
        <v>27</v>
      </c>
      <c r="B393">
        <v>12</v>
      </c>
      <c r="C393" t="s">
        <v>28</v>
      </c>
      <c r="D393" t="s">
        <v>19</v>
      </c>
      <c r="E393">
        <v>983</v>
      </c>
      <c r="F393" t="s">
        <v>40</v>
      </c>
      <c r="G393" t="s">
        <v>42</v>
      </c>
      <c r="H393">
        <v>1</v>
      </c>
      <c r="I393">
        <v>4</v>
      </c>
      <c r="J393">
        <v>19</v>
      </c>
      <c r="K393" t="s">
        <v>22</v>
      </c>
      <c r="L393" t="s">
        <v>38</v>
      </c>
      <c r="M393">
        <v>1</v>
      </c>
      <c r="N393" t="s">
        <v>33</v>
      </c>
      <c r="O393">
        <v>1</v>
      </c>
      <c r="P393" t="s">
        <v>26</v>
      </c>
      <c r="Q393" t="s">
        <v>26</v>
      </c>
    </row>
    <row r="394" spans="1:17" x14ac:dyDescent="0.25">
      <c r="A394" t="s">
        <v>17</v>
      </c>
      <c r="B394">
        <v>36</v>
      </c>
      <c r="C394" t="s">
        <v>28</v>
      </c>
      <c r="D394" t="s">
        <v>36</v>
      </c>
      <c r="E394">
        <v>3249</v>
      </c>
      <c r="F394" t="s">
        <v>29</v>
      </c>
      <c r="G394" t="s">
        <v>32</v>
      </c>
      <c r="H394">
        <v>2</v>
      </c>
      <c r="I394">
        <v>4</v>
      </c>
      <c r="J394">
        <v>39</v>
      </c>
      <c r="K394" t="s">
        <v>46</v>
      </c>
      <c r="L394" t="s">
        <v>34</v>
      </c>
      <c r="M394">
        <v>1</v>
      </c>
      <c r="N394" t="s">
        <v>39</v>
      </c>
      <c r="O394">
        <v>2</v>
      </c>
      <c r="P394" t="s">
        <v>25</v>
      </c>
      <c r="Q394" t="s">
        <v>26</v>
      </c>
    </row>
    <row r="395" spans="1:17" x14ac:dyDescent="0.25">
      <c r="A395" t="s">
        <v>17</v>
      </c>
      <c r="B395">
        <v>6</v>
      </c>
      <c r="C395" t="s">
        <v>18</v>
      </c>
      <c r="D395" t="s">
        <v>19</v>
      </c>
      <c r="E395">
        <v>1957</v>
      </c>
      <c r="F395" t="s">
        <v>29</v>
      </c>
      <c r="G395" t="s">
        <v>32</v>
      </c>
      <c r="H395">
        <v>1</v>
      </c>
      <c r="I395">
        <v>4</v>
      </c>
      <c r="J395">
        <v>31</v>
      </c>
      <c r="K395" t="s">
        <v>22</v>
      </c>
      <c r="L395" t="s">
        <v>23</v>
      </c>
      <c r="M395">
        <v>1</v>
      </c>
      <c r="N395" t="s">
        <v>24</v>
      </c>
      <c r="O395">
        <v>1</v>
      </c>
      <c r="P395" t="s">
        <v>26</v>
      </c>
      <c r="Q395" t="s">
        <v>26</v>
      </c>
    </row>
    <row r="396" spans="1:17" x14ac:dyDescent="0.25">
      <c r="A396" t="s">
        <v>20</v>
      </c>
      <c r="B396">
        <v>9</v>
      </c>
      <c r="C396" t="s">
        <v>18</v>
      </c>
      <c r="D396" t="s">
        <v>19</v>
      </c>
      <c r="E396">
        <v>2406</v>
      </c>
      <c r="F396" t="s">
        <v>29</v>
      </c>
      <c r="G396" t="s">
        <v>41</v>
      </c>
      <c r="H396">
        <v>2</v>
      </c>
      <c r="I396">
        <v>3</v>
      </c>
      <c r="J396">
        <v>31</v>
      </c>
      <c r="K396" t="s">
        <v>22</v>
      </c>
      <c r="L396" t="s">
        <v>23</v>
      </c>
      <c r="M396">
        <v>1</v>
      </c>
      <c r="N396" t="s">
        <v>39</v>
      </c>
      <c r="O396">
        <v>1</v>
      </c>
      <c r="P396" t="s">
        <v>26</v>
      </c>
      <c r="Q396" t="s">
        <v>26</v>
      </c>
    </row>
    <row r="397" spans="1:17" x14ac:dyDescent="0.25">
      <c r="A397" t="s">
        <v>27</v>
      </c>
      <c r="B397">
        <v>39</v>
      </c>
      <c r="C397" t="s">
        <v>35</v>
      </c>
      <c r="D397" t="s">
        <v>31</v>
      </c>
      <c r="E397">
        <v>11760</v>
      </c>
      <c r="F397" t="s">
        <v>44</v>
      </c>
      <c r="G397" t="s">
        <v>32</v>
      </c>
      <c r="H397">
        <v>2</v>
      </c>
      <c r="I397">
        <v>3</v>
      </c>
      <c r="J397">
        <v>32</v>
      </c>
      <c r="K397" t="s">
        <v>22</v>
      </c>
      <c r="L397" t="s">
        <v>38</v>
      </c>
      <c r="M397">
        <v>1</v>
      </c>
      <c r="N397" t="s">
        <v>24</v>
      </c>
      <c r="O397">
        <v>1</v>
      </c>
      <c r="P397" t="s">
        <v>25</v>
      </c>
      <c r="Q397" t="s">
        <v>26</v>
      </c>
    </row>
    <row r="398" spans="1:17" x14ac:dyDescent="0.25">
      <c r="A398" t="s">
        <v>17</v>
      </c>
      <c r="B398">
        <v>12</v>
      </c>
      <c r="C398" t="s">
        <v>28</v>
      </c>
      <c r="D398" t="s">
        <v>19</v>
      </c>
      <c r="E398">
        <v>2578</v>
      </c>
      <c r="F398" t="s">
        <v>29</v>
      </c>
      <c r="G398" t="s">
        <v>41</v>
      </c>
      <c r="H398">
        <v>3</v>
      </c>
      <c r="I398">
        <v>4</v>
      </c>
      <c r="J398">
        <v>55</v>
      </c>
      <c r="K398" t="s">
        <v>22</v>
      </c>
      <c r="L398" t="s">
        <v>34</v>
      </c>
      <c r="M398">
        <v>1</v>
      </c>
      <c r="N398" t="s">
        <v>39</v>
      </c>
      <c r="O398">
        <v>1</v>
      </c>
      <c r="P398" t="s">
        <v>26</v>
      </c>
      <c r="Q398" t="s">
        <v>26</v>
      </c>
    </row>
    <row r="399" spans="1:17" x14ac:dyDescent="0.25">
      <c r="A399" t="s">
        <v>17</v>
      </c>
      <c r="B399">
        <v>36</v>
      </c>
      <c r="C399" t="s">
        <v>18</v>
      </c>
      <c r="D399" t="s">
        <v>19</v>
      </c>
      <c r="E399">
        <v>2348</v>
      </c>
      <c r="F399" t="s">
        <v>29</v>
      </c>
      <c r="G399" t="s">
        <v>30</v>
      </c>
      <c r="H399">
        <v>3</v>
      </c>
      <c r="I399">
        <v>2</v>
      </c>
      <c r="J399">
        <v>46</v>
      </c>
      <c r="K399" t="s">
        <v>22</v>
      </c>
      <c r="L399" t="s">
        <v>23</v>
      </c>
      <c r="M399">
        <v>2</v>
      </c>
      <c r="N399" t="s">
        <v>24</v>
      </c>
      <c r="O399">
        <v>1</v>
      </c>
      <c r="P399" t="s">
        <v>25</v>
      </c>
      <c r="Q399" t="s">
        <v>26</v>
      </c>
    </row>
    <row r="400" spans="1:17" x14ac:dyDescent="0.25">
      <c r="A400" t="s">
        <v>27</v>
      </c>
      <c r="B400">
        <v>12</v>
      </c>
      <c r="C400" t="s">
        <v>28</v>
      </c>
      <c r="D400" t="s">
        <v>36</v>
      </c>
      <c r="E400">
        <v>1223</v>
      </c>
      <c r="F400" t="s">
        <v>29</v>
      </c>
      <c r="G400" t="s">
        <v>21</v>
      </c>
      <c r="H400">
        <v>1</v>
      </c>
      <c r="I400">
        <v>1</v>
      </c>
      <c r="J400">
        <v>46</v>
      </c>
      <c r="K400" t="s">
        <v>22</v>
      </c>
      <c r="L400" t="s">
        <v>38</v>
      </c>
      <c r="M400">
        <v>2</v>
      </c>
      <c r="N400" t="s">
        <v>24</v>
      </c>
      <c r="O400">
        <v>1</v>
      </c>
      <c r="P400" t="s">
        <v>26</v>
      </c>
      <c r="Q400" t="s">
        <v>25</v>
      </c>
    </row>
    <row r="401" spans="1:17" x14ac:dyDescent="0.25">
      <c r="A401" t="s">
        <v>20</v>
      </c>
      <c r="B401">
        <v>24</v>
      </c>
      <c r="C401" t="s">
        <v>18</v>
      </c>
      <c r="D401" t="s">
        <v>19</v>
      </c>
      <c r="E401">
        <v>1516</v>
      </c>
      <c r="F401" t="s">
        <v>40</v>
      </c>
      <c r="G401" t="s">
        <v>30</v>
      </c>
      <c r="H401">
        <v>4</v>
      </c>
      <c r="I401">
        <v>1</v>
      </c>
      <c r="J401">
        <v>43</v>
      </c>
      <c r="K401" t="s">
        <v>22</v>
      </c>
      <c r="L401" t="s">
        <v>23</v>
      </c>
      <c r="M401">
        <v>2</v>
      </c>
      <c r="N401" t="s">
        <v>33</v>
      </c>
      <c r="O401">
        <v>1</v>
      </c>
      <c r="P401" t="s">
        <v>26</v>
      </c>
      <c r="Q401" t="s">
        <v>26</v>
      </c>
    </row>
    <row r="402" spans="1:17" x14ac:dyDescent="0.25">
      <c r="A402" t="s">
        <v>20</v>
      </c>
      <c r="B402">
        <v>18</v>
      </c>
      <c r="C402" t="s">
        <v>28</v>
      </c>
      <c r="D402" t="s">
        <v>19</v>
      </c>
      <c r="E402">
        <v>1473</v>
      </c>
      <c r="F402" t="s">
        <v>29</v>
      </c>
      <c r="G402" t="s">
        <v>42</v>
      </c>
      <c r="H402">
        <v>3</v>
      </c>
      <c r="I402">
        <v>4</v>
      </c>
      <c r="J402">
        <v>39</v>
      </c>
      <c r="K402" t="s">
        <v>22</v>
      </c>
      <c r="L402" t="s">
        <v>23</v>
      </c>
      <c r="M402">
        <v>1</v>
      </c>
      <c r="N402" t="s">
        <v>24</v>
      </c>
      <c r="O402">
        <v>1</v>
      </c>
      <c r="P402" t="s">
        <v>25</v>
      </c>
      <c r="Q402" t="s">
        <v>26</v>
      </c>
    </row>
    <row r="403" spans="1:17" x14ac:dyDescent="0.25">
      <c r="A403" t="s">
        <v>27</v>
      </c>
      <c r="B403">
        <v>18</v>
      </c>
      <c r="C403" t="s">
        <v>18</v>
      </c>
      <c r="D403" t="s">
        <v>43</v>
      </c>
      <c r="E403">
        <v>1887</v>
      </c>
      <c r="F403" t="s">
        <v>20</v>
      </c>
      <c r="G403" t="s">
        <v>30</v>
      </c>
      <c r="H403">
        <v>4</v>
      </c>
      <c r="I403">
        <v>4</v>
      </c>
      <c r="J403">
        <v>28</v>
      </c>
      <c r="K403" t="s">
        <v>46</v>
      </c>
      <c r="L403" t="s">
        <v>23</v>
      </c>
      <c r="M403">
        <v>2</v>
      </c>
      <c r="N403" t="s">
        <v>24</v>
      </c>
      <c r="O403">
        <v>1</v>
      </c>
      <c r="P403" t="s">
        <v>26</v>
      </c>
      <c r="Q403" t="s">
        <v>26</v>
      </c>
    </row>
    <row r="404" spans="1:17" x14ac:dyDescent="0.25">
      <c r="A404" t="s">
        <v>20</v>
      </c>
      <c r="B404">
        <v>24</v>
      </c>
      <c r="C404" t="s">
        <v>35</v>
      </c>
      <c r="D404" t="s">
        <v>43</v>
      </c>
      <c r="E404">
        <v>8648</v>
      </c>
      <c r="F404" t="s">
        <v>29</v>
      </c>
      <c r="G404" t="s">
        <v>42</v>
      </c>
      <c r="H404">
        <v>2</v>
      </c>
      <c r="I404">
        <v>2</v>
      </c>
      <c r="J404">
        <v>27</v>
      </c>
      <c r="K404" t="s">
        <v>46</v>
      </c>
      <c r="L404" t="s">
        <v>23</v>
      </c>
      <c r="M404">
        <v>2</v>
      </c>
      <c r="N404" t="s">
        <v>24</v>
      </c>
      <c r="O404">
        <v>1</v>
      </c>
      <c r="P404" t="s">
        <v>25</v>
      </c>
      <c r="Q404" t="s">
        <v>25</v>
      </c>
    </row>
    <row r="405" spans="1:17" x14ac:dyDescent="0.25">
      <c r="A405" t="s">
        <v>20</v>
      </c>
      <c r="B405">
        <v>14</v>
      </c>
      <c r="C405" t="s">
        <v>35</v>
      </c>
      <c r="D405" t="s">
        <v>36</v>
      </c>
      <c r="E405">
        <v>802</v>
      </c>
      <c r="F405" t="s">
        <v>29</v>
      </c>
      <c r="G405" t="s">
        <v>30</v>
      </c>
      <c r="H405">
        <v>4</v>
      </c>
      <c r="I405">
        <v>2</v>
      </c>
      <c r="J405">
        <v>27</v>
      </c>
      <c r="K405" t="s">
        <v>22</v>
      </c>
      <c r="L405" t="s">
        <v>23</v>
      </c>
      <c r="M405">
        <v>2</v>
      </c>
      <c r="N405" t="s">
        <v>33</v>
      </c>
      <c r="O405">
        <v>1</v>
      </c>
      <c r="P405" t="s">
        <v>26</v>
      </c>
      <c r="Q405" t="s">
        <v>26</v>
      </c>
    </row>
    <row r="406" spans="1:17" x14ac:dyDescent="0.25">
      <c r="A406" t="s">
        <v>27</v>
      </c>
      <c r="B406">
        <v>18</v>
      </c>
      <c r="C406" t="s">
        <v>35</v>
      </c>
      <c r="D406" t="s">
        <v>36</v>
      </c>
      <c r="E406">
        <v>2899</v>
      </c>
      <c r="F406" t="s">
        <v>20</v>
      </c>
      <c r="G406" t="s">
        <v>21</v>
      </c>
      <c r="H406">
        <v>4</v>
      </c>
      <c r="I406">
        <v>4</v>
      </c>
      <c r="J406">
        <v>43</v>
      </c>
      <c r="K406" t="s">
        <v>22</v>
      </c>
      <c r="L406" t="s">
        <v>23</v>
      </c>
      <c r="M406">
        <v>1</v>
      </c>
      <c r="N406" t="s">
        <v>24</v>
      </c>
      <c r="O406">
        <v>2</v>
      </c>
      <c r="P406" t="s">
        <v>26</v>
      </c>
      <c r="Q406" t="s">
        <v>26</v>
      </c>
    </row>
    <row r="407" spans="1:17" x14ac:dyDescent="0.25">
      <c r="A407" t="s">
        <v>27</v>
      </c>
      <c r="B407">
        <v>24</v>
      </c>
      <c r="C407" t="s">
        <v>28</v>
      </c>
      <c r="D407" t="s">
        <v>19</v>
      </c>
      <c r="E407">
        <v>2039</v>
      </c>
      <c r="F407" t="s">
        <v>29</v>
      </c>
      <c r="G407" t="s">
        <v>42</v>
      </c>
      <c r="H407">
        <v>1</v>
      </c>
      <c r="I407">
        <v>1</v>
      </c>
      <c r="J407">
        <v>22</v>
      </c>
      <c r="K407" t="s">
        <v>22</v>
      </c>
      <c r="L407" t="s">
        <v>23</v>
      </c>
      <c r="M407">
        <v>1</v>
      </c>
      <c r="N407" t="s">
        <v>24</v>
      </c>
      <c r="O407">
        <v>1</v>
      </c>
      <c r="P407" t="s">
        <v>25</v>
      </c>
      <c r="Q407" t="s">
        <v>25</v>
      </c>
    </row>
    <row r="408" spans="1:17" x14ac:dyDescent="0.25">
      <c r="A408" t="s">
        <v>20</v>
      </c>
      <c r="B408">
        <v>24</v>
      </c>
      <c r="C408" t="s">
        <v>18</v>
      </c>
      <c r="D408" t="s">
        <v>36</v>
      </c>
      <c r="E408">
        <v>2197</v>
      </c>
      <c r="F408" t="s">
        <v>20</v>
      </c>
      <c r="G408" t="s">
        <v>32</v>
      </c>
      <c r="H408">
        <v>4</v>
      </c>
      <c r="I408">
        <v>4</v>
      </c>
      <c r="J408">
        <v>43</v>
      </c>
      <c r="K408" t="s">
        <v>22</v>
      </c>
      <c r="L408" t="s">
        <v>23</v>
      </c>
      <c r="M408">
        <v>2</v>
      </c>
      <c r="N408" t="s">
        <v>24</v>
      </c>
      <c r="O408">
        <v>2</v>
      </c>
      <c r="P408" t="s">
        <v>25</v>
      </c>
      <c r="Q408" t="s">
        <v>26</v>
      </c>
    </row>
    <row r="409" spans="1:17" x14ac:dyDescent="0.25">
      <c r="A409" t="s">
        <v>17</v>
      </c>
      <c r="B409">
        <v>15</v>
      </c>
      <c r="C409" t="s">
        <v>28</v>
      </c>
      <c r="D409" t="s">
        <v>19</v>
      </c>
      <c r="E409">
        <v>1053</v>
      </c>
      <c r="F409" t="s">
        <v>29</v>
      </c>
      <c r="G409" t="s">
        <v>42</v>
      </c>
      <c r="H409">
        <v>4</v>
      </c>
      <c r="I409">
        <v>2</v>
      </c>
      <c r="J409">
        <v>27</v>
      </c>
      <c r="K409" t="s">
        <v>22</v>
      </c>
      <c r="L409" t="s">
        <v>23</v>
      </c>
      <c r="M409">
        <v>1</v>
      </c>
      <c r="N409" t="s">
        <v>24</v>
      </c>
      <c r="O409">
        <v>1</v>
      </c>
      <c r="P409" t="s">
        <v>26</v>
      </c>
      <c r="Q409" t="s">
        <v>26</v>
      </c>
    </row>
    <row r="410" spans="1:17" x14ac:dyDescent="0.25">
      <c r="A410" t="s">
        <v>20</v>
      </c>
      <c r="B410">
        <v>24</v>
      </c>
      <c r="C410" t="s">
        <v>28</v>
      </c>
      <c r="D410" t="s">
        <v>19</v>
      </c>
      <c r="E410">
        <v>3235</v>
      </c>
      <c r="F410" t="s">
        <v>37</v>
      </c>
      <c r="G410" t="s">
        <v>21</v>
      </c>
      <c r="H410">
        <v>3</v>
      </c>
      <c r="I410">
        <v>2</v>
      </c>
      <c r="J410">
        <v>26</v>
      </c>
      <c r="K410" t="s">
        <v>22</v>
      </c>
      <c r="L410" t="s">
        <v>23</v>
      </c>
      <c r="M410">
        <v>1</v>
      </c>
      <c r="N410" t="s">
        <v>39</v>
      </c>
      <c r="O410">
        <v>1</v>
      </c>
      <c r="P410" t="s">
        <v>25</v>
      </c>
      <c r="Q410" t="s">
        <v>26</v>
      </c>
    </row>
    <row r="411" spans="1:17" x14ac:dyDescent="0.25">
      <c r="A411" t="s">
        <v>47</v>
      </c>
      <c r="B411">
        <v>12</v>
      </c>
      <c r="C411" t="s">
        <v>18</v>
      </c>
      <c r="D411" t="s">
        <v>36</v>
      </c>
      <c r="E411">
        <v>939</v>
      </c>
      <c r="F411" t="s">
        <v>37</v>
      </c>
      <c r="G411" t="s">
        <v>32</v>
      </c>
      <c r="H411">
        <v>4</v>
      </c>
      <c r="I411">
        <v>2</v>
      </c>
      <c r="J411">
        <v>28</v>
      </c>
      <c r="K411" t="s">
        <v>22</v>
      </c>
      <c r="L411" t="s">
        <v>23</v>
      </c>
      <c r="M411">
        <v>3</v>
      </c>
      <c r="N411" t="s">
        <v>24</v>
      </c>
      <c r="O411">
        <v>1</v>
      </c>
      <c r="P411" t="s">
        <v>25</v>
      </c>
      <c r="Q411" t="s">
        <v>25</v>
      </c>
    </row>
    <row r="412" spans="1:17" x14ac:dyDescent="0.25">
      <c r="A412" t="s">
        <v>27</v>
      </c>
      <c r="B412">
        <v>24</v>
      </c>
      <c r="C412" t="s">
        <v>28</v>
      </c>
      <c r="D412" t="s">
        <v>19</v>
      </c>
      <c r="E412">
        <v>1967</v>
      </c>
      <c r="F412" t="s">
        <v>29</v>
      </c>
      <c r="G412" t="s">
        <v>21</v>
      </c>
      <c r="H412">
        <v>4</v>
      </c>
      <c r="I412">
        <v>4</v>
      </c>
      <c r="J412">
        <v>20</v>
      </c>
      <c r="K412" t="s">
        <v>22</v>
      </c>
      <c r="L412" t="s">
        <v>23</v>
      </c>
      <c r="M412">
        <v>1</v>
      </c>
      <c r="N412" t="s">
        <v>24</v>
      </c>
      <c r="O412">
        <v>1</v>
      </c>
      <c r="P412" t="s">
        <v>25</v>
      </c>
      <c r="Q412" t="s">
        <v>26</v>
      </c>
    </row>
    <row r="413" spans="1:17" x14ac:dyDescent="0.25">
      <c r="A413" t="s">
        <v>20</v>
      </c>
      <c r="B413">
        <v>33</v>
      </c>
      <c r="C413" t="s">
        <v>18</v>
      </c>
      <c r="D413" t="s">
        <v>36</v>
      </c>
      <c r="E413">
        <v>7253</v>
      </c>
      <c r="F413" t="s">
        <v>29</v>
      </c>
      <c r="G413" t="s">
        <v>32</v>
      </c>
      <c r="H413">
        <v>3</v>
      </c>
      <c r="I413">
        <v>2</v>
      </c>
      <c r="J413">
        <v>35</v>
      </c>
      <c r="K413" t="s">
        <v>22</v>
      </c>
      <c r="L413" t="s">
        <v>23</v>
      </c>
      <c r="M413">
        <v>2</v>
      </c>
      <c r="N413" t="s">
        <v>39</v>
      </c>
      <c r="O413">
        <v>1</v>
      </c>
      <c r="P413" t="s">
        <v>25</v>
      </c>
      <c r="Q413" t="s">
        <v>26</v>
      </c>
    </row>
    <row r="414" spans="1:17" x14ac:dyDescent="0.25">
      <c r="A414" t="s">
        <v>20</v>
      </c>
      <c r="B414">
        <v>12</v>
      </c>
      <c r="C414" t="s">
        <v>18</v>
      </c>
      <c r="D414" t="s">
        <v>43</v>
      </c>
      <c r="E414">
        <v>2292</v>
      </c>
      <c r="F414" t="s">
        <v>29</v>
      </c>
      <c r="G414" t="s">
        <v>41</v>
      </c>
      <c r="H414">
        <v>4</v>
      </c>
      <c r="I414">
        <v>2</v>
      </c>
      <c r="J414">
        <v>42</v>
      </c>
      <c r="K414" t="s">
        <v>49</v>
      </c>
      <c r="L414" t="s">
        <v>23</v>
      </c>
      <c r="M414">
        <v>2</v>
      </c>
      <c r="N414" t="s">
        <v>39</v>
      </c>
      <c r="O414">
        <v>1</v>
      </c>
      <c r="P414" t="s">
        <v>25</v>
      </c>
      <c r="Q414" t="s">
        <v>25</v>
      </c>
    </row>
    <row r="415" spans="1:17" x14ac:dyDescent="0.25">
      <c r="A415" t="s">
        <v>20</v>
      </c>
      <c r="B415">
        <v>10</v>
      </c>
      <c r="C415" t="s">
        <v>28</v>
      </c>
      <c r="D415" t="s">
        <v>36</v>
      </c>
      <c r="E415">
        <v>1597</v>
      </c>
      <c r="F415" t="s">
        <v>37</v>
      </c>
      <c r="G415" t="s">
        <v>30</v>
      </c>
      <c r="H415">
        <v>3</v>
      </c>
      <c r="I415">
        <v>2</v>
      </c>
      <c r="J415">
        <v>40</v>
      </c>
      <c r="K415" t="s">
        <v>22</v>
      </c>
      <c r="L415" t="s">
        <v>38</v>
      </c>
      <c r="M415">
        <v>1</v>
      </c>
      <c r="N415" t="s">
        <v>33</v>
      </c>
      <c r="O415">
        <v>2</v>
      </c>
      <c r="P415" t="s">
        <v>26</v>
      </c>
      <c r="Q415" t="s">
        <v>26</v>
      </c>
    </row>
    <row r="416" spans="1:17" x14ac:dyDescent="0.25">
      <c r="A416" t="s">
        <v>17</v>
      </c>
      <c r="B416">
        <v>24</v>
      </c>
      <c r="C416" t="s">
        <v>28</v>
      </c>
      <c r="D416" t="s">
        <v>36</v>
      </c>
      <c r="E416">
        <v>1381</v>
      </c>
      <c r="F416" t="s">
        <v>20</v>
      </c>
      <c r="G416" t="s">
        <v>30</v>
      </c>
      <c r="H416">
        <v>4</v>
      </c>
      <c r="I416">
        <v>2</v>
      </c>
      <c r="J416">
        <v>35</v>
      </c>
      <c r="K416" t="s">
        <v>22</v>
      </c>
      <c r="L416" t="s">
        <v>23</v>
      </c>
      <c r="M416">
        <v>1</v>
      </c>
      <c r="N416" t="s">
        <v>24</v>
      </c>
      <c r="O416">
        <v>1</v>
      </c>
      <c r="P416" t="s">
        <v>26</v>
      </c>
      <c r="Q416" t="s">
        <v>25</v>
      </c>
    </row>
    <row r="417" spans="1:17" x14ac:dyDescent="0.25">
      <c r="A417" t="s">
        <v>20</v>
      </c>
      <c r="B417">
        <v>36</v>
      </c>
      <c r="C417" t="s">
        <v>18</v>
      </c>
      <c r="D417" t="s">
        <v>36</v>
      </c>
      <c r="E417">
        <v>5842</v>
      </c>
      <c r="F417" t="s">
        <v>29</v>
      </c>
      <c r="G417" t="s">
        <v>21</v>
      </c>
      <c r="H417">
        <v>2</v>
      </c>
      <c r="I417">
        <v>2</v>
      </c>
      <c r="J417">
        <v>35</v>
      </c>
      <c r="K417" t="s">
        <v>22</v>
      </c>
      <c r="L417" t="s">
        <v>23</v>
      </c>
      <c r="M417">
        <v>2</v>
      </c>
      <c r="N417" t="s">
        <v>24</v>
      </c>
      <c r="O417">
        <v>2</v>
      </c>
      <c r="P417" t="s">
        <v>25</v>
      </c>
      <c r="Q417" t="s">
        <v>26</v>
      </c>
    </row>
    <row r="418" spans="1:17" x14ac:dyDescent="0.25">
      <c r="A418" t="s">
        <v>17</v>
      </c>
      <c r="B418">
        <v>12</v>
      </c>
      <c r="C418" t="s">
        <v>28</v>
      </c>
      <c r="D418" t="s">
        <v>36</v>
      </c>
      <c r="E418">
        <v>2579</v>
      </c>
      <c r="F418" t="s">
        <v>29</v>
      </c>
      <c r="G418" t="s">
        <v>42</v>
      </c>
      <c r="H418">
        <v>4</v>
      </c>
      <c r="I418">
        <v>1</v>
      </c>
      <c r="J418">
        <v>33</v>
      </c>
      <c r="K418" t="s">
        <v>22</v>
      </c>
      <c r="L418" t="s">
        <v>23</v>
      </c>
      <c r="M418">
        <v>1</v>
      </c>
      <c r="N418" t="s">
        <v>33</v>
      </c>
      <c r="O418">
        <v>2</v>
      </c>
      <c r="P418" t="s">
        <v>26</v>
      </c>
      <c r="Q418" t="s">
        <v>25</v>
      </c>
    </row>
    <row r="419" spans="1:17" x14ac:dyDescent="0.25">
      <c r="A419" t="s">
        <v>17</v>
      </c>
      <c r="B419">
        <v>18</v>
      </c>
      <c r="C419" t="s">
        <v>35</v>
      </c>
      <c r="D419" t="s">
        <v>31</v>
      </c>
      <c r="E419">
        <v>8471</v>
      </c>
      <c r="F419" t="s">
        <v>20</v>
      </c>
      <c r="G419" t="s">
        <v>30</v>
      </c>
      <c r="H419">
        <v>1</v>
      </c>
      <c r="I419">
        <v>2</v>
      </c>
      <c r="J419">
        <v>23</v>
      </c>
      <c r="K419" t="s">
        <v>22</v>
      </c>
      <c r="L419" t="s">
        <v>38</v>
      </c>
      <c r="M419">
        <v>2</v>
      </c>
      <c r="N419" t="s">
        <v>24</v>
      </c>
      <c r="O419">
        <v>1</v>
      </c>
      <c r="P419" t="s">
        <v>25</v>
      </c>
      <c r="Q419" t="s">
        <v>26</v>
      </c>
    </row>
    <row r="420" spans="1:17" x14ac:dyDescent="0.25">
      <c r="A420" t="s">
        <v>20</v>
      </c>
      <c r="B420">
        <v>21</v>
      </c>
      <c r="C420" t="s">
        <v>28</v>
      </c>
      <c r="D420" t="s">
        <v>36</v>
      </c>
      <c r="E420">
        <v>2782</v>
      </c>
      <c r="F420" t="s">
        <v>37</v>
      </c>
      <c r="G420" t="s">
        <v>32</v>
      </c>
      <c r="H420">
        <v>1</v>
      </c>
      <c r="I420">
        <v>2</v>
      </c>
      <c r="J420">
        <v>31</v>
      </c>
      <c r="K420" t="s">
        <v>46</v>
      </c>
      <c r="L420" t="s">
        <v>23</v>
      </c>
      <c r="M420">
        <v>1</v>
      </c>
      <c r="N420" t="s">
        <v>39</v>
      </c>
      <c r="O420">
        <v>1</v>
      </c>
      <c r="P420" t="s">
        <v>26</v>
      </c>
      <c r="Q420" t="s">
        <v>26</v>
      </c>
    </row>
    <row r="421" spans="1:17" x14ac:dyDescent="0.25">
      <c r="A421" t="s">
        <v>27</v>
      </c>
      <c r="B421">
        <v>18</v>
      </c>
      <c r="C421" t="s">
        <v>28</v>
      </c>
      <c r="D421" t="s">
        <v>36</v>
      </c>
      <c r="E421">
        <v>1042</v>
      </c>
      <c r="F421" t="s">
        <v>20</v>
      </c>
      <c r="G421" t="s">
        <v>30</v>
      </c>
      <c r="H421">
        <v>4</v>
      </c>
      <c r="I421">
        <v>2</v>
      </c>
      <c r="J421">
        <v>33</v>
      </c>
      <c r="K421" t="s">
        <v>22</v>
      </c>
      <c r="L421" t="s">
        <v>23</v>
      </c>
      <c r="M421">
        <v>1</v>
      </c>
      <c r="N421" t="s">
        <v>24</v>
      </c>
      <c r="O421">
        <v>1</v>
      </c>
      <c r="P421" t="s">
        <v>26</v>
      </c>
      <c r="Q421" t="s">
        <v>25</v>
      </c>
    </row>
    <row r="422" spans="1:17" x14ac:dyDescent="0.25">
      <c r="A422" t="s">
        <v>20</v>
      </c>
      <c r="B422">
        <v>15</v>
      </c>
      <c r="C422" t="s">
        <v>28</v>
      </c>
      <c r="D422" t="s">
        <v>36</v>
      </c>
      <c r="E422">
        <v>3186</v>
      </c>
      <c r="F422" t="s">
        <v>40</v>
      </c>
      <c r="G422" t="s">
        <v>32</v>
      </c>
      <c r="H422">
        <v>2</v>
      </c>
      <c r="I422">
        <v>3</v>
      </c>
      <c r="J422">
        <v>20</v>
      </c>
      <c r="K422" t="s">
        <v>22</v>
      </c>
      <c r="L422" t="s">
        <v>38</v>
      </c>
      <c r="M422">
        <v>1</v>
      </c>
      <c r="N422" t="s">
        <v>24</v>
      </c>
      <c r="O422">
        <v>1</v>
      </c>
      <c r="P422" t="s">
        <v>26</v>
      </c>
      <c r="Q422" t="s">
        <v>26</v>
      </c>
    </row>
    <row r="423" spans="1:17" x14ac:dyDescent="0.25">
      <c r="A423" t="s">
        <v>27</v>
      </c>
      <c r="B423">
        <v>12</v>
      </c>
      <c r="C423" t="s">
        <v>28</v>
      </c>
      <c r="D423" t="s">
        <v>36</v>
      </c>
      <c r="E423">
        <v>2028</v>
      </c>
      <c r="F423" t="s">
        <v>20</v>
      </c>
      <c r="G423" t="s">
        <v>30</v>
      </c>
      <c r="H423">
        <v>4</v>
      </c>
      <c r="I423">
        <v>2</v>
      </c>
      <c r="J423">
        <v>30</v>
      </c>
      <c r="K423" t="s">
        <v>22</v>
      </c>
      <c r="L423" t="s">
        <v>23</v>
      </c>
      <c r="M423">
        <v>1</v>
      </c>
      <c r="N423" t="s">
        <v>24</v>
      </c>
      <c r="O423">
        <v>1</v>
      </c>
      <c r="P423" t="s">
        <v>26</v>
      </c>
      <c r="Q423" t="s">
        <v>26</v>
      </c>
    </row>
    <row r="424" spans="1:17" x14ac:dyDescent="0.25">
      <c r="A424" t="s">
        <v>27</v>
      </c>
      <c r="B424">
        <v>12</v>
      </c>
      <c r="C424" t="s">
        <v>18</v>
      </c>
      <c r="D424" t="s">
        <v>36</v>
      </c>
      <c r="E424">
        <v>958</v>
      </c>
      <c r="F424" t="s">
        <v>29</v>
      </c>
      <c r="G424" t="s">
        <v>32</v>
      </c>
      <c r="H424">
        <v>2</v>
      </c>
      <c r="I424">
        <v>3</v>
      </c>
      <c r="J424">
        <v>47</v>
      </c>
      <c r="K424" t="s">
        <v>22</v>
      </c>
      <c r="L424" t="s">
        <v>23</v>
      </c>
      <c r="M424">
        <v>2</v>
      </c>
      <c r="N424" t="s">
        <v>33</v>
      </c>
      <c r="O424">
        <v>2</v>
      </c>
      <c r="P424" t="s">
        <v>26</v>
      </c>
      <c r="Q424" t="s">
        <v>26</v>
      </c>
    </row>
    <row r="425" spans="1:17" x14ac:dyDescent="0.25">
      <c r="A425" t="s">
        <v>20</v>
      </c>
      <c r="B425">
        <v>21</v>
      </c>
      <c r="C425" t="s">
        <v>35</v>
      </c>
      <c r="D425" t="s">
        <v>19</v>
      </c>
      <c r="E425">
        <v>1591</v>
      </c>
      <c r="F425" t="s">
        <v>44</v>
      </c>
      <c r="G425" t="s">
        <v>32</v>
      </c>
      <c r="H425">
        <v>4</v>
      </c>
      <c r="I425">
        <v>3</v>
      </c>
      <c r="J425">
        <v>34</v>
      </c>
      <c r="K425" t="s">
        <v>22</v>
      </c>
      <c r="L425" t="s">
        <v>23</v>
      </c>
      <c r="M425">
        <v>2</v>
      </c>
      <c r="N425" t="s">
        <v>39</v>
      </c>
      <c r="O425">
        <v>1</v>
      </c>
      <c r="P425" t="s">
        <v>26</v>
      </c>
      <c r="Q425" t="s">
        <v>26</v>
      </c>
    </row>
    <row r="426" spans="1:17" x14ac:dyDescent="0.25">
      <c r="A426" t="s">
        <v>27</v>
      </c>
      <c r="B426">
        <v>12</v>
      </c>
      <c r="C426" t="s">
        <v>28</v>
      </c>
      <c r="D426" t="s">
        <v>19</v>
      </c>
      <c r="E426">
        <v>2762</v>
      </c>
      <c r="F426" t="s">
        <v>20</v>
      </c>
      <c r="G426" t="s">
        <v>21</v>
      </c>
      <c r="H426">
        <v>1</v>
      </c>
      <c r="I426">
        <v>2</v>
      </c>
      <c r="J426">
        <v>25</v>
      </c>
      <c r="K426" t="s">
        <v>46</v>
      </c>
      <c r="L426" t="s">
        <v>23</v>
      </c>
      <c r="M426">
        <v>1</v>
      </c>
      <c r="N426" t="s">
        <v>24</v>
      </c>
      <c r="O426">
        <v>1</v>
      </c>
      <c r="P426" t="s">
        <v>25</v>
      </c>
      <c r="Q426" t="s">
        <v>25</v>
      </c>
    </row>
    <row r="427" spans="1:17" x14ac:dyDescent="0.25">
      <c r="A427" t="s">
        <v>27</v>
      </c>
      <c r="B427">
        <v>18</v>
      </c>
      <c r="C427" t="s">
        <v>28</v>
      </c>
      <c r="D427" t="s">
        <v>36</v>
      </c>
      <c r="E427">
        <v>2779</v>
      </c>
      <c r="F427" t="s">
        <v>29</v>
      </c>
      <c r="G427" t="s">
        <v>30</v>
      </c>
      <c r="H427">
        <v>1</v>
      </c>
      <c r="I427">
        <v>3</v>
      </c>
      <c r="J427">
        <v>21</v>
      </c>
      <c r="K427" t="s">
        <v>22</v>
      </c>
      <c r="L427" t="s">
        <v>38</v>
      </c>
      <c r="M427">
        <v>1</v>
      </c>
      <c r="N427" t="s">
        <v>24</v>
      </c>
      <c r="O427">
        <v>1</v>
      </c>
      <c r="P427" t="s">
        <v>25</v>
      </c>
      <c r="Q427" t="s">
        <v>26</v>
      </c>
    </row>
    <row r="428" spans="1:17" x14ac:dyDescent="0.25">
      <c r="A428" t="s">
        <v>20</v>
      </c>
      <c r="B428">
        <v>28</v>
      </c>
      <c r="C428" t="s">
        <v>18</v>
      </c>
      <c r="D428" t="s">
        <v>19</v>
      </c>
      <c r="E428">
        <v>2743</v>
      </c>
      <c r="F428" t="s">
        <v>29</v>
      </c>
      <c r="G428" t="s">
        <v>21</v>
      </c>
      <c r="H428">
        <v>4</v>
      </c>
      <c r="I428">
        <v>2</v>
      </c>
      <c r="J428">
        <v>29</v>
      </c>
      <c r="K428" t="s">
        <v>22</v>
      </c>
      <c r="L428" t="s">
        <v>23</v>
      </c>
      <c r="M428">
        <v>2</v>
      </c>
      <c r="N428" t="s">
        <v>24</v>
      </c>
      <c r="O428">
        <v>1</v>
      </c>
      <c r="P428" t="s">
        <v>26</v>
      </c>
      <c r="Q428" t="s">
        <v>26</v>
      </c>
    </row>
    <row r="429" spans="1:17" x14ac:dyDescent="0.25">
      <c r="A429" t="s">
        <v>20</v>
      </c>
      <c r="B429">
        <v>18</v>
      </c>
      <c r="C429" t="s">
        <v>18</v>
      </c>
      <c r="D429" t="s">
        <v>19</v>
      </c>
      <c r="E429">
        <v>1149</v>
      </c>
      <c r="F429" t="s">
        <v>40</v>
      </c>
      <c r="G429" t="s">
        <v>30</v>
      </c>
      <c r="H429">
        <v>4</v>
      </c>
      <c r="I429">
        <v>3</v>
      </c>
      <c r="J429">
        <v>46</v>
      </c>
      <c r="K429" t="s">
        <v>22</v>
      </c>
      <c r="L429" t="s">
        <v>23</v>
      </c>
      <c r="M429">
        <v>2</v>
      </c>
      <c r="N429" t="s">
        <v>24</v>
      </c>
      <c r="O429">
        <v>1</v>
      </c>
      <c r="P429" t="s">
        <v>26</v>
      </c>
      <c r="Q429" t="s">
        <v>26</v>
      </c>
    </row>
    <row r="430" spans="1:17" x14ac:dyDescent="0.25">
      <c r="A430" t="s">
        <v>20</v>
      </c>
      <c r="B430">
        <v>9</v>
      </c>
      <c r="C430" t="s">
        <v>28</v>
      </c>
      <c r="D430" t="s">
        <v>19</v>
      </c>
      <c r="E430">
        <v>1313</v>
      </c>
      <c r="F430" t="s">
        <v>29</v>
      </c>
      <c r="G430" t="s">
        <v>21</v>
      </c>
      <c r="H430">
        <v>1</v>
      </c>
      <c r="I430">
        <v>4</v>
      </c>
      <c r="J430">
        <v>20</v>
      </c>
      <c r="K430" t="s">
        <v>22</v>
      </c>
      <c r="L430" t="s">
        <v>23</v>
      </c>
      <c r="M430">
        <v>1</v>
      </c>
      <c r="N430" t="s">
        <v>24</v>
      </c>
      <c r="O430">
        <v>1</v>
      </c>
      <c r="P430" t="s">
        <v>26</v>
      </c>
      <c r="Q430" t="s">
        <v>26</v>
      </c>
    </row>
    <row r="431" spans="1:17" x14ac:dyDescent="0.25">
      <c r="A431" t="s">
        <v>17</v>
      </c>
      <c r="B431">
        <v>18</v>
      </c>
      <c r="C431" t="s">
        <v>18</v>
      </c>
      <c r="D431" t="s">
        <v>50</v>
      </c>
      <c r="E431">
        <v>1190</v>
      </c>
      <c r="F431" t="s">
        <v>29</v>
      </c>
      <c r="G431" t="s">
        <v>41</v>
      </c>
      <c r="H431">
        <v>2</v>
      </c>
      <c r="I431">
        <v>4</v>
      </c>
      <c r="J431">
        <v>55</v>
      </c>
      <c r="K431" t="s">
        <v>22</v>
      </c>
      <c r="L431" t="s">
        <v>34</v>
      </c>
      <c r="M431">
        <v>3</v>
      </c>
      <c r="N431" t="s">
        <v>41</v>
      </c>
      <c r="O431">
        <v>2</v>
      </c>
      <c r="P431" t="s">
        <v>26</v>
      </c>
      <c r="Q431" t="s">
        <v>25</v>
      </c>
    </row>
    <row r="432" spans="1:17" x14ac:dyDescent="0.25">
      <c r="A432" t="s">
        <v>20</v>
      </c>
      <c r="B432">
        <v>5</v>
      </c>
      <c r="C432" t="s">
        <v>28</v>
      </c>
      <c r="D432" t="s">
        <v>43</v>
      </c>
      <c r="E432">
        <v>3448</v>
      </c>
      <c r="F432" t="s">
        <v>29</v>
      </c>
      <c r="G432" t="s">
        <v>32</v>
      </c>
      <c r="H432">
        <v>1</v>
      </c>
      <c r="I432">
        <v>4</v>
      </c>
      <c r="J432">
        <v>74</v>
      </c>
      <c r="K432" t="s">
        <v>22</v>
      </c>
      <c r="L432" t="s">
        <v>23</v>
      </c>
      <c r="M432">
        <v>1</v>
      </c>
      <c r="N432" t="s">
        <v>33</v>
      </c>
      <c r="O432">
        <v>1</v>
      </c>
      <c r="P432" t="s">
        <v>26</v>
      </c>
      <c r="Q432" t="s">
        <v>26</v>
      </c>
    </row>
    <row r="433" spans="1:17" x14ac:dyDescent="0.25">
      <c r="A433" t="s">
        <v>27</v>
      </c>
      <c r="B433">
        <v>24</v>
      </c>
      <c r="C433" t="s">
        <v>28</v>
      </c>
      <c r="D433" t="s">
        <v>51</v>
      </c>
      <c r="E433">
        <v>11328</v>
      </c>
      <c r="F433" t="s">
        <v>29</v>
      </c>
      <c r="G433" t="s">
        <v>30</v>
      </c>
      <c r="H433">
        <v>2</v>
      </c>
      <c r="I433">
        <v>3</v>
      </c>
      <c r="J433">
        <v>29</v>
      </c>
      <c r="K433" t="s">
        <v>46</v>
      </c>
      <c r="L433" t="s">
        <v>23</v>
      </c>
      <c r="M433">
        <v>2</v>
      </c>
      <c r="N433" t="s">
        <v>39</v>
      </c>
      <c r="O433">
        <v>1</v>
      </c>
      <c r="P433" t="s">
        <v>25</v>
      </c>
      <c r="Q433" t="s">
        <v>25</v>
      </c>
    </row>
    <row r="434" spans="1:17" x14ac:dyDescent="0.25">
      <c r="A434" t="s">
        <v>17</v>
      </c>
      <c r="B434">
        <v>6</v>
      </c>
      <c r="C434" t="s">
        <v>18</v>
      </c>
      <c r="D434" t="s">
        <v>19</v>
      </c>
      <c r="E434">
        <v>1872</v>
      </c>
      <c r="F434" t="s">
        <v>29</v>
      </c>
      <c r="G434" t="s">
        <v>41</v>
      </c>
      <c r="H434">
        <v>4</v>
      </c>
      <c r="I434">
        <v>4</v>
      </c>
      <c r="J434">
        <v>36</v>
      </c>
      <c r="K434" t="s">
        <v>22</v>
      </c>
      <c r="L434" t="s">
        <v>34</v>
      </c>
      <c r="M434">
        <v>3</v>
      </c>
      <c r="N434" t="s">
        <v>39</v>
      </c>
      <c r="O434">
        <v>1</v>
      </c>
      <c r="P434" t="s">
        <v>25</v>
      </c>
      <c r="Q434" t="s">
        <v>26</v>
      </c>
    </row>
    <row r="435" spans="1:17" x14ac:dyDescent="0.25">
      <c r="A435" t="s">
        <v>20</v>
      </c>
      <c r="B435">
        <v>24</v>
      </c>
      <c r="C435" t="s">
        <v>18</v>
      </c>
      <c r="D435" t="s">
        <v>50</v>
      </c>
      <c r="E435">
        <v>2058</v>
      </c>
      <c r="F435" t="s">
        <v>29</v>
      </c>
      <c r="G435" t="s">
        <v>30</v>
      </c>
      <c r="H435">
        <v>4</v>
      </c>
      <c r="I435">
        <v>2</v>
      </c>
      <c r="J435">
        <v>33</v>
      </c>
      <c r="K435" t="s">
        <v>22</v>
      </c>
      <c r="L435" t="s">
        <v>23</v>
      </c>
      <c r="M435">
        <v>2</v>
      </c>
      <c r="N435" t="s">
        <v>24</v>
      </c>
      <c r="O435">
        <v>1</v>
      </c>
      <c r="P435" t="s">
        <v>25</v>
      </c>
      <c r="Q435" t="s">
        <v>26</v>
      </c>
    </row>
    <row r="436" spans="1:17" x14ac:dyDescent="0.25">
      <c r="A436" t="s">
        <v>17</v>
      </c>
      <c r="B436">
        <v>9</v>
      </c>
      <c r="C436" t="s">
        <v>28</v>
      </c>
      <c r="D436" t="s">
        <v>19</v>
      </c>
      <c r="E436">
        <v>2136</v>
      </c>
      <c r="F436" t="s">
        <v>29</v>
      </c>
      <c r="G436" t="s">
        <v>30</v>
      </c>
      <c r="H436">
        <v>3</v>
      </c>
      <c r="I436">
        <v>2</v>
      </c>
      <c r="J436">
        <v>25</v>
      </c>
      <c r="K436" t="s">
        <v>22</v>
      </c>
      <c r="L436" t="s">
        <v>23</v>
      </c>
      <c r="M436">
        <v>1</v>
      </c>
      <c r="N436" t="s">
        <v>24</v>
      </c>
      <c r="O436">
        <v>1</v>
      </c>
      <c r="P436" t="s">
        <v>26</v>
      </c>
      <c r="Q436" t="s">
        <v>26</v>
      </c>
    </row>
    <row r="437" spans="1:17" x14ac:dyDescent="0.25">
      <c r="A437" t="s">
        <v>27</v>
      </c>
      <c r="B437">
        <v>12</v>
      </c>
      <c r="C437" t="s">
        <v>28</v>
      </c>
      <c r="D437" t="s">
        <v>19</v>
      </c>
      <c r="E437">
        <v>1484</v>
      </c>
      <c r="F437" t="s">
        <v>20</v>
      </c>
      <c r="G437" t="s">
        <v>30</v>
      </c>
      <c r="H437">
        <v>2</v>
      </c>
      <c r="I437">
        <v>1</v>
      </c>
      <c r="J437">
        <v>25</v>
      </c>
      <c r="K437" t="s">
        <v>22</v>
      </c>
      <c r="L437" t="s">
        <v>23</v>
      </c>
      <c r="M437">
        <v>1</v>
      </c>
      <c r="N437" t="s">
        <v>24</v>
      </c>
      <c r="O437">
        <v>1</v>
      </c>
      <c r="P437" t="s">
        <v>25</v>
      </c>
      <c r="Q437" t="s">
        <v>25</v>
      </c>
    </row>
    <row r="438" spans="1:17" x14ac:dyDescent="0.25">
      <c r="A438" t="s">
        <v>20</v>
      </c>
      <c r="B438">
        <v>6</v>
      </c>
      <c r="C438" t="s">
        <v>28</v>
      </c>
      <c r="D438" t="s">
        <v>50</v>
      </c>
      <c r="E438">
        <v>660</v>
      </c>
      <c r="F438" t="s">
        <v>37</v>
      </c>
      <c r="G438" t="s">
        <v>32</v>
      </c>
      <c r="H438">
        <v>2</v>
      </c>
      <c r="I438">
        <v>4</v>
      </c>
      <c r="J438">
        <v>23</v>
      </c>
      <c r="K438" t="s">
        <v>22</v>
      </c>
      <c r="L438" t="s">
        <v>38</v>
      </c>
      <c r="M438">
        <v>1</v>
      </c>
      <c r="N438" t="s">
        <v>33</v>
      </c>
      <c r="O438">
        <v>1</v>
      </c>
      <c r="P438" t="s">
        <v>26</v>
      </c>
      <c r="Q438" t="s">
        <v>26</v>
      </c>
    </row>
    <row r="439" spans="1:17" x14ac:dyDescent="0.25">
      <c r="A439" t="s">
        <v>20</v>
      </c>
      <c r="B439">
        <v>24</v>
      </c>
      <c r="C439" t="s">
        <v>18</v>
      </c>
      <c r="D439" t="s">
        <v>36</v>
      </c>
      <c r="E439">
        <v>1287</v>
      </c>
      <c r="F439" t="s">
        <v>40</v>
      </c>
      <c r="G439" t="s">
        <v>21</v>
      </c>
      <c r="H439">
        <v>4</v>
      </c>
      <c r="I439">
        <v>4</v>
      </c>
      <c r="J439">
        <v>37</v>
      </c>
      <c r="K439" t="s">
        <v>22</v>
      </c>
      <c r="L439" t="s">
        <v>23</v>
      </c>
      <c r="M439">
        <v>2</v>
      </c>
      <c r="N439" t="s">
        <v>24</v>
      </c>
      <c r="O439">
        <v>1</v>
      </c>
      <c r="P439" t="s">
        <v>25</v>
      </c>
      <c r="Q439" t="s">
        <v>26</v>
      </c>
    </row>
    <row r="440" spans="1:17" x14ac:dyDescent="0.25">
      <c r="A440" t="s">
        <v>17</v>
      </c>
      <c r="B440">
        <v>42</v>
      </c>
      <c r="C440" t="s">
        <v>18</v>
      </c>
      <c r="D440" t="s">
        <v>50</v>
      </c>
      <c r="E440">
        <v>3394</v>
      </c>
      <c r="F440" t="s">
        <v>29</v>
      </c>
      <c r="G440" t="s">
        <v>41</v>
      </c>
      <c r="H440">
        <v>4</v>
      </c>
      <c r="I440">
        <v>4</v>
      </c>
      <c r="J440">
        <v>65</v>
      </c>
      <c r="K440" t="s">
        <v>22</v>
      </c>
      <c r="L440" t="s">
        <v>23</v>
      </c>
      <c r="M440">
        <v>2</v>
      </c>
      <c r="N440" t="s">
        <v>41</v>
      </c>
      <c r="O440">
        <v>1</v>
      </c>
      <c r="P440" t="s">
        <v>26</v>
      </c>
      <c r="Q440" t="s">
        <v>26</v>
      </c>
    </row>
    <row r="441" spans="1:17" x14ac:dyDescent="0.25">
      <c r="A441" t="s">
        <v>47</v>
      </c>
      <c r="B441">
        <v>12</v>
      </c>
      <c r="C441" t="s">
        <v>48</v>
      </c>
      <c r="D441" t="s">
        <v>43</v>
      </c>
      <c r="E441">
        <v>609</v>
      </c>
      <c r="F441" t="s">
        <v>29</v>
      </c>
      <c r="G441" t="s">
        <v>42</v>
      </c>
      <c r="H441">
        <v>4</v>
      </c>
      <c r="I441">
        <v>1</v>
      </c>
      <c r="J441">
        <v>26</v>
      </c>
      <c r="K441" t="s">
        <v>22</v>
      </c>
      <c r="L441" t="s">
        <v>23</v>
      </c>
      <c r="M441">
        <v>1</v>
      </c>
      <c r="N441" t="s">
        <v>41</v>
      </c>
      <c r="O441">
        <v>1</v>
      </c>
      <c r="P441" t="s">
        <v>26</v>
      </c>
      <c r="Q441" t="s">
        <v>25</v>
      </c>
    </row>
    <row r="442" spans="1:17" x14ac:dyDescent="0.25">
      <c r="A442" t="s">
        <v>20</v>
      </c>
      <c r="B442">
        <v>12</v>
      </c>
      <c r="C442" t="s">
        <v>28</v>
      </c>
      <c r="D442" t="s">
        <v>36</v>
      </c>
      <c r="E442">
        <v>1884</v>
      </c>
      <c r="F442" t="s">
        <v>29</v>
      </c>
      <c r="G442" t="s">
        <v>21</v>
      </c>
      <c r="H442">
        <v>4</v>
      </c>
      <c r="I442">
        <v>4</v>
      </c>
      <c r="J442">
        <v>39</v>
      </c>
      <c r="K442" t="s">
        <v>22</v>
      </c>
      <c r="L442" t="s">
        <v>23</v>
      </c>
      <c r="M442">
        <v>1</v>
      </c>
      <c r="N442" t="s">
        <v>39</v>
      </c>
      <c r="O442">
        <v>1</v>
      </c>
      <c r="P442" t="s">
        <v>25</v>
      </c>
      <c r="Q442" t="s">
        <v>26</v>
      </c>
    </row>
    <row r="443" spans="1:17" x14ac:dyDescent="0.25">
      <c r="A443" t="s">
        <v>17</v>
      </c>
      <c r="B443">
        <v>12</v>
      </c>
      <c r="C443" t="s">
        <v>28</v>
      </c>
      <c r="D443" t="s">
        <v>19</v>
      </c>
      <c r="E443">
        <v>1620</v>
      </c>
      <c r="F443" t="s">
        <v>29</v>
      </c>
      <c r="G443" t="s">
        <v>30</v>
      </c>
      <c r="H443">
        <v>2</v>
      </c>
      <c r="I443">
        <v>3</v>
      </c>
      <c r="J443">
        <v>30</v>
      </c>
      <c r="K443" t="s">
        <v>22</v>
      </c>
      <c r="L443" t="s">
        <v>23</v>
      </c>
      <c r="M443">
        <v>1</v>
      </c>
      <c r="N443" t="s">
        <v>24</v>
      </c>
      <c r="O443">
        <v>1</v>
      </c>
      <c r="P443" t="s">
        <v>26</v>
      </c>
      <c r="Q443" t="s">
        <v>26</v>
      </c>
    </row>
    <row r="444" spans="1:17" x14ac:dyDescent="0.25">
      <c r="A444" t="s">
        <v>27</v>
      </c>
      <c r="B444">
        <v>20</v>
      </c>
      <c r="C444" t="s">
        <v>35</v>
      </c>
      <c r="D444" t="s">
        <v>51</v>
      </c>
      <c r="E444">
        <v>2629</v>
      </c>
      <c r="F444" t="s">
        <v>29</v>
      </c>
      <c r="G444" t="s">
        <v>30</v>
      </c>
      <c r="H444">
        <v>2</v>
      </c>
      <c r="I444">
        <v>3</v>
      </c>
      <c r="J444">
        <v>29</v>
      </c>
      <c r="K444" t="s">
        <v>46</v>
      </c>
      <c r="L444" t="s">
        <v>23</v>
      </c>
      <c r="M444">
        <v>2</v>
      </c>
      <c r="N444" t="s">
        <v>24</v>
      </c>
      <c r="O444">
        <v>1</v>
      </c>
      <c r="P444" t="s">
        <v>25</v>
      </c>
      <c r="Q444" t="s">
        <v>26</v>
      </c>
    </row>
    <row r="445" spans="1:17" x14ac:dyDescent="0.25">
      <c r="A445" t="s">
        <v>20</v>
      </c>
      <c r="B445">
        <v>12</v>
      </c>
      <c r="C445" t="s">
        <v>28</v>
      </c>
      <c r="D445" t="s">
        <v>31</v>
      </c>
      <c r="E445">
        <v>719</v>
      </c>
      <c r="F445" t="s">
        <v>29</v>
      </c>
      <c r="G445" t="s">
        <v>21</v>
      </c>
      <c r="H445">
        <v>4</v>
      </c>
      <c r="I445">
        <v>4</v>
      </c>
      <c r="J445">
        <v>41</v>
      </c>
      <c r="K445" t="s">
        <v>46</v>
      </c>
      <c r="L445" t="s">
        <v>23</v>
      </c>
      <c r="M445">
        <v>1</v>
      </c>
      <c r="N445" t="s">
        <v>33</v>
      </c>
      <c r="O445">
        <v>2</v>
      </c>
      <c r="P445" t="s">
        <v>26</v>
      </c>
      <c r="Q445" t="s">
        <v>25</v>
      </c>
    </row>
    <row r="446" spans="1:17" x14ac:dyDescent="0.25">
      <c r="A446" t="s">
        <v>27</v>
      </c>
      <c r="B446">
        <v>48</v>
      </c>
      <c r="C446" t="s">
        <v>18</v>
      </c>
      <c r="D446" t="s">
        <v>19</v>
      </c>
      <c r="E446">
        <v>5096</v>
      </c>
      <c r="F446" t="s">
        <v>29</v>
      </c>
      <c r="G446" t="s">
        <v>30</v>
      </c>
      <c r="H446">
        <v>2</v>
      </c>
      <c r="I446">
        <v>3</v>
      </c>
      <c r="J446">
        <v>30</v>
      </c>
      <c r="K446" t="s">
        <v>22</v>
      </c>
      <c r="L446" t="s">
        <v>23</v>
      </c>
      <c r="M446">
        <v>1</v>
      </c>
      <c r="N446" t="s">
        <v>39</v>
      </c>
      <c r="O446">
        <v>1</v>
      </c>
      <c r="P446" t="s">
        <v>25</v>
      </c>
      <c r="Q446" t="s">
        <v>25</v>
      </c>
    </row>
    <row r="447" spans="1:17" x14ac:dyDescent="0.25">
      <c r="A447" t="s">
        <v>20</v>
      </c>
      <c r="B447">
        <v>9</v>
      </c>
      <c r="C447" t="s">
        <v>18</v>
      </c>
      <c r="D447" t="s">
        <v>31</v>
      </c>
      <c r="E447">
        <v>1244</v>
      </c>
      <c r="F447" t="s">
        <v>20</v>
      </c>
      <c r="G447" t="s">
        <v>21</v>
      </c>
      <c r="H447">
        <v>4</v>
      </c>
      <c r="I447">
        <v>4</v>
      </c>
      <c r="J447">
        <v>41</v>
      </c>
      <c r="K447" t="s">
        <v>22</v>
      </c>
      <c r="L447" t="s">
        <v>38</v>
      </c>
      <c r="M447">
        <v>2</v>
      </c>
      <c r="N447" t="s">
        <v>33</v>
      </c>
      <c r="O447">
        <v>1</v>
      </c>
      <c r="P447" t="s">
        <v>26</v>
      </c>
      <c r="Q447" t="s">
        <v>26</v>
      </c>
    </row>
    <row r="448" spans="1:17" x14ac:dyDescent="0.25">
      <c r="A448" t="s">
        <v>17</v>
      </c>
      <c r="B448">
        <v>36</v>
      </c>
      <c r="C448" t="s">
        <v>28</v>
      </c>
      <c r="D448" t="s">
        <v>36</v>
      </c>
      <c r="E448">
        <v>1842</v>
      </c>
      <c r="F448" t="s">
        <v>29</v>
      </c>
      <c r="G448" t="s">
        <v>42</v>
      </c>
      <c r="H448">
        <v>4</v>
      </c>
      <c r="I448">
        <v>4</v>
      </c>
      <c r="J448">
        <v>34</v>
      </c>
      <c r="K448" t="s">
        <v>22</v>
      </c>
      <c r="L448" t="s">
        <v>23</v>
      </c>
      <c r="M448">
        <v>1</v>
      </c>
      <c r="N448" t="s">
        <v>24</v>
      </c>
      <c r="O448">
        <v>1</v>
      </c>
      <c r="P448" t="s">
        <v>25</v>
      </c>
      <c r="Q448" t="s">
        <v>25</v>
      </c>
    </row>
    <row r="449" spans="1:17" x14ac:dyDescent="0.25">
      <c r="A449" t="s">
        <v>27</v>
      </c>
      <c r="B449">
        <v>7</v>
      </c>
      <c r="C449" t="s">
        <v>28</v>
      </c>
      <c r="D449" t="s">
        <v>19</v>
      </c>
      <c r="E449">
        <v>2576</v>
      </c>
      <c r="F449" t="s">
        <v>29</v>
      </c>
      <c r="G449" t="s">
        <v>30</v>
      </c>
      <c r="H449">
        <v>2</v>
      </c>
      <c r="I449">
        <v>2</v>
      </c>
      <c r="J449">
        <v>35</v>
      </c>
      <c r="K449" t="s">
        <v>22</v>
      </c>
      <c r="L449" t="s">
        <v>23</v>
      </c>
      <c r="M449">
        <v>1</v>
      </c>
      <c r="N449" t="s">
        <v>24</v>
      </c>
      <c r="O449">
        <v>1</v>
      </c>
      <c r="P449" t="s">
        <v>26</v>
      </c>
      <c r="Q449" t="s">
        <v>26</v>
      </c>
    </row>
    <row r="450" spans="1:17" x14ac:dyDescent="0.25">
      <c r="A450" t="s">
        <v>47</v>
      </c>
      <c r="B450">
        <v>12</v>
      </c>
      <c r="C450" t="s">
        <v>28</v>
      </c>
      <c r="D450" t="s">
        <v>19</v>
      </c>
      <c r="E450">
        <v>1424</v>
      </c>
      <c r="F450" t="s">
        <v>20</v>
      </c>
      <c r="G450" t="s">
        <v>21</v>
      </c>
      <c r="H450">
        <v>3</v>
      </c>
      <c r="I450">
        <v>4</v>
      </c>
      <c r="J450">
        <v>55</v>
      </c>
      <c r="K450" t="s">
        <v>22</v>
      </c>
      <c r="L450" t="s">
        <v>23</v>
      </c>
      <c r="M450">
        <v>1</v>
      </c>
      <c r="N450" t="s">
        <v>39</v>
      </c>
      <c r="O450">
        <v>1</v>
      </c>
      <c r="P450" t="s">
        <v>25</v>
      </c>
      <c r="Q450" t="s">
        <v>26</v>
      </c>
    </row>
    <row r="451" spans="1:17" x14ac:dyDescent="0.25">
      <c r="A451" t="s">
        <v>27</v>
      </c>
      <c r="B451">
        <v>15</v>
      </c>
      <c r="C451" t="s">
        <v>35</v>
      </c>
      <c r="D451" t="s">
        <v>50</v>
      </c>
      <c r="E451">
        <v>1512</v>
      </c>
      <c r="F451" t="s">
        <v>40</v>
      </c>
      <c r="G451" t="s">
        <v>30</v>
      </c>
      <c r="H451">
        <v>3</v>
      </c>
      <c r="I451">
        <v>3</v>
      </c>
      <c r="J451">
        <v>61</v>
      </c>
      <c r="K451" t="s">
        <v>49</v>
      </c>
      <c r="L451" t="s">
        <v>23</v>
      </c>
      <c r="M451">
        <v>2</v>
      </c>
      <c r="N451" t="s">
        <v>24</v>
      </c>
      <c r="O451">
        <v>1</v>
      </c>
      <c r="P451" t="s">
        <v>26</v>
      </c>
      <c r="Q451" t="s">
        <v>25</v>
      </c>
    </row>
    <row r="452" spans="1:17" x14ac:dyDescent="0.25">
      <c r="A452" t="s">
        <v>20</v>
      </c>
      <c r="B452">
        <v>36</v>
      </c>
      <c r="C452" t="s">
        <v>18</v>
      </c>
      <c r="D452" t="s">
        <v>36</v>
      </c>
      <c r="E452">
        <v>11054</v>
      </c>
      <c r="F452" t="s">
        <v>20</v>
      </c>
      <c r="G452" t="s">
        <v>30</v>
      </c>
      <c r="H452">
        <v>4</v>
      </c>
      <c r="I452">
        <v>2</v>
      </c>
      <c r="J452">
        <v>30</v>
      </c>
      <c r="K452" t="s">
        <v>22</v>
      </c>
      <c r="L452" t="s">
        <v>23</v>
      </c>
      <c r="M452">
        <v>1</v>
      </c>
      <c r="N452" t="s">
        <v>39</v>
      </c>
      <c r="O452">
        <v>1</v>
      </c>
      <c r="P452" t="s">
        <v>25</v>
      </c>
      <c r="Q452" t="s">
        <v>26</v>
      </c>
    </row>
    <row r="453" spans="1:17" x14ac:dyDescent="0.25">
      <c r="A453" t="s">
        <v>20</v>
      </c>
      <c r="B453">
        <v>6</v>
      </c>
      <c r="C453" t="s">
        <v>28</v>
      </c>
      <c r="D453" t="s">
        <v>19</v>
      </c>
      <c r="E453">
        <v>518</v>
      </c>
      <c r="F453" t="s">
        <v>29</v>
      </c>
      <c r="G453" t="s">
        <v>30</v>
      </c>
      <c r="H453">
        <v>3</v>
      </c>
      <c r="I453">
        <v>1</v>
      </c>
      <c r="J453">
        <v>29</v>
      </c>
      <c r="K453" t="s">
        <v>22</v>
      </c>
      <c r="L453" t="s">
        <v>23</v>
      </c>
      <c r="M453">
        <v>1</v>
      </c>
      <c r="N453" t="s">
        <v>24</v>
      </c>
      <c r="O453">
        <v>1</v>
      </c>
      <c r="P453" t="s">
        <v>26</v>
      </c>
      <c r="Q453" t="s">
        <v>26</v>
      </c>
    </row>
    <row r="454" spans="1:17" x14ac:dyDescent="0.25">
      <c r="A454" t="s">
        <v>20</v>
      </c>
      <c r="B454">
        <v>12</v>
      </c>
      <c r="C454" t="s">
        <v>45</v>
      </c>
      <c r="D454" t="s">
        <v>19</v>
      </c>
      <c r="E454">
        <v>2759</v>
      </c>
      <c r="F454" t="s">
        <v>29</v>
      </c>
      <c r="G454" t="s">
        <v>21</v>
      </c>
      <c r="H454">
        <v>2</v>
      </c>
      <c r="I454">
        <v>4</v>
      </c>
      <c r="J454">
        <v>34</v>
      </c>
      <c r="K454" t="s">
        <v>22</v>
      </c>
      <c r="L454" t="s">
        <v>23</v>
      </c>
      <c r="M454">
        <v>2</v>
      </c>
      <c r="N454" t="s">
        <v>24</v>
      </c>
      <c r="O454">
        <v>1</v>
      </c>
      <c r="P454" t="s">
        <v>26</v>
      </c>
      <c r="Q454" t="s">
        <v>26</v>
      </c>
    </row>
    <row r="455" spans="1:17" x14ac:dyDescent="0.25">
      <c r="A455" t="s">
        <v>20</v>
      </c>
      <c r="B455">
        <v>24</v>
      </c>
      <c r="C455" t="s">
        <v>28</v>
      </c>
      <c r="D455" t="s">
        <v>36</v>
      </c>
      <c r="E455">
        <v>2670</v>
      </c>
      <c r="F455" t="s">
        <v>29</v>
      </c>
      <c r="G455" t="s">
        <v>21</v>
      </c>
      <c r="H455">
        <v>4</v>
      </c>
      <c r="I455">
        <v>4</v>
      </c>
      <c r="J455">
        <v>35</v>
      </c>
      <c r="K455" t="s">
        <v>22</v>
      </c>
      <c r="L455" t="s">
        <v>23</v>
      </c>
      <c r="M455">
        <v>1</v>
      </c>
      <c r="N455" t="s">
        <v>39</v>
      </c>
      <c r="O455">
        <v>1</v>
      </c>
      <c r="P455" t="s">
        <v>25</v>
      </c>
      <c r="Q455" t="s">
        <v>26</v>
      </c>
    </row>
    <row r="456" spans="1:17" x14ac:dyDescent="0.25">
      <c r="A456" t="s">
        <v>17</v>
      </c>
      <c r="B456">
        <v>24</v>
      </c>
      <c r="C456" t="s">
        <v>28</v>
      </c>
      <c r="D456" t="s">
        <v>36</v>
      </c>
      <c r="E456">
        <v>4817</v>
      </c>
      <c r="F456" t="s">
        <v>29</v>
      </c>
      <c r="G456" t="s">
        <v>32</v>
      </c>
      <c r="H456">
        <v>2</v>
      </c>
      <c r="I456">
        <v>3</v>
      </c>
      <c r="J456">
        <v>31</v>
      </c>
      <c r="K456" t="s">
        <v>22</v>
      </c>
      <c r="L456" t="s">
        <v>23</v>
      </c>
      <c r="M456">
        <v>1</v>
      </c>
      <c r="N456" t="s">
        <v>24</v>
      </c>
      <c r="O456">
        <v>1</v>
      </c>
      <c r="P456" t="s">
        <v>25</v>
      </c>
      <c r="Q456" t="s">
        <v>25</v>
      </c>
    </row>
    <row r="457" spans="1:17" x14ac:dyDescent="0.25">
      <c r="A457" t="s">
        <v>20</v>
      </c>
      <c r="B457">
        <v>24</v>
      </c>
      <c r="C457" t="s">
        <v>28</v>
      </c>
      <c r="D457" t="s">
        <v>36</v>
      </c>
      <c r="E457">
        <v>2679</v>
      </c>
      <c r="F457" t="s">
        <v>29</v>
      </c>
      <c r="G457" t="s">
        <v>42</v>
      </c>
      <c r="H457">
        <v>4</v>
      </c>
      <c r="I457">
        <v>1</v>
      </c>
      <c r="J457">
        <v>29</v>
      </c>
      <c r="K457" t="s">
        <v>22</v>
      </c>
      <c r="L457" t="s">
        <v>23</v>
      </c>
      <c r="M457">
        <v>1</v>
      </c>
      <c r="N457" t="s">
        <v>39</v>
      </c>
      <c r="O457">
        <v>1</v>
      </c>
      <c r="P457" t="s">
        <v>25</v>
      </c>
      <c r="Q457" t="s">
        <v>26</v>
      </c>
    </row>
    <row r="458" spans="1:17" x14ac:dyDescent="0.25">
      <c r="A458" t="s">
        <v>17</v>
      </c>
      <c r="B458">
        <v>11</v>
      </c>
      <c r="C458" t="s">
        <v>18</v>
      </c>
      <c r="D458" t="s">
        <v>36</v>
      </c>
      <c r="E458">
        <v>3905</v>
      </c>
      <c r="F458" t="s">
        <v>29</v>
      </c>
      <c r="G458" t="s">
        <v>30</v>
      </c>
      <c r="H458">
        <v>2</v>
      </c>
      <c r="I458">
        <v>2</v>
      </c>
      <c r="J458">
        <v>36</v>
      </c>
      <c r="K458" t="s">
        <v>22</v>
      </c>
      <c r="L458" t="s">
        <v>38</v>
      </c>
      <c r="M458">
        <v>2</v>
      </c>
      <c r="N458" t="s">
        <v>24</v>
      </c>
      <c r="O458">
        <v>2</v>
      </c>
      <c r="P458" t="s">
        <v>26</v>
      </c>
      <c r="Q458" t="s">
        <v>26</v>
      </c>
    </row>
    <row r="459" spans="1:17" x14ac:dyDescent="0.25">
      <c r="A459" t="s">
        <v>17</v>
      </c>
      <c r="B459">
        <v>12</v>
      </c>
      <c r="C459" t="s">
        <v>28</v>
      </c>
      <c r="D459" t="s">
        <v>36</v>
      </c>
      <c r="E459">
        <v>3386</v>
      </c>
      <c r="F459" t="s">
        <v>29</v>
      </c>
      <c r="G459" t="s">
        <v>21</v>
      </c>
      <c r="H459">
        <v>3</v>
      </c>
      <c r="I459">
        <v>4</v>
      </c>
      <c r="J459">
        <v>35</v>
      </c>
      <c r="K459" t="s">
        <v>22</v>
      </c>
      <c r="L459" t="s">
        <v>34</v>
      </c>
      <c r="M459">
        <v>1</v>
      </c>
      <c r="N459" t="s">
        <v>24</v>
      </c>
      <c r="O459">
        <v>1</v>
      </c>
      <c r="P459" t="s">
        <v>25</v>
      </c>
      <c r="Q459" t="s">
        <v>25</v>
      </c>
    </row>
    <row r="460" spans="1:17" x14ac:dyDescent="0.25">
      <c r="A460" t="s">
        <v>17</v>
      </c>
      <c r="B460">
        <v>6</v>
      </c>
      <c r="C460" t="s">
        <v>28</v>
      </c>
      <c r="D460" t="s">
        <v>19</v>
      </c>
      <c r="E460">
        <v>343</v>
      </c>
      <c r="F460" t="s">
        <v>29</v>
      </c>
      <c r="G460" t="s">
        <v>42</v>
      </c>
      <c r="H460">
        <v>4</v>
      </c>
      <c r="I460">
        <v>1</v>
      </c>
      <c r="J460">
        <v>27</v>
      </c>
      <c r="K460" t="s">
        <v>22</v>
      </c>
      <c r="L460" t="s">
        <v>23</v>
      </c>
      <c r="M460">
        <v>1</v>
      </c>
      <c r="N460" t="s">
        <v>24</v>
      </c>
      <c r="O460">
        <v>1</v>
      </c>
      <c r="P460" t="s">
        <v>26</v>
      </c>
      <c r="Q460" t="s">
        <v>26</v>
      </c>
    </row>
    <row r="461" spans="1:17" x14ac:dyDescent="0.25">
      <c r="A461" t="s">
        <v>20</v>
      </c>
      <c r="B461">
        <v>18</v>
      </c>
      <c r="C461" t="s">
        <v>28</v>
      </c>
      <c r="D461" t="s">
        <v>19</v>
      </c>
      <c r="E461">
        <v>4594</v>
      </c>
      <c r="F461" t="s">
        <v>29</v>
      </c>
      <c r="G461" t="s">
        <v>42</v>
      </c>
      <c r="H461">
        <v>3</v>
      </c>
      <c r="I461">
        <v>2</v>
      </c>
      <c r="J461">
        <v>32</v>
      </c>
      <c r="K461" t="s">
        <v>22</v>
      </c>
      <c r="L461" t="s">
        <v>23</v>
      </c>
      <c r="M461">
        <v>1</v>
      </c>
      <c r="N461" t="s">
        <v>24</v>
      </c>
      <c r="O461">
        <v>1</v>
      </c>
      <c r="P461" t="s">
        <v>25</v>
      </c>
      <c r="Q461" t="s">
        <v>26</v>
      </c>
    </row>
    <row r="462" spans="1:17" x14ac:dyDescent="0.25">
      <c r="A462" t="s">
        <v>17</v>
      </c>
      <c r="B462">
        <v>36</v>
      </c>
      <c r="C462" t="s">
        <v>28</v>
      </c>
      <c r="D462" t="s">
        <v>19</v>
      </c>
      <c r="E462">
        <v>3620</v>
      </c>
      <c r="F462" t="s">
        <v>29</v>
      </c>
      <c r="G462" t="s">
        <v>30</v>
      </c>
      <c r="H462">
        <v>1</v>
      </c>
      <c r="I462">
        <v>2</v>
      </c>
      <c r="J462">
        <v>37</v>
      </c>
      <c r="K462" t="s">
        <v>22</v>
      </c>
      <c r="L462" t="s">
        <v>23</v>
      </c>
      <c r="M462">
        <v>1</v>
      </c>
      <c r="N462" t="s">
        <v>24</v>
      </c>
      <c r="O462">
        <v>2</v>
      </c>
      <c r="P462" t="s">
        <v>26</v>
      </c>
      <c r="Q462" t="s">
        <v>26</v>
      </c>
    </row>
    <row r="463" spans="1:17" x14ac:dyDescent="0.25">
      <c r="A463" t="s">
        <v>17</v>
      </c>
      <c r="B463">
        <v>15</v>
      </c>
      <c r="C463" t="s">
        <v>28</v>
      </c>
      <c r="D463" t="s">
        <v>36</v>
      </c>
      <c r="E463">
        <v>1721</v>
      </c>
      <c r="F463" t="s">
        <v>29</v>
      </c>
      <c r="G463" t="s">
        <v>42</v>
      </c>
      <c r="H463">
        <v>2</v>
      </c>
      <c r="I463">
        <v>3</v>
      </c>
      <c r="J463">
        <v>36</v>
      </c>
      <c r="K463" t="s">
        <v>22</v>
      </c>
      <c r="L463" t="s">
        <v>23</v>
      </c>
      <c r="M463">
        <v>1</v>
      </c>
      <c r="N463" t="s">
        <v>24</v>
      </c>
      <c r="O463">
        <v>1</v>
      </c>
      <c r="P463" t="s">
        <v>26</v>
      </c>
      <c r="Q463" t="s">
        <v>26</v>
      </c>
    </row>
    <row r="464" spans="1:17" x14ac:dyDescent="0.25">
      <c r="A464" t="s">
        <v>27</v>
      </c>
      <c r="B464">
        <v>12</v>
      </c>
      <c r="C464" t="s">
        <v>28</v>
      </c>
      <c r="D464" t="s">
        <v>19</v>
      </c>
      <c r="E464">
        <v>3017</v>
      </c>
      <c r="F464" t="s">
        <v>29</v>
      </c>
      <c r="G464" t="s">
        <v>42</v>
      </c>
      <c r="H464">
        <v>3</v>
      </c>
      <c r="I464">
        <v>1</v>
      </c>
      <c r="J464">
        <v>34</v>
      </c>
      <c r="K464" t="s">
        <v>22</v>
      </c>
      <c r="L464" t="s">
        <v>38</v>
      </c>
      <c r="M464">
        <v>1</v>
      </c>
      <c r="N464" t="s">
        <v>39</v>
      </c>
      <c r="O464">
        <v>1</v>
      </c>
      <c r="P464" t="s">
        <v>26</v>
      </c>
      <c r="Q464" t="s">
        <v>26</v>
      </c>
    </row>
    <row r="465" spans="1:17" x14ac:dyDescent="0.25">
      <c r="A465" t="s">
        <v>27</v>
      </c>
      <c r="B465">
        <v>12</v>
      </c>
      <c r="C465" t="s">
        <v>28</v>
      </c>
      <c r="D465" t="s">
        <v>31</v>
      </c>
      <c r="E465">
        <v>754</v>
      </c>
      <c r="F465" t="s">
        <v>20</v>
      </c>
      <c r="G465" t="s">
        <v>21</v>
      </c>
      <c r="H465">
        <v>4</v>
      </c>
      <c r="I465">
        <v>4</v>
      </c>
      <c r="J465">
        <v>38</v>
      </c>
      <c r="K465" t="s">
        <v>22</v>
      </c>
      <c r="L465" t="s">
        <v>23</v>
      </c>
      <c r="M465">
        <v>2</v>
      </c>
      <c r="N465" t="s">
        <v>24</v>
      </c>
      <c r="O465">
        <v>1</v>
      </c>
      <c r="P465" t="s">
        <v>26</v>
      </c>
      <c r="Q465" t="s">
        <v>26</v>
      </c>
    </row>
    <row r="466" spans="1:17" x14ac:dyDescent="0.25">
      <c r="A466" t="s">
        <v>20</v>
      </c>
      <c r="B466">
        <v>18</v>
      </c>
      <c r="C466" t="s">
        <v>28</v>
      </c>
      <c r="D466" t="s">
        <v>43</v>
      </c>
      <c r="E466">
        <v>1950</v>
      </c>
      <c r="F466" t="s">
        <v>29</v>
      </c>
      <c r="G466" t="s">
        <v>32</v>
      </c>
      <c r="H466">
        <v>4</v>
      </c>
      <c r="I466">
        <v>1</v>
      </c>
      <c r="J466">
        <v>34</v>
      </c>
      <c r="K466" t="s">
        <v>49</v>
      </c>
      <c r="L466" t="s">
        <v>23</v>
      </c>
      <c r="M466">
        <v>2</v>
      </c>
      <c r="N466" t="s">
        <v>24</v>
      </c>
      <c r="O466">
        <v>1</v>
      </c>
      <c r="P466" t="s">
        <v>25</v>
      </c>
      <c r="Q466" t="s">
        <v>26</v>
      </c>
    </row>
    <row r="467" spans="1:17" x14ac:dyDescent="0.25">
      <c r="A467" t="s">
        <v>17</v>
      </c>
      <c r="B467">
        <v>24</v>
      </c>
      <c r="C467" t="s">
        <v>28</v>
      </c>
      <c r="D467" t="s">
        <v>36</v>
      </c>
      <c r="E467">
        <v>2924</v>
      </c>
      <c r="F467" t="s">
        <v>29</v>
      </c>
      <c r="G467" t="s">
        <v>30</v>
      </c>
      <c r="H467">
        <v>3</v>
      </c>
      <c r="I467">
        <v>4</v>
      </c>
      <c r="J467">
        <v>63</v>
      </c>
      <c r="K467" t="s">
        <v>46</v>
      </c>
      <c r="L467" t="s">
        <v>23</v>
      </c>
      <c r="M467">
        <v>1</v>
      </c>
      <c r="N467" t="s">
        <v>24</v>
      </c>
      <c r="O467">
        <v>2</v>
      </c>
      <c r="P467" t="s">
        <v>25</v>
      </c>
      <c r="Q467" t="s">
        <v>26</v>
      </c>
    </row>
    <row r="468" spans="1:17" x14ac:dyDescent="0.25">
      <c r="A468" t="s">
        <v>17</v>
      </c>
      <c r="B468">
        <v>24</v>
      </c>
      <c r="C468" t="s">
        <v>35</v>
      </c>
      <c r="D468" t="s">
        <v>19</v>
      </c>
      <c r="E468">
        <v>1659</v>
      </c>
      <c r="F468" t="s">
        <v>29</v>
      </c>
      <c r="G468" t="s">
        <v>42</v>
      </c>
      <c r="H468">
        <v>4</v>
      </c>
      <c r="I468">
        <v>2</v>
      </c>
      <c r="J468">
        <v>29</v>
      </c>
      <c r="K468" t="s">
        <v>22</v>
      </c>
      <c r="L468" t="s">
        <v>38</v>
      </c>
      <c r="M468">
        <v>1</v>
      </c>
      <c r="N468" t="s">
        <v>33</v>
      </c>
      <c r="O468">
        <v>1</v>
      </c>
      <c r="P468" t="s">
        <v>25</v>
      </c>
      <c r="Q468" t="s">
        <v>25</v>
      </c>
    </row>
    <row r="469" spans="1:17" x14ac:dyDescent="0.25">
      <c r="A469" t="s">
        <v>20</v>
      </c>
      <c r="B469">
        <v>48</v>
      </c>
      <c r="C469" t="s">
        <v>35</v>
      </c>
      <c r="D469" t="s">
        <v>19</v>
      </c>
      <c r="E469">
        <v>7238</v>
      </c>
      <c r="F469" t="s">
        <v>20</v>
      </c>
      <c r="G469" t="s">
        <v>21</v>
      </c>
      <c r="H469">
        <v>3</v>
      </c>
      <c r="I469">
        <v>3</v>
      </c>
      <c r="J469">
        <v>32</v>
      </c>
      <c r="K469" t="s">
        <v>46</v>
      </c>
      <c r="L469" t="s">
        <v>23</v>
      </c>
      <c r="M469">
        <v>2</v>
      </c>
      <c r="N469" t="s">
        <v>24</v>
      </c>
      <c r="O469">
        <v>2</v>
      </c>
      <c r="P469" t="s">
        <v>26</v>
      </c>
      <c r="Q469" t="s">
        <v>26</v>
      </c>
    </row>
    <row r="470" spans="1:17" x14ac:dyDescent="0.25">
      <c r="A470" t="s">
        <v>20</v>
      </c>
      <c r="B470">
        <v>33</v>
      </c>
      <c r="C470" t="s">
        <v>35</v>
      </c>
      <c r="D470" t="s">
        <v>43</v>
      </c>
      <c r="E470">
        <v>2764</v>
      </c>
      <c r="F470" t="s">
        <v>29</v>
      </c>
      <c r="G470" t="s">
        <v>30</v>
      </c>
      <c r="H470">
        <v>2</v>
      </c>
      <c r="I470">
        <v>2</v>
      </c>
      <c r="J470">
        <v>26</v>
      </c>
      <c r="K470" t="s">
        <v>22</v>
      </c>
      <c r="L470" t="s">
        <v>23</v>
      </c>
      <c r="M470">
        <v>2</v>
      </c>
      <c r="N470" t="s">
        <v>24</v>
      </c>
      <c r="O470">
        <v>1</v>
      </c>
      <c r="P470" t="s">
        <v>25</v>
      </c>
      <c r="Q470" t="s">
        <v>26</v>
      </c>
    </row>
    <row r="471" spans="1:17" x14ac:dyDescent="0.25">
      <c r="A471" t="s">
        <v>20</v>
      </c>
      <c r="B471">
        <v>24</v>
      </c>
      <c r="C471" t="s">
        <v>35</v>
      </c>
      <c r="D471" t="s">
        <v>36</v>
      </c>
      <c r="E471">
        <v>4679</v>
      </c>
      <c r="F471" t="s">
        <v>29</v>
      </c>
      <c r="G471" t="s">
        <v>32</v>
      </c>
      <c r="H471">
        <v>3</v>
      </c>
      <c r="I471">
        <v>3</v>
      </c>
      <c r="J471">
        <v>35</v>
      </c>
      <c r="K471" t="s">
        <v>22</v>
      </c>
      <c r="L471" t="s">
        <v>23</v>
      </c>
      <c r="M471">
        <v>2</v>
      </c>
      <c r="N471" t="s">
        <v>33</v>
      </c>
      <c r="O471">
        <v>1</v>
      </c>
      <c r="P471" t="s">
        <v>25</v>
      </c>
      <c r="Q471" t="s">
        <v>26</v>
      </c>
    </row>
    <row r="472" spans="1:17" x14ac:dyDescent="0.25">
      <c r="A472" t="s">
        <v>27</v>
      </c>
      <c r="B472">
        <v>24</v>
      </c>
      <c r="C472" t="s">
        <v>28</v>
      </c>
      <c r="D472" t="s">
        <v>19</v>
      </c>
      <c r="E472">
        <v>3092</v>
      </c>
      <c r="F472" t="s">
        <v>44</v>
      </c>
      <c r="G472" t="s">
        <v>42</v>
      </c>
      <c r="H472">
        <v>3</v>
      </c>
      <c r="I472">
        <v>2</v>
      </c>
      <c r="J472">
        <v>22</v>
      </c>
      <c r="K472" t="s">
        <v>22</v>
      </c>
      <c r="L472" t="s">
        <v>38</v>
      </c>
      <c r="M472">
        <v>1</v>
      </c>
      <c r="N472" t="s">
        <v>24</v>
      </c>
      <c r="O472">
        <v>1</v>
      </c>
      <c r="P472" t="s">
        <v>25</v>
      </c>
      <c r="Q472" t="s">
        <v>25</v>
      </c>
    </row>
    <row r="473" spans="1:17" x14ac:dyDescent="0.25">
      <c r="A473" t="s">
        <v>17</v>
      </c>
      <c r="B473">
        <v>6</v>
      </c>
      <c r="C473" t="s">
        <v>28</v>
      </c>
      <c r="D473" t="s">
        <v>31</v>
      </c>
      <c r="E473">
        <v>448</v>
      </c>
      <c r="F473" t="s">
        <v>29</v>
      </c>
      <c r="G473" t="s">
        <v>42</v>
      </c>
      <c r="H473">
        <v>4</v>
      </c>
      <c r="I473">
        <v>4</v>
      </c>
      <c r="J473">
        <v>23</v>
      </c>
      <c r="K473" t="s">
        <v>22</v>
      </c>
      <c r="L473" t="s">
        <v>23</v>
      </c>
      <c r="M473">
        <v>1</v>
      </c>
      <c r="N473" t="s">
        <v>24</v>
      </c>
      <c r="O473">
        <v>1</v>
      </c>
      <c r="P473" t="s">
        <v>26</v>
      </c>
      <c r="Q473" t="s">
        <v>25</v>
      </c>
    </row>
    <row r="474" spans="1:17" x14ac:dyDescent="0.25">
      <c r="A474" t="s">
        <v>17</v>
      </c>
      <c r="B474">
        <v>9</v>
      </c>
      <c r="C474" t="s">
        <v>28</v>
      </c>
      <c r="D474" t="s">
        <v>36</v>
      </c>
      <c r="E474">
        <v>654</v>
      </c>
      <c r="F474" t="s">
        <v>29</v>
      </c>
      <c r="G474" t="s">
        <v>30</v>
      </c>
      <c r="H474">
        <v>4</v>
      </c>
      <c r="I474">
        <v>3</v>
      </c>
      <c r="J474">
        <v>28</v>
      </c>
      <c r="K474" t="s">
        <v>22</v>
      </c>
      <c r="L474" t="s">
        <v>23</v>
      </c>
      <c r="M474">
        <v>1</v>
      </c>
      <c r="N474" t="s">
        <v>33</v>
      </c>
      <c r="O474">
        <v>1</v>
      </c>
      <c r="P474" t="s">
        <v>26</v>
      </c>
      <c r="Q474" t="s">
        <v>25</v>
      </c>
    </row>
    <row r="475" spans="1:17" x14ac:dyDescent="0.25">
      <c r="A475" t="s">
        <v>20</v>
      </c>
      <c r="B475">
        <v>6</v>
      </c>
      <c r="C475" t="s">
        <v>28</v>
      </c>
      <c r="D475" t="s">
        <v>31</v>
      </c>
      <c r="E475">
        <v>1238</v>
      </c>
      <c r="F475" t="s">
        <v>20</v>
      </c>
      <c r="G475" t="s">
        <v>41</v>
      </c>
      <c r="H475">
        <v>4</v>
      </c>
      <c r="I475">
        <v>4</v>
      </c>
      <c r="J475">
        <v>36</v>
      </c>
      <c r="K475" t="s">
        <v>22</v>
      </c>
      <c r="L475" t="s">
        <v>23</v>
      </c>
      <c r="M475">
        <v>1</v>
      </c>
      <c r="N475" t="s">
        <v>39</v>
      </c>
      <c r="O475">
        <v>2</v>
      </c>
      <c r="P475" t="s">
        <v>25</v>
      </c>
      <c r="Q475" t="s">
        <v>26</v>
      </c>
    </row>
    <row r="476" spans="1:17" x14ac:dyDescent="0.25">
      <c r="A476" t="s">
        <v>27</v>
      </c>
      <c r="B476">
        <v>18</v>
      </c>
      <c r="C476" t="s">
        <v>18</v>
      </c>
      <c r="D476" t="s">
        <v>19</v>
      </c>
      <c r="E476">
        <v>1245</v>
      </c>
      <c r="F476" t="s">
        <v>29</v>
      </c>
      <c r="G476" t="s">
        <v>30</v>
      </c>
      <c r="H476">
        <v>4</v>
      </c>
      <c r="I476">
        <v>2</v>
      </c>
      <c r="J476">
        <v>33</v>
      </c>
      <c r="K476" t="s">
        <v>22</v>
      </c>
      <c r="L476" t="s">
        <v>23</v>
      </c>
      <c r="M476">
        <v>1</v>
      </c>
      <c r="N476" t="s">
        <v>24</v>
      </c>
      <c r="O476">
        <v>1</v>
      </c>
      <c r="P476" t="s">
        <v>26</v>
      </c>
      <c r="Q476" t="s">
        <v>25</v>
      </c>
    </row>
    <row r="477" spans="1:17" x14ac:dyDescent="0.25">
      <c r="A477" t="s">
        <v>17</v>
      </c>
      <c r="B477">
        <v>18</v>
      </c>
      <c r="C477" t="s">
        <v>45</v>
      </c>
      <c r="D477" t="s">
        <v>19</v>
      </c>
      <c r="E477">
        <v>3114</v>
      </c>
      <c r="F477" t="s">
        <v>29</v>
      </c>
      <c r="G477" t="s">
        <v>42</v>
      </c>
      <c r="H477">
        <v>1</v>
      </c>
      <c r="I477">
        <v>4</v>
      </c>
      <c r="J477">
        <v>26</v>
      </c>
      <c r="K477" t="s">
        <v>22</v>
      </c>
      <c r="L477" t="s">
        <v>38</v>
      </c>
      <c r="M477">
        <v>1</v>
      </c>
      <c r="N477" t="s">
        <v>24</v>
      </c>
      <c r="O477">
        <v>1</v>
      </c>
      <c r="P477" t="s">
        <v>26</v>
      </c>
      <c r="Q477" t="s">
        <v>25</v>
      </c>
    </row>
    <row r="478" spans="1:17" x14ac:dyDescent="0.25">
      <c r="A478" t="s">
        <v>20</v>
      </c>
      <c r="B478">
        <v>39</v>
      </c>
      <c r="C478" t="s">
        <v>28</v>
      </c>
      <c r="D478" t="s">
        <v>36</v>
      </c>
      <c r="E478">
        <v>2569</v>
      </c>
      <c r="F478" t="s">
        <v>37</v>
      </c>
      <c r="G478" t="s">
        <v>30</v>
      </c>
      <c r="H478">
        <v>4</v>
      </c>
      <c r="I478">
        <v>4</v>
      </c>
      <c r="J478">
        <v>24</v>
      </c>
      <c r="K478" t="s">
        <v>22</v>
      </c>
      <c r="L478" t="s">
        <v>23</v>
      </c>
      <c r="M478">
        <v>1</v>
      </c>
      <c r="N478" t="s">
        <v>24</v>
      </c>
      <c r="O478">
        <v>1</v>
      </c>
      <c r="P478" t="s">
        <v>26</v>
      </c>
      <c r="Q478" t="s">
        <v>26</v>
      </c>
    </row>
    <row r="479" spans="1:17" x14ac:dyDescent="0.25">
      <c r="A479" t="s">
        <v>47</v>
      </c>
      <c r="B479">
        <v>24</v>
      </c>
      <c r="C479" t="s">
        <v>28</v>
      </c>
      <c r="D479" t="s">
        <v>19</v>
      </c>
      <c r="E479">
        <v>5152</v>
      </c>
      <c r="F479" t="s">
        <v>29</v>
      </c>
      <c r="G479" t="s">
        <v>32</v>
      </c>
      <c r="H479">
        <v>4</v>
      </c>
      <c r="I479">
        <v>2</v>
      </c>
      <c r="J479">
        <v>25</v>
      </c>
      <c r="K479" t="s">
        <v>46</v>
      </c>
      <c r="L479" t="s">
        <v>23</v>
      </c>
      <c r="M479">
        <v>1</v>
      </c>
      <c r="N479" t="s">
        <v>24</v>
      </c>
      <c r="O479">
        <v>1</v>
      </c>
      <c r="P479" t="s">
        <v>26</v>
      </c>
      <c r="Q479" t="s">
        <v>26</v>
      </c>
    </row>
    <row r="480" spans="1:17" x14ac:dyDescent="0.25">
      <c r="A480" t="s">
        <v>27</v>
      </c>
      <c r="B480">
        <v>12</v>
      </c>
      <c r="C480" t="s">
        <v>28</v>
      </c>
      <c r="D480" t="s">
        <v>43</v>
      </c>
      <c r="E480">
        <v>1037</v>
      </c>
      <c r="F480" t="s">
        <v>44</v>
      </c>
      <c r="G480" t="s">
        <v>32</v>
      </c>
      <c r="H480">
        <v>3</v>
      </c>
      <c r="I480">
        <v>4</v>
      </c>
      <c r="J480">
        <v>39</v>
      </c>
      <c r="K480" t="s">
        <v>22</v>
      </c>
      <c r="L480" t="s">
        <v>23</v>
      </c>
      <c r="M480">
        <v>1</v>
      </c>
      <c r="N480" t="s">
        <v>33</v>
      </c>
      <c r="O480">
        <v>1</v>
      </c>
      <c r="P480" t="s">
        <v>26</v>
      </c>
      <c r="Q480" t="s">
        <v>26</v>
      </c>
    </row>
    <row r="481" spans="1:17" x14ac:dyDescent="0.25">
      <c r="A481" t="s">
        <v>17</v>
      </c>
      <c r="B481">
        <v>15</v>
      </c>
      <c r="C481" t="s">
        <v>18</v>
      </c>
      <c r="D481" t="s">
        <v>19</v>
      </c>
      <c r="E481">
        <v>1478</v>
      </c>
      <c r="F481" t="s">
        <v>29</v>
      </c>
      <c r="G481" t="s">
        <v>21</v>
      </c>
      <c r="H481">
        <v>4</v>
      </c>
      <c r="I481">
        <v>4</v>
      </c>
      <c r="J481">
        <v>44</v>
      </c>
      <c r="K481" t="s">
        <v>22</v>
      </c>
      <c r="L481" t="s">
        <v>23</v>
      </c>
      <c r="M481">
        <v>2</v>
      </c>
      <c r="N481" t="s">
        <v>24</v>
      </c>
      <c r="O481">
        <v>2</v>
      </c>
      <c r="P481" t="s">
        <v>25</v>
      </c>
      <c r="Q481" t="s">
        <v>26</v>
      </c>
    </row>
    <row r="482" spans="1:17" x14ac:dyDescent="0.25">
      <c r="A482" t="s">
        <v>27</v>
      </c>
      <c r="B482">
        <v>12</v>
      </c>
      <c r="C482" t="s">
        <v>18</v>
      </c>
      <c r="D482" t="s">
        <v>19</v>
      </c>
      <c r="E482">
        <v>3573</v>
      </c>
      <c r="F482" t="s">
        <v>29</v>
      </c>
      <c r="G482" t="s">
        <v>30</v>
      </c>
      <c r="H482">
        <v>1</v>
      </c>
      <c r="I482">
        <v>1</v>
      </c>
      <c r="J482">
        <v>23</v>
      </c>
      <c r="K482" t="s">
        <v>22</v>
      </c>
      <c r="L482" t="s">
        <v>23</v>
      </c>
      <c r="M482">
        <v>1</v>
      </c>
      <c r="N482" t="s">
        <v>33</v>
      </c>
      <c r="O482">
        <v>1</v>
      </c>
      <c r="P482" t="s">
        <v>26</v>
      </c>
      <c r="Q482" t="s">
        <v>26</v>
      </c>
    </row>
    <row r="483" spans="1:17" x14ac:dyDescent="0.25">
      <c r="A483" t="s">
        <v>27</v>
      </c>
      <c r="B483">
        <v>24</v>
      </c>
      <c r="C483" t="s">
        <v>28</v>
      </c>
      <c r="D483" t="s">
        <v>36</v>
      </c>
      <c r="E483">
        <v>1201</v>
      </c>
      <c r="F483" t="s">
        <v>29</v>
      </c>
      <c r="G483" t="s">
        <v>42</v>
      </c>
      <c r="H483">
        <v>4</v>
      </c>
      <c r="I483">
        <v>1</v>
      </c>
      <c r="J483">
        <v>26</v>
      </c>
      <c r="K483" t="s">
        <v>22</v>
      </c>
      <c r="L483" t="s">
        <v>23</v>
      </c>
      <c r="M483">
        <v>1</v>
      </c>
      <c r="N483" t="s">
        <v>24</v>
      </c>
      <c r="O483">
        <v>1</v>
      </c>
      <c r="P483" t="s">
        <v>26</v>
      </c>
      <c r="Q483" t="s">
        <v>26</v>
      </c>
    </row>
    <row r="484" spans="1:17" x14ac:dyDescent="0.25">
      <c r="A484" t="s">
        <v>17</v>
      </c>
      <c r="B484">
        <v>30</v>
      </c>
      <c r="C484" t="s">
        <v>28</v>
      </c>
      <c r="D484" t="s">
        <v>19</v>
      </c>
      <c r="E484">
        <v>3622</v>
      </c>
      <c r="F484" t="s">
        <v>40</v>
      </c>
      <c r="G484" t="s">
        <v>21</v>
      </c>
      <c r="H484">
        <v>4</v>
      </c>
      <c r="I484">
        <v>4</v>
      </c>
      <c r="J484">
        <v>57</v>
      </c>
      <c r="K484" t="s">
        <v>22</v>
      </c>
      <c r="L484" t="s">
        <v>38</v>
      </c>
      <c r="M484">
        <v>2</v>
      </c>
      <c r="N484" t="s">
        <v>24</v>
      </c>
      <c r="O484">
        <v>1</v>
      </c>
      <c r="P484" t="s">
        <v>25</v>
      </c>
      <c r="Q484" t="s">
        <v>26</v>
      </c>
    </row>
    <row r="485" spans="1:17" x14ac:dyDescent="0.25">
      <c r="A485" t="s">
        <v>20</v>
      </c>
      <c r="B485">
        <v>15</v>
      </c>
      <c r="C485" t="s">
        <v>35</v>
      </c>
      <c r="D485" t="s">
        <v>19</v>
      </c>
      <c r="E485">
        <v>960</v>
      </c>
      <c r="F485" t="s">
        <v>40</v>
      </c>
      <c r="G485" t="s">
        <v>32</v>
      </c>
      <c r="H485">
        <v>3</v>
      </c>
      <c r="I485">
        <v>2</v>
      </c>
      <c r="J485">
        <v>30</v>
      </c>
      <c r="K485" t="s">
        <v>22</v>
      </c>
      <c r="L485" t="s">
        <v>23</v>
      </c>
      <c r="M485">
        <v>2</v>
      </c>
      <c r="N485" t="s">
        <v>24</v>
      </c>
      <c r="O485">
        <v>1</v>
      </c>
      <c r="P485" t="s">
        <v>26</v>
      </c>
      <c r="Q485" t="s">
        <v>26</v>
      </c>
    </row>
    <row r="486" spans="1:17" x14ac:dyDescent="0.25">
      <c r="A486" t="s">
        <v>20</v>
      </c>
      <c r="B486">
        <v>12</v>
      </c>
      <c r="C486" t="s">
        <v>18</v>
      </c>
      <c r="D486" t="s">
        <v>36</v>
      </c>
      <c r="E486">
        <v>1163</v>
      </c>
      <c r="F486" t="s">
        <v>37</v>
      </c>
      <c r="G486" t="s">
        <v>30</v>
      </c>
      <c r="H486">
        <v>4</v>
      </c>
      <c r="I486">
        <v>4</v>
      </c>
      <c r="J486">
        <v>44</v>
      </c>
      <c r="K486" t="s">
        <v>22</v>
      </c>
      <c r="L486" t="s">
        <v>23</v>
      </c>
      <c r="M486">
        <v>1</v>
      </c>
      <c r="N486" t="s">
        <v>24</v>
      </c>
      <c r="O486">
        <v>1</v>
      </c>
      <c r="P486" t="s">
        <v>25</v>
      </c>
      <c r="Q486" t="s">
        <v>26</v>
      </c>
    </row>
    <row r="487" spans="1:17" x14ac:dyDescent="0.25">
      <c r="A487" t="s">
        <v>27</v>
      </c>
      <c r="B487">
        <v>6</v>
      </c>
      <c r="C487" t="s">
        <v>35</v>
      </c>
      <c r="D487" t="s">
        <v>36</v>
      </c>
      <c r="E487">
        <v>1209</v>
      </c>
      <c r="F487" t="s">
        <v>29</v>
      </c>
      <c r="G487" t="s">
        <v>41</v>
      </c>
      <c r="H487">
        <v>4</v>
      </c>
      <c r="I487">
        <v>4</v>
      </c>
      <c r="J487">
        <v>47</v>
      </c>
      <c r="K487" t="s">
        <v>22</v>
      </c>
      <c r="L487" t="s">
        <v>23</v>
      </c>
      <c r="M487">
        <v>1</v>
      </c>
      <c r="N487" t="s">
        <v>39</v>
      </c>
      <c r="O487">
        <v>1</v>
      </c>
      <c r="P487" t="s">
        <v>25</v>
      </c>
      <c r="Q487" t="s">
        <v>25</v>
      </c>
    </row>
    <row r="488" spans="1:17" x14ac:dyDescent="0.25">
      <c r="A488" t="s">
        <v>20</v>
      </c>
      <c r="B488">
        <v>12</v>
      </c>
      <c r="C488" t="s">
        <v>28</v>
      </c>
      <c r="D488" t="s">
        <v>19</v>
      </c>
      <c r="E488">
        <v>3077</v>
      </c>
      <c r="F488" t="s">
        <v>29</v>
      </c>
      <c r="G488" t="s">
        <v>30</v>
      </c>
      <c r="H488">
        <v>2</v>
      </c>
      <c r="I488">
        <v>4</v>
      </c>
      <c r="J488">
        <v>52</v>
      </c>
      <c r="K488" t="s">
        <v>22</v>
      </c>
      <c r="L488" t="s">
        <v>23</v>
      </c>
      <c r="M488">
        <v>1</v>
      </c>
      <c r="N488" t="s">
        <v>24</v>
      </c>
      <c r="O488">
        <v>1</v>
      </c>
      <c r="P488" t="s">
        <v>25</v>
      </c>
      <c r="Q488" t="s">
        <v>26</v>
      </c>
    </row>
    <row r="489" spans="1:17" x14ac:dyDescent="0.25">
      <c r="A489" t="s">
        <v>20</v>
      </c>
      <c r="B489">
        <v>24</v>
      </c>
      <c r="C489" t="s">
        <v>28</v>
      </c>
      <c r="D489" t="s">
        <v>36</v>
      </c>
      <c r="E489">
        <v>3757</v>
      </c>
      <c r="F489" t="s">
        <v>29</v>
      </c>
      <c r="G489" t="s">
        <v>21</v>
      </c>
      <c r="H489">
        <v>4</v>
      </c>
      <c r="I489">
        <v>4</v>
      </c>
      <c r="J489">
        <v>62</v>
      </c>
      <c r="K489" t="s">
        <v>22</v>
      </c>
      <c r="L489" t="s">
        <v>34</v>
      </c>
      <c r="M489">
        <v>1</v>
      </c>
      <c r="N489" t="s">
        <v>24</v>
      </c>
      <c r="O489">
        <v>1</v>
      </c>
      <c r="P489" t="s">
        <v>25</v>
      </c>
      <c r="Q489" t="s">
        <v>26</v>
      </c>
    </row>
    <row r="490" spans="1:17" x14ac:dyDescent="0.25">
      <c r="A490" t="s">
        <v>20</v>
      </c>
      <c r="B490">
        <v>10</v>
      </c>
      <c r="C490" t="s">
        <v>28</v>
      </c>
      <c r="D490" t="s">
        <v>36</v>
      </c>
      <c r="E490">
        <v>1418</v>
      </c>
      <c r="F490" t="s">
        <v>44</v>
      </c>
      <c r="G490" t="s">
        <v>30</v>
      </c>
      <c r="H490">
        <v>3</v>
      </c>
      <c r="I490">
        <v>2</v>
      </c>
      <c r="J490">
        <v>35</v>
      </c>
      <c r="K490" t="s">
        <v>22</v>
      </c>
      <c r="L490" t="s">
        <v>38</v>
      </c>
      <c r="M490">
        <v>1</v>
      </c>
      <c r="N490" t="s">
        <v>33</v>
      </c>
      <c r="O490">
        <v>1</v>
      </c>
      <c r="P490" t="s">
        <v>26</v>
      </c>
      <c r="Q490" t="s">
        <v>26</v>
      </c>
    </row>
    <row r="491" spans="1:17" x14ac:dyDescent="0.25">
      <c r="A491" t="s">
        <v>20</v>
      </c>
      <c r="B491">
        <v>6</v>
      </c>
      <c r="C491" t="s">
        <v>28</v>
      </c>
      <c r="D491" t="s">
        <v>36</v>
      </c>
      <c r="E491">
        <v>3518</v>
      </c>
      <c r="F491" t="s">
        <v>29</v>
      </c>
      <c r="G491" t="s">
        <v>30</v>
      </c>
      <c r="H491">
        <v>2</v>
      </c>
      <c r="I491">
        <v>3</v>
      </c>
      <c r="J491">
        <v>26</v>
      </c>
      <c r="K491" t="s">
        <v>22</v>
      </c>
      <c r="L491" t="s">
        <v>38</v>
      </c>
      <c r="M491">
        <v>1</v>
      </c>
      <c r="N491" t="s">
        <v>24</v>
      </c>
      <c r="O491">
        <v>1</v>
      </c>
      <c r="P491" t="s">
        <v>26</v>
      </c>
      <c r="Q491" t="s">
        <v>26</v>
      </c>
    </row>
    <row r="492" spans="1:17" x14ac:dyDescent="0.25">
      <c r="A492" t="s">
        <v>20</v>
      </c>
      <c r="B492">
        <v>12</v>
      </c>
      <c r="C492" t="s">
        <v>18</v>
      </c>
      <c r="D492" t="s">
        <v>19</v>
      </c>
      <c r="E492">
        <v>1934</v>
      </c>
      <c r="F492" t="s">
        <v>29</v>
      </c>
      <c r="G492" t="s">
        <v>21</v>
      </c>
      <c r="H492">
        <v>2</v>
      </c>
      <c r="I492">
        <v>2</v>
      </c>
      <c r="J492">
        <v>26</v>
      </c>
      <c r="K492" t="s">
        <v>22</v>
      </c>
      <c r="L492" t="s">
        <v>23</v>
      </c>
      <c r="M492">
        <v>2</v>
      </c>
      <c r="N492" t="s">
        <v>24</v>
      </c>
      <c r="O492">
        <v>1</v>
      </c>
      <c r="P492" t="s">
        <v>26</v>
      </c>
      <c r="Q492" t="s">
        <v>26</v>
      </c>
    </row>
    <row r="493" spans="1:17" x14ac:dyDescent="0.25">
      <c r="A493" t="s">
        <v>27</v>
      </c>
      <c r="B493">
        <v>27</v>
      </c>
      <c r="C493" t="s">
        <v>45</v>
      </c>
      <c r="D493" t="s">
        <v>43</v>
      </c>
      <c r="E493">
        <v>8318</v>
      </c>
      <c r="F493" t="s">
        <v>29</v>
      </c>
      <c r="G493" t="s">
        <v>21</v>
      </c>
      <c r="H493">
        <v>2</v>
      </c>
      <c r="I493">
        <v>4</v>
      </c>
      <c r="J493">
        <v>42</v>
      </c>
      <c r="K493" t="s">
        <v>22</v>
      </c>
      <c r="L493" t="s">
        <v>34</v>
      </c>
      <c r="M493">
        <v>2</v>
      </c>
      <c r="N493" t="s">
        <v>39</v>
      </c>
      <c r="O493">
        <v>1</v>
      </c>
      <c r="P493" t="s">
        <v>25</v>
      </c>
      <c r="Q493" t="s">
        <v>25</v>
      </c>
    </row>
    <row r="494" spans="1:17" x14ac:dyDescent="0.25">
      <c r="A494" t="s">
        <v>20</v>
      </c>
      <c r="B494">
        <v>6</v>
      </c>
      <c r="C494" t="s">
        <v>18</v>
      </c>
      <c r="D494" t="s">
        <v>19</v>
      </c>
      <c r="E494">
        <v>1237</v>
      </c>
      <c r="F494" t="s">
        <v>44</v>
      </c>
      <c r="G494" t="s">
        <v>30</v>
      </c>
      <c r="H494">
        <v>1</v>
      </c>
      <c r="I494">
        <v>1</v>
      </c>
      <c r="J494">
        <v>27</v>
      </c>
      <c r="K494" t="s">
        <v>22</v>
      </c>
      <c r="L494" t="s">
        <v>23</v>
      </c>
      <c r="M494">
        <v>2</v>
      </c>
      <c r="N494" t="s">
        <v>24</v>
      </c>
      <c r="O494">
        <v>1</v>
      </c>
      <c r="P494" t="s">
        <v>26</v>
      </c>
      <c r="Q494" t="s">
        <v>26</v>
      </c>
    </row>
    <row r="495" spans="1:17" x14ac:dyDescent="0.25">
      <c r="A495" t="s">
        <v>27</v>
      </c>
      <c r="B495">
        <v>6</v>
      </c>
      <c r="C495" t="s">
        <v>28</v>
      </c>
      <c r="D495" t="s">
        <v>19</v>
      </c>
      <c r="E495">
        <v>368</v>
      </c>
      <c r="F495" t="s">
        <v>20</v>
      </c>
      <c r="G495" t="s">
        <v>21</v>
      </c>
      <c r="H495">
        <v>4</v>
      </c>
      <c r="I495">
        <v>4</v>
      </c>
      <c r="J495">
        <v>38</v>
      </c>
      <c r="K495" t="s">
        <v>22</v>
      </c>
      <c r="L495" t="s">
        <v>23</v>
      </c>
      <c r="M495">
        <v>1</v>
      </c>
      <c r="N495" t="s">
        <v>24</v>
      </c>
      <c r="O495">
        <v>1</v>
      </c>
      <c r="P495" t="s">
        <v>26</v>
      </c>
      <c r="Q495" t="s">
        <v>26</v>
      </c>
    </row>
    <row r="496" spans="1:17" x14ac:dyDescent="0.25">
      <c r="A496" t="s">
        <v>17</v>
      </c>
      <c r="B496">
        <v>12</v>
      </c>
      <c r="C496" t="s">
        <v>18</v>
      </c>
      <c r="D496" t="s">
        <v>36</v>
      </c>
      <c r="E496">
        <v>2122</v>
      </c>
      <c r="F496" t="s">
        <v>29</v>
      </c>
      <c r="G496" t="s">
        <v>30</v>
      </c>
      <c r="H496">
        <v>3</v>
      </c>
      <c r="I496">
        <v>2</v>
      </c>
      <c r="J496">
        <v>39</v>
      </c>
      <c r="K496" t="s">
        <v>22</v>
      </c>
      <c r="L496" t="s">
        <v>38</v>
      </c>
      <c r="M496">
        <v>2</v>
      </c>
      <c r="N496" t="s">
        <v>33</v>
      </c>
      <c r="O496">
        <v>2</v>
      </c>
      <c r="P496" t="s">
        <v>26</v>
      </c>
      <c r="Q496" t="s">
        <v>26</v>
      </c>
    </row>
    <row r="497" spans="1:17" x14ac:dyDescent="0.25">
      <c r="A497" t="s">
        <v>17</v>
      </c>
      <c r="B497">
        <v>24</v>
      </c>
      <c r="C497" t="s">
        <v>28</v>
      </c>
      <c r="D497" t="s">
        <v>19</v>
      </c>
      <c r="E497">
        <v>2996</v>
      </c>
      <c r="F497" t="s">
        <v>20</v>
      </c>
      <c r="G497" t="s">
        <v>30</v>
      </c>
      <c r="H497">
        <v>2</v>
      </c>
      <c r="I497">
        <v>4</v>
      </c>
      <c r="J497">
        <v>20</v>
      </c>
      <c r="K497" t="s">
        <v>22</v>
      </c>
      <c r="L497" t="s">
        <v>23</v>
      </c>
      <c r="M497">
        <v>1</v>
      </c>
      <c r="N497" t="s">
        <v>24</v>
      </c>
      <c r="O497">
        <v>1</v>
      </c>
      <c r="P497" t="s">
        <v>26</v>
      </c>
      <c r="Q497" t="s">
        <v>25</v>
      </c>
    </row>
    <row r="498" spans="1:17" x14ac:dyDescent="0.25">
      <c r="A498" t="s">
        <v>27</v>
      </c>
      <c r="B498">
        <v>36</v>
      </c>
      <c r="C498" t="s">
        <v>28</v>
      </c>
      <c r="D498" t="s">
        <v>19</v>
      </c>
      <c r="E498">
        <v>9034</v>
      </c>
      <c r="F498" t="s">
        <v>44</v>
      </c>
      <c r="G498" t="s">
        <v>42</v>
      </c>
      <c r="H498">
        <v>4</v>
      </c>
      <c r="I498">
        <v>1</v>
      </c>
      <c r="J498">
        <v>29</v>
      </c>
      <c r="K498" t="s">
        <v>22</v>
      </c>
      <c r="L498" t="s">
        <v>38</v>
      </c>
      <c r="M498">
        <v>1</v>
      </c>
      <c r="N498" t="s">
        <v>39</v>
      </c>
      <c r="O498">
        <v>1</v>
      </c>
      <c r="P498" t="s">
        <v>25</v>
      </c>
      <c r="Q498" t="s">
        <v>25</v>
      </c>
    </row>
    <row r="499" spans="1:17" x14ac:dyDescent="0.25">
      <c r="A499" t="s">
        <v>20</v>
      </c>
      <c r="B499">
        <v>24</v>
      </c>
      <c r="C499" t="s">
        <v>18</v>
      </c>
      <c r="D499" t="s">
        <v>19</v>
      </c>
      <c r="E499">
        <v>1585</v>
      </c>
      <c r="F499" t="s">
        <v>29</v>
      </c>
      <c r="G499" t="s">
        <v>32</v>
      </c>
      <c r="H499">
        <v>4</v>
      </c>
      <c r="I499">
        <v>3</v>
      </c>
      <c r="J499">
        <v>40</v>
      </c>
      <c r="K499" t="s">
        <v>22</v>
      </c>
      <c r="L499" t="s">
        <v>23</v>
      </c>
      <c r="M499">
        <v>2</v>
      </c>
      <c r="N499" t="s">
        <v>24</v>
      </c>
      <c r="O499">
        <v>1</v>
      </c>
      <c r="P499" t="s">
        <v>26</v>
      </c>
      <c r="Q499" t="s">
        <v>26</v>
      </c>
    </row>
    <row r="500" spans="1:17" x14ac:dyDescent="0.25">
      <c r="A500" t="s">
        <v>27</v>
      </c>
      <c r="B500">
        <v>18</v>
      </c>
      <c r="C500" t="s">
        <v>28</v>
      </c>
      <c r="D500" t="s">
        <v>19</v>
      </c>
      <c r="E500">
        <v>1301</v>
      </c>
      <c r="F500" t="s">
        <v>29</v>
      </c>
      <c r="G500" t="s">
        <v>21</v>
      </c>
      <c r="H500">
        <v>4</v>
      </c>
      <c r="I500">
        <v>2</v>
      </c>
      <c r="J500">
        <v>32</v>
      </c>
      <c r="K500" t="s">
        <v>22</v>
      </c>
      <c r="L500" t="s">
        <v>23</v>
      </c>
      <c r="M500">
        <v>1</v>
      </c>
      <c r="N500" t="s">
        <v>33</v>
      </c>
      <c r="O500">
        <v>1</v>
      </c>
      <c r="P500" t="s">
        <v>26</v>
      </c>
      <c r="Q500" t="s">
        <v>26</v>
      </c>
    </row>
    <row r="501" spans="1:17" x14ac:dyDescent="0.25">
      <c r="A501" t="s">
        <v>47</v>
      </c>
      <c r="B501">
        <v>6</v>
      </c>
      <c r="C501" t="s">
        <v>18</v>
      </c>
      <c r="D501" t="s">
        <v>36</v>
      </c>
      <c r="E501">
        <v>1323</v>
      </c>
      <c r="F501" t="s">
        <v>44</v>
      </c>
      <c r="G501" t="s">
        <v>21</v>
      </c>
      <c r="H501">
        <v>2</v>
      </c>
      <c r="I501">
        <v>4</v>
      </c>
      <c r="J501">
        <v>28</v>
      </c>
      <c r="K501" t="s">
        <v>22</v>
      </c>
      <c r="L501" t="s">
        <v>23</v>
      </c>
      <c r="M501">
        <v>2</v>
      </c>
      <c r="N501" t="s">
        <v>24</v>
      </c>
      <c r="O501">
        <v>2</v>
      </c>
      <c r="P501" t="s">
        <v>25</v>
      </c>
      <c r="Q501" t="s">
        <v>26</v>
      </c>
    </row>
    <row r="502" spans="1:17" x14ac:dyDescent="0.25">
      <c r="A502" t="s">
        <v>17</v>
      </c>
      <c r="B502">
        <v>24</v>
      </c>
      <c r="C502" t="s">
        <v>28</v>
      </c>
      <c r="D502" t="s">
        <v>36</v>
      </c>
      <c r="E502">
        <v>3123</v>
      </c>
      <c r="F502" t="s">
        <v>29</v>
      </c>
      <c r="G502" t="s">
        <v>42</v>
      </c>
      <c r="H502">
        <v>4</v>
      </c>
      <c r="I502">
        <v>1</v>
      </c>
      <c r="J502">
        <v>27</v>
      </c>
      <c r="K502" t="s">
        <v>22</v>
      </c>
      <c r="L502" t="s">
        <v>23</v>
      </c>
      <c r="M502">
        <v>1</v>
      </c>
      <c r="N502" t="s">
        <v>24</v>
      </c>
      <c r="O502">
        <v>1</v>
      </c>
      <c r="P502" t="s">
        <v>26</v>
      </c>
      <c r="Q502" t="s">
        <v>25</v>
      </c>
    </row>
    <row r="503" spans="1:17" x14ac:dyDescent="0.25">
      <c r="A503" t="s">
        <v>17</v>
      </c>
      <c r="B503">
        <v>36</v>
      </c>
      <c r="C503" t="s">
        <v>28</v>
      </c>
      <c r="D503" t="s">
        <v>36</v>
      </c>
      <c r="E503">
        <v>5493</v>
      </c>
      <c r="F503" t="s">
        <v>29</v>
      </c>
      <c r="G503" t="s">
        <v>21</v>
      </c>
      <c r="H503">
        <v>2</v>
      </c>
      <c r="I503">
        <v>4</v>
      </c>
      <c r="J503">
        <v>42</v>
      </c>
      <c r="K503" t="s">
        <v>22</v>
      </c>
      <c r="L503" t="s">
        <v>34</v>
      </c>
      <c r="M503">
        <v>1</v>
      </c>
      <c r="N503" t="s">
        <v>24</v>
      </c>
      <c r="O503">
        <v>2</v>
      </c>
      <c r="P503" t="s">
        <v>26</v>
      </c>
      <c r="Q503" t="s">
        <v>26</v>
      </c>
    </row>
    <row r="504" spans="1:17" x14ac:dyDescent="0.25">
      <c r="A504" t="s">
        <v>47</v>
      </c>
      <c r="B504">
        <v>9</v>
      </c>
      <c r="C504" t="s">
        <v>28</v>
      </c>
      <c r="D504" t="s">
        <v>19</v>
      </c>
      <c r="E504">
        <v>1126</v>
      </c>
      <c r="F504" t="s">
        <v>44</v>
      </c>
      <c r="G504" t="s">
        <v>21</v>
      </c>
      <c r="H504">
        <v>2</v>
      </c>
      <c r="I504">
        <v>4</v>
      </c>
      <c r="J504">
        <v>49</v>
      </c>
      <c r="K504" t="s">
        <v>22</v>
      </c>
      <c r="L504" t="s">
        <v>23</v>
      </c>
      <c r="M504">
        <v>1</v>
      </c>
      <c r="N504" t="s">
        <v>24</v>
      </c>
      <c r="O504">
        <v>1</v>
      </c>
      <c r="P504" t="s">
        <v>26</v>
      </c>
      <c r="Q504" t="s">
        <v>26</v>
      </c>
    </row>
    <row r="505" spans="1:17" x14ac:dyDescent="0.25">
      <c r="A505" t="s">
        <v>27</v>
      </c>
      <c r="B505">
        <v>24</v>
      </c>
      <c r="C505" t="s">
        <v>18</v>
      </c>
      <c r="D505" t="s">
        <v>19</v>
      </c>
      <c r="E505">
        <v>1216</v>
      </c>
      <c r="F505" t="s">
        <v>44</v>
      </c>
      <c r="G505" t="s">
        <v>42</v>
      </c>
      <c r="H505">
        <v>4</v>
      </c>
      <c r="I505">
        <v>4</v>
      </c>
      <c r="J505">
        <v>38</v>
      </c>
      <c r="K505" t="s">
        <v>46</v>
      </c>
      <c r="L505" t="s">
        <v>23</v>
      </c>
      <c r="M505">
        <v>2</v>
      </c>
      <c r="N505" t="s">
        <v>24</v>
      </c>
      <c r="O505">
        <v>2</v>
      </c>
      <c r="P505" t="s">
        <v>26</v>
      </c>
      <c r="Q505" t="s">
        <v>25</v>
      </c>
    </row>
    <row r="506" spans="1:17" x14ac:dyDescent="0.25">
      <c r="A506" t="s">
        <v>17</v>
      </c>
      <c r="B506">
        <v>24</v>
      </c>
      <c r="C506" t="s">
        <v>28</v>
      </c>
      <c r="D506" t="s">
        <v>36</v>
      </c>
      <c r="E506">
        <v>1207</v>
      </c>
      <c r="F506" t="s">
        <v>29</v>
      </c>
      <c r="G506" t="s">
        <v>42</v>
      </c>
      <c r="H506">
        <v>4</v>
      </c>
      <c r="I506">
        <v>4</v>
      </c>
      <c r="J506">
        <v>24</v>
      </c>
      <c r="K506" t="s">
        <v>22</v>
      </c>
      <c r="L506" t="s">
        <v>38</v>
      </c>
      <c r="M506">
        <v>1</v>
      </c>
      <c r="N506" t="s">
        <v>24</v>
      </c>
      <c r="O506">
        <v>1</v>
      </c>
      <c r="P506" t="s">
        <v>26</v>
      </c>
      <c r="Q506" t="s">
        <v>25</v>
      </c>
    </row>
    <row r="507" spans="1:17" x14ac:dyDescent="0.25">
      <c r="A507" t="s">
        <v>20</v>
      </c>
      <c r="B507">
        <v>10</v>
      </c>
      <c r="C507" t="s">
        <v>28</v>
      </c>
      <c r="D507" t="s">
        <v>36</v>
      </c>
      <c r="E507">
        <v>1309</v>
      </c>
      <c r="F507" t="s">
        <v>20</v>
      </c>
      <c r="G507" t="s">
        <v>30</v>
      </c>
      <c r="H507">
        <v>4</v>
      </c>
      <c r="I507">
        <v>4</v>
      </c>
      <c r="J507">
        <v>27</v>
      </c>
      <c r="K507" t="s">
        <v>22</v>
      </c>
      <c r="L507" t="s">
        <v>23</v>
      </c>
      <c r="M507">
        <v>1</v>
      </c>
      <c r="N507" t="s">
        <v>33</v>
      </c>
      <c r="O507">
        <v>1</v>
      </c>
      <c r="P507" t="s">
        <v>26</v>
      </c>
      <c r="Q507" t="s">
        <v>25</v>
      </c>
    </row>
    <row r="508" spans="1:17" x14ac:dyDescent="0.25">
      <c r="A508" t="s">
        <v>47</v>
      </c>
      <c r="B508">
        <v>15</v>
      </c>
      <c r="C508" t="s">
        <v>18</v>
      </c>
      <c r="D508" t="s">
        <v>36</v>
      </c>
      <c r="E508">
        <v>2360</v>
      </c>
      <c r="F508" t="s">
        <v>37</v>
      </c>
      <c r="G508" t="s">
        <v>30</v>
      </c>
      <c r="H508">
        <v>2</v>
      </c>
      <c r="I508">
        <v>2</v>
      </c>
      <c r="J508">
        <v>36</v>
      </c>
      <c r="K508" t="s">
        <v>22</v>
      </c>
      <c r="L508" t="s">
        <v>23</v>
      </c>
      <c r="M508">
        <v>1</v>
      </c>
      <c r="N508" t="s">
        <v>24</v>
      </c>
      <c r="O508">
        <v>1</v>
      </c>
      <c r="P508" t="s">
        <v>25</v>
      </c>
      <c r="Q508" t="s">
        <v>26</v>
      </c>
    </row>
    <row r="509" spans="1:17" x14ac:dyDescent="0.25">
      <c r="A509" t="s">
        <v>27</v>
      </c>
      <c r="B509">
        <v>15</v>
      </c>
      <c r="C509" t="s">
        <v>48</v>
      </c>
      <c r="D509" t="s">
        <v>36</v>
      </c>
      <c r="E509">
        <v>6850</v>
      </c>
      <c r="F509" t="s">
        <v>44</v>
      </c>
      <c r="G509" t="s">
        <v>41</v>
      </c>
      <c r="H509">
        <v>1</v>
      </c>
      <c r="I509">
        <v>2</v>
      </c>
      <c r="J509">
        <v>34</v>
      </c>
      <c r="K509" t="s">
        <v>22</v>
      </c>
      <c r="L509" t="s">
        <v>23</v>
      </c>
      <c r="M509">
        <v>1</v>
      </c>
      <c r="N509" t="s">
        <v>39</v>
      </c>
      <c r="O509">
        <v>2</v>
      </c>
      <c r="P509" t="s">
        <v>25</v>
      </c>
      <c r="Q509" t="s">
        <v>25</v>
      </c>
    </row>
    <row r="510" spans="1:17" x14ac:dyDescent="0.25">
      <c r="A510" t="s">
        <v>20</v>
      </c>
      <c r="B510">
        <v>24</v>
      </c>
      <c r="C510" t="s">
        <v>28</v>
      </c>
      <c r="D510" t="s">
        <v>19</v>
      </c>
      <c r="E510">
        <v>1413</v>
      </c>
      <c r="F510" t="s">
        <v>29</v>
      </c>
      <c r="G510" t="s">
        <v>30</v>
      </c>
      <c r="H510">
        <v>4</v>
      </c>
      <c r="I510">
        <v>2</v>
      </c>
      <c r="J510">
        <v>28</v>
      </c>
      <c r="K510" t="s">
        <v>22</v>
      </c>
      <c r="L510" t="s">
        <v>23</v>
      </c>
      <c r="M510">
        <v>1</v>
      </c>
      <c r="N510" t="s">
        <v>24</v>
      </c>
      <c r="O510">
        <v>1</v>
      </c>
      <c r="P510" t="s">
        <v>26</v>
      </c>
      <c r="Q510" t="s">
        <v>26</v>
      </c>
    </row>
    <row r="511" spans="1:17" x14ac:dyDescent="0.25">
      <c r="A511" t="s">
        <v>20</v>
      </c>
      <c r="B511">
        <v>39</v>
      </c>
      <c r="C511" t="s">
        <v>28</v>
      </c>
      <c r="D511" t="s">
        <v>36</v>
      </c>
      <c r="E511">
        <v>8588</v>
      </c>
      <c r="F511" t="s">
        <v>44</v>
      </c>
      <c r="G511" t="s">
        <v>21</v>
      </c>
      <c r="H511">
        <v>4</v>
      </c>
      <c r="I511">
        <v>2</v>
      </c>
      <c r="J511">
        <v>45</v>
      </c>
      <c r="K511" t="s">
        <v>22</v>
      </c>
      <c r="L511" t="s">
        <v>23</v>
      </c>
      <c r="M511">
        <v>1</v>
      </c>
      <c r="N511" t="s">
        <v>39</v>
      </c>
      <c r="O511">
        <v>1</v>
      </c>
      <c r="P511" t="s">
        <v>25</v>
      </c>
      <c r="Q511" t="s">
        <v>26</v>
      </c>
    </row>
    <row r="512" spans="1:17" x14ac:dyDescent="0.25">
      <c r="A512" t="s">
        <v>17</v>
      </c>
      <c r="B512">
        <v>12</v>
      </c>
      <c r="C512" t="s">
        <v>28</v>
      </c>
      <c r="D512" t="s">
        <v>36</v>
      </c>
      <c r="E512">
        <v>759</v>
      </c>
      <c r="F512" t="s">
        <v>29</v>
      </c>
      <c r="G512" t="s">
        <v>32</v>
      </c>
      <c r="H512">
        <v>4</v>
      </c>
      <c r="I512">
        <v>2</v>
      </c>
      <c r="J512">
        <v>26</v>
      </c>
      <c r="K512" t="s">
        <v>22</v>
      </c>
      <c r="L512" t="s">
        <v>23</v>
      </c>
      <c r="M512">
        <v>1</v>
      </c>
      <c r="N512" t="s">
        <v>24</v>
      </c>
      <c r="O512">
        <v>1</v>
      </c>
      <c r="P512" t="s">
        <v>26</v>
      </c>
      <c r="Q512" t="s">
        <v>25</v>
      </c>
    </row>
    <row r="513" spans="1:17" x14ac:dyDescent="0.25">
      <c r="A513" t="s">
        <v>20</v>
      </c>
      <c r="B513">
        <v>36</v>
      </c>
      <c r="C513" t="s">
        <v>28</v>
      </c>
      <c r="D513" t="s">
        <v>36</v>
      </c>
      <c r="E513">
        <v>4686</v>
      </c>
      <c r="F513" t="s">
        <v>29</v>
      </c>
      <c r="G513" t="s">
        <v>30</v>
      </c>
      <c r="H513">
        <v>2</v>
      </c>
      <c r="I513">
        <v>2</v>
      </c>
      <c r="J513">
        <v>32</v>
      </c>
      <c r="K513" t="s">
        <v>22</v>
      </c>
      <c r="L513" t="s">
        <v>34</v>
      </c>
      <c r="M513">
        <v>1</v>
      </c>
      <c r="N513" t="s">
        <v>39</v>
      </c>
      <c r="O513">
        <v>1</v>
      </c>
      <c r="P513" t="s">
        <v>25</v>
      </c>
      <c r="Q513" t="s">
        <v>26</v>
      </c>
    </row>
    <row r="514" spans="1:17" x14ac:dyDescent="0.25">
      <c r="A514" t="s">
        <v>47</v>
      </c>
      <c r="B514">
        <v>15</v>
      </c>
      <c r="C514" t="s">
        <v>28</v>
      </c>
      <c r="D514" t="s">
        <v>43</v>
      </c>
      <c r="E514">
        <v>2687</v>
      </c>
      <c r="F514" t="s">
        <v>29</v>
      </c>
      <c r="G514" t="s">
        <v>32</v>
      </c>
      <c r="H514">
        <v>2</v>
      </c>
      <c r="I514">
        <v>4</v>
      </c>
      <c r="J514">
        <v>26</v>
      </c>
      <c r="K514" t="s">
        <v>22</v>
      </c>
      <c r="L514" t="s">
        <v>38</v>
      </c>
      <c r="M514">
        <v>1</v>
      </c>
      <c r="N514" t="s">
        <v>24</v>
      </c>
      <c r="O514">
        <v>1</v>
      </c>
      <c r="P514" t="s">
        <v>25</v>
      </c>
      <c r="Q514" t="s">
        <v>26</v>
      </c>
    </row>
    <row r="515" spans="1:17" x14ac:dyDescent="0.25">
      <c r="A515" t="s">
        <v>27</v>
      </c>
      <c r="B515">
        <v>12</v>
      </c>
      <c r="C515" t="s">
        <v>35</v>
      </c>
      <c r="D515" t="s">
        <v>19</v>
      </c>
      <c r="E515">
        <v>585</v>
      </c>
      <c r="F515" t="s">
        <v>29</v>
      </c>
      <c r="G515" t="s">
        <v>30</v>
      </c>
      <c r="H515">
        <v>4</v>
      </c>
      <c r="I515">
        <v>4</v>
      </c>
      <c r="J515">
        <v>20</v>
      </c>
      <c r="K515" t="s">
        <v>22</v>
      </c>
      <c r="L515" t="s">
        <v>38</v>
      </c>
      <c r="M515">
        <v>2</v>
      </c>
      <c r="N515" t="s">
        <v>24</v>
      </c>
      <c r="O515">
        <v>1</v>
      </c>
      <c r="P515" t="s">
        <v>26</v>
      </c>
      <c r="Q515" t="s">
        <v>26</v>
      </c>
    </row>
    <row r="516" spans="1:17" x14ac:dyDescent="0.25">
      <c r="A516" t="s">
        <v>20</v>
      </c>
      <c r="B516">
        <v>24</v>
      </c>
      <c r="C516" t="s">
        <v>28</v>
      </c>
      <c r="D516" t="s">
        <v>36</v>
      </c>
      <c r="E516">
        <v>2255</v>
      </c>
      <c r="F516" t="s">
        <v>20</v>
      </c>
      <c r="G516" t="s">
        <v>42</v>
      </c>
      <c r="H516">
        <v>4</v>
      </c>
      <c r="I516">
        <v>1</v>
      </c>
      <c r="J516">
        <v>54</v>
      </c>
      <c r="K516" t="s">
        <v>22</v>
      </c>
      <c r="L516" t="s">
        <v>23</v>
      </c>
      <c r="M516">
        <v>1</v>
      </c>
      <c r="N516" t="s">
        <v>24</v>
      </c>
      <c r="O516">
        <v>1</v>
      </c>
      <c r="P516" t="s">
        <v>26</v>
      </c>
      <c r="Q516" t="s">
        <v>26</v>
      </c>
    </row>
    <row r="517" spans="1:17" x14ac:dyDescent="0.25">
      <c r="A517" t="s">
        <v>17</v>
      </c>
      <c r="B517">
        <v>6</v>
      </c>
      <c r="C517" t="s">
        <v>18</v>
      </c>
      <c r="D517" t="s">
        <v>36</v>
      </c>
      <c r="E517">
        <v>609</v>
      </c>
      <c r="F517" t="s">
        <v>29</v>
      </c>
      <c r="G517" t="s">
        <v>32</v>
      </c>
      <c r="H517">
        <v>4</v>
      </c>
      <c r="I517">
        <v>3</v>
      </c>
      <c r="J517">
        <v>37</v>
      </c>
      <c r="K517" t="s">
        <v>22</v>
      </c>
      <c r="L517" t="s">
        <v>23</v>
      </c>
      <c r="M517">
        <v>2</v>
      </c>
      <c r="N517" t="s">
        <v>24</v>
      </c>
      <c r="O517">
        <v>1</v>
      </c>
      <c r="P517" t="s">
        <v>26</v>
      </c>
      <c r="Q517" t="s">
        <v>26</v>
      </c>
    </row>
    <row r="518" spans="1:17" x14ac:dyDescent="0.25">
      <c r="A518" t="s">
        <v>17</v>
      </c>
      <c r="B518">
        <v>6</v>
      </c>
      <c r="C518" t="s">
        <v>18</v>
      </c>
      <c r="D518" t="s">
        <v>36</v>
      </c>
      <c r="E518">
        <v>1361</v>
      </c>
      <c r="F518" t="s">
        <v>29</v>
      </c>
      <c r="G518" t="s">
        <v>42</v>
      </c>
      <c r="H518">
        <v>2</v>
      </c>
      <c r="I518">
        <v>4</v>
      </c>
      <c r="J518">
        <v>40</v>
      </c>
      <c r="K518" t="s">
        <v>22</v>
      </c>
      <c r="L518" t="s">
        <v>23</v>
      </c>
      <c r="M518">
        <v>1</v>
      </c>
      <c r="N518" t="s">
        <v>33</v>
      </c>
      <c r="O518">
        <v>2</v>
      </c>
      <c r="P518" t="s">
        <v>26</v>
      </c>
      <c r="Q518" t="s">
        <v>26</v>
      </c>
    </row>
    <row r="519" spans="1:17" x14ac:dyDescent="0.25">
      <c r="A519" t="s">
        <v>20</v>
      </c>
      <c r="B519">
        <v>36</v>
      </c>
      <c r="C519" t="s">
        <v>18</v>
      </c>
      <c r="D519" t="s">
        <v>19</v>
      </c>
      <c r="E519">
        <v>7127</v>
      </c>
      <c r="F519" t="s">
        <v>29</v>
      </c>
      <c r="G519" t="s">
        <v>42</v>
      </c>
      <c r="H519">
        <v>2</v>
      </c>
      <c r="I519">
        <v>4</v>
      </c>
      <c r="J519">
        <v>23</v>
      </c>
      <c r="K519" t="s">
        <v>22</v>
      </c>
      <c r="L519" t="s">
        <v>38</v>
      </c>
      <c r="M519">
        <v>2</v>
      </c>
      <c r="N519" t="s">
        <v>24</v>
      </c>
      <c r="O519">
        <v>1</v>
      </c>
      <c r="P519" t="s">
        <v>25</v>
      </c>
      <c r="Q519" t="s">
        <v>25</v>
      </c>
    </row>
    <row r="520" spans="1:17" x14ac:dyDescent="0.25">
      <c r="A520" t="s">
        <v>17</v>
      </c>
      <c r="B520">
        <v>6</v>
      </c>
      <c r="C520" t="s">
        <v>28</v>
      </c>
      <c r="D520" t="s">
        <v>36</v>
      </c>
      <c r="E520">
        <v>1203</v>
      </c>
      <c r="F520" t="s">
        <v>44</v>
      </c>
      <c r="G520" t="s">
        <v>21</v>
      </c>
      <c r="H520">
        <v>3</v>
      </c>
      <c r="I520">
        <v>2</v>
      </c>
      <c r="J520">
        <v>43</v>
      </c>
      <c r="K520" t="s">
        <v>22</v>
      </c>
      <c r="L520" t="s">
        <v>23</v>
      </c>
      <c r="M520">
        <v>1</v>
      </c>
      <c r="N520" t="s">
        <v>24</v>
      </c>
      <c r="O520">
        <v>1</v>
      </c>
      <c r="P520" t="s">
        <v>25</v>
      </c>
      <c r="Q520" t="s">
        <v>26</v>
      </c>
    </row>
    <row r="521" spans="1:17" x14ac:dyDescent="0.25">
      <c r="A521" t="s">
        <v>20</v>
      </c>
      <c r="B521">
        <v>6</v>
      </c>
      <c r="C521" t="s">
        <v>18</v>
      </c>
      <c r="D521" t="s">
        <v>19</v>
      </c>
      <c r="E521">
        <v>700</v>
      </c>
      <c r="F521" t="s">
        <v>20</v>
      </c>
      <c r="G521" t="s">
        <v>21</v>
      </c>
      <c r="H521">
        <v>4</v>
      </c>
      <c r="I521">
        <v>4</v>
      </c>
      <c r="J521">
        <v>36</v>
      </c>
      <c r="K521" t="s">
        <v>22</v>
      </c>
      <c r="L521" t="s">
        <v>34</v>
      </c>
      <c r="M521">
        <v>2</v>
      </c>
      <c r="N521" t="s">
        <v>24</v>
      </c>
      <c r="O521">
        <v>1</v>
      </c>
      <c r="P521" t="s">
        <v>26</v>
      </c>
      <c r="Q521" t="s">
        <v>26</v>
      </c>
    </row>
    <row r="522" spans="1:17" x14ac:dyDescent="0.25">
      <c r="A522" t="s">
        <v>20</v>
      </c>
      <c r="B522">
        <v>24</v>
      </c>
      <c r="C522" t="s">
        <v>18</v>
      </c>
      <c r="D522" t="s">
        <v>50</v>
      </c>
      <c r="E522">
        <v>5507</v>
      </c>
      <c r="F522" t="s">
        <v>29</v>
      </c>
      <c r="G522" t="s">
        <v>21</v>
      </c>
      <c r="H522">
        <v>3</v>
      </c>
      <c r="I522">
        <v>4</v>
      </c>
      <c r="J522">
        <v>44</v>
      </c>
      <c r="K522" t="s">
        <v>22</v>
      </c>
      <c r="L522" t="s">
        <v>34</v>
      </c>
      <c r="M522">
        <v>2</v>
      </c>
      <c r="N522" t="s">
        <v>24</v>
      </c>
      <c r="O522">
        <v>1</v>
      </c>
      <c r="P522" t="s">
        <v>26</v>
      </c>
      <c r="Q522" t="s">
        <v>26</v>
      </c>
    </row>
    <row r="523" spans="1:17" x14ac:dyDescent="0.25">
      <c r="A523" t="s">
        <v>17</v>
      </c>
      <c r="B523">
        <v>18</v>
      </c>
      <c r="C523" t="s">
        <v>28</v>
      </c>
      <c r="D523" t="s">
        <v>19</v>
      </c>
      <c r="E523">
        <v>3190</v>
      </c>
      <c r="F523" t="s">
        <v>29</v>
      </c>
      <c r="G523" t="s">
        <v>30</v>
      </c>
      <c r="H523">
        <v>2</v>
      </c>
      <c r="I523">
        <v>2</v>
      </c>
      <c r="J523">
        <v>24</v>
      </c>
      <c r="K523" t="s">
        <v>22</v>
      </c>
      <c r="L523" t="s">
        <v>23</v>
      </c>
      <c r="M523">
        <v>1</v>
      </c>
      <c r="N523" t="s">
        <v>24</v>
      </c>
      <c r="O523">
        <v>1</v>
      </c>
      <c r="P523" t="s">
        <v>26</v>
      </c>
      <c r="Q523" t="s">
        <v>25</v>
      </c>
    </row>
    <row r="524" spans="1:17" x14ac:dyDescent="0.25">
      <c r="A524" t="s">
        <v>17</v>
      </c>
      <c r="B524">
        <v>48</v>
      </c>
      <c r="C524" t="s">
        <v>45</v>
      </c>
      <c r="D524" t="s">
        <v>19</v>
      </c>
      <c r="E524">
        <v>7119</v>
      </c>
      <c r="F524" t="s">
        <v>29</v>
      </c>
      <c r="G524" t="s">
        <v>30</v>
      </c>
      <c r="H524">
        <v>3</v>
      </c>
      <c r="I524">
        <v>4</v>
      </c>
      <c r="J524">
        <v>53</v>
      </c>
      <c r="K524" t="s">
        <v>22</v>
      </c>
      <c r="L524" t="s">
        <v>34</v>
      </c>
      <c r="M524">
        <v>2</v>
      </c>
      <c r="N524" t="s">
        <v>24</v>
      </c>
      <c r="O524">
        <v>2</v>
      </c>
      <c r="P524" t="s">
        <v>26</v>
      </c>
      <c r="Q524" t="s">
        <v>25</v>
      </c>
    </row>
    <row r="525" spans="1:17" x14ac:dyDescent="0.25">
      <c r="A525" t="s">
        <v>20</v>
      </c>
      <c r="B525">
        <v>24</v>
      </c>
      <c r="C525" t="s">
        <v>28</v>
      </c>
      <c r="D525" t="s">
        <v>36</v>
      </c>
      <c r="E525">
        <v>3488</v>
      </c>
      <c r="F525" t="s">
        <v>44</v>
      </c>
      <c r="G525" t="s">
        <v>32</v>
      </c>
      <c r="H525">
        <v>3</v>
      </c>
      <c r="I525">
        <v>4</v>
      </c>
      <c r="J525">
        <v>23</v>
      </c>
      <c r="K525" t="s">
        <v>22</v>
      </c>
      <c r="L525" t="s">
        <v>23</v>
      </c>
      <c r="M525">
        <v>1</v>
      </c>
      <c r="N525" t="s">
        <v>24</v>
      </c>
      <c r="O525">
        <v>1</v>
      </c>
      <c r="P525" t="s">
        <v>26</v>
      </c>
      <c r="Q525" t="s">
        <v>26</v>
      </c>
    </row>
    <row r="526" spans="1:17" x14ac:dyDescent="0.25">
      <c r="A526" t="s">
        <v>27</v>
      </c>
      <c r="B526">
        <v>18</v>
      </c>
      <c r="C526" t="s">
        <v>28</v>
      </c>
      <c r="D526" t="s">
        <v>19</v>
      </c>
      <c r="E526">
        <v>1113</v>
      </c>
      <c r="F526" t="s">
        <v>29</v>
      </c>
      <c r="G526" t="s">
        <v>30</v>
      </c>
      <c r="H526">
        <v>4</v>
      </c>
      <c r="I526">
        <v>4</v>
      </c>
      <c r="J526">
        <v>26</v>
      </c>
      <c r="K526" t="s">
        <v>22</v>
      </c>
      <c r="L526" t="s">
        <v>23</v>
      </c>
      <c r="M526">
        <v>1</v>
      </c>
      <c r="N526" t="s">
        <v>33</v>
      </c>
      <c r="O526">
        <v>2</v>
      </c>
      <c r="P526" t="s">
        <v>26</v>
      </c>
      <c r="Q526" t="s">
        <v>26</v>
      </c>
    </row>
    <row r="527" spans="1:17" x14ac:dyDescent="0.25">
      <c r="A527" t="s">
        <v>27</v>
      </c>
      <c r="B527">
        <v>26</v>
      </c>
      <c r="C527" t="s">
        <v>28</v>
      </c>
      <c r="D527" t="s">
        <v>36</v>
      </c>
      <c r="E527">
        <v>7966</v>
      </c>
      <c r="F527" t="s">
        <v>29</v>
      </c>
      <c r="G527" t="s">
        <v>42</v>
      </c>
      <c r="H527">
        <v>2</v>
      </c>
      <c r="I527">
        <v>3</v>
      </c>
      <c r="J527">
        <v>30</v>
      </c>
      <c r="K527" t="s">
        <v>22</v>
      </c>
      <c r="L527" t="s">
        <v>23</v>
      </c>
      <c r="M527">
        <v>2</v>
      </c>
      <c r="N527" t="s">
        <v>24</v>
      </c>
      <c r="O527">
        <v>1</v>
      </c>
      <c r="P527" t="s">
        <v>26</v>
      </c>
      <c r="Q527" t="s">
        <v>26</v>
      </c>
    </row>
    <row r="528" spans="1:17" x14ac:dyDescent="0.25">
      <c r="A528" t="s">
        <v>20</v>
      </c>
      <c r="B528">
        <v>15</v>
      </c>
      <c r="C528" t="s">
        <v>18</v>
      </c>
      <c r="D528" t="s">
        <v>31</v>
      </c>
      <c r="E528">
        <v>1532</v>
      </c>
      <c r="F528" t="s">
        <v>44</v>
      </c>
      <c r="G528" t="s">
        <v>30</v>
      </c>
      <c r="H528">
        <v>4</v>
      </c>
      <c r="I528">
        <v>3</v>
      </c>
      <c r="J528">
        <v>31</v>
      </c>
      <c r="K528" t="s">
        <v>22</v>
      </c>
      <c r="L528" t="s">
        <v>23</v>
      </c>
      <c r="M528">
        <v>1</v>
      </c>
      <c r="N528" t="s">
        <v>24</v>
      </c>
      <c r="O528">
        <v>1</v>
      </c>
      <c r="P528" t="s">
        <v>26</v>
      </c>
      <c r="Q528" t="s">
        <v>26</v>
      </c>
    </row>
    <row r="529" spans="1:17" x14ac:dyDescent="0.25">
      <c r="A529" t="s">
        <v>20</v>
      </c>
      <c r="B529">
        <v>4</v>
      </c>
      <c r="C529" t="s">
        <v>18</v>
      </c>
      <c r="D529" t="s">
        <v>19</v>
      </c>
      <c r="E529">
        <v>1503</v>
      </c>
      <c r="F529" t="s">
        <v>29</v>
      </c>
      <c r="G529" t="s">
        <v>32</v>
      </c>
      <c r="H529">
        <v>2</v>
      </c>
      <c r="I529">
        <v>1</v>
      </c>
      <c r="J529">
        <v>42</v>
      </c>
      <c r="K529" t="s">
        <v>22</v>
      </c>
      <c r="L529" t="s">
        <v>23</v>
      </c>
      <c r="M529">
        <v>2</v>
      </c>
      <c r="N529" t="s">
        <v>33</v>
      </c>
      <c r="O529">
        <v>2</v>
      </c>
      <c r="P529" t="s">
        <v>26</v>
      </c>
      <c r="Q529" t="s">
        <v>26</v>
      </c>
    </row>
    <row r="530" spans="1:17" x14ac:dyDescent="0.25">
      <c r="A530" t="s">
        <v>17</v>
      </c>
      <c r="B530">
        <v>36</v>
      </c>
      <c r="C530" t="s">
        <v>28</v>
      </c>
      <c r="D530" t="s">
        <v>19</v>
      </c>
      <c r="E530">
        <v>2302</v>
      </c>
      <c r="F530" t="s">
        <v>29</v>
      </c>
      <c r="G530" t="s">
        <v>30</v>
      </c>
      <c r="H530">
        <v>4</v>
      </c>
      <c r="I530">
        <v>4</v>
      </c>
      <c r="J530">
        <v>31</v>
      </c>
      <c r="K530" t="s">
        <v>22</v>
      </c>
      <c r="L530" t="s">
        <v>38</v>
      </c>
      <c r="M530">
        <v>1</v>
      </c>
      <c r="N530" t="s">
        <v>24</v>
      </c>
      <c r="O530">
        <v>1</v>
      </c>
      <c r="P530" t="s">
        <v>26</v>
      </c>
      <c r="Q530" t="s">
        <v>25</v>
      </c>
    </row>
    <row r="531" spans="1:17" x14ac:dyDescent="0.25">
      <c r="A531" t="s">
        <v>17</v>
      </c>
      <c r="B531">
        <v>6</v>
      </c>
      <c r="C531" t="s">
        <v>28</v>
      </c>
      <c r="D531" t="s">
        <v>36</v>
      </c>
      <c r="E531">
        <v>662</v>
      </c>
      <c r="F531" t="s">
        <v>29</v>
      </c>
      <c r="G531" t="s">
        <v>42</v>
      </c>
      <c r="H531">
        <v>3</v>
      </c>
      <c r="I531">
        <v>4</v>
      </c>
      <c r="J531">
        <v>41</v>
      </c>
      <c r="K531" t="s">
        <v>22</v>
      </c>
      <c r="L531" t="s">
        <v>23</v>
      </c>
      <c r="M531">
        <v>1</v>
      </c>
      <c r="N531" t="s">
        <v>33</v>
      </c>
      <c r="O531">
        <v>2</v>
      </c>
      <c r="P531" t="s">
        <v>25</v>
      </c>
      <c r="Q531" t="s">
        <v>26</v>
      </c>
    </row>
    <row r="532" spans="1:17" x14ac:dyDescent="0.25">
      <c r="A532" t="s">
        <v>27</v>
      </c>
      <c r="B532">
        <v>36</v>
      </c>
      <c r="C532" t="s">
        <v>28</v>
      </c>
      <c r="D532" t="s">
        <v>31</v>
      </c>
      <c r="E532">
        <v>2273</v>
      </c>
      <c r="F532" t="s">
        <v>29</v>
      </c>
      <c r="G532" t="s">
        <v>32</v>
      </c>
      <c r="H532">
        <v>3</v>
      </c>
      <c r="I532">
        <v>1</v>
      </c>
      <c r="J532">
        <v>32</v>
      </c>
      <c r="K532" t="s">
        <v>22</v>
      </c>
      <c r="L532" t="s">
        <v>23</v>
      </c>
      <c r="M532">
        <v>2</v>
      </c>
      <c r="N532" t="s">
        <v>24</v>
      </c>
      <c r="O532">
        <v>2</v>
      </c>
      <c r="P532" t="s">
        <v>26</v>
      </c>
      <c r="Q532" t="s">
        <v>26</v>
      </c>
    </row>
    <row r="533" spans="1:17" x14ac:dyDescent="0.25">
      <c r="A533" t="s">
        <v>27</v>
      </c>
      <c r="B533">
        <v>15</v>
      </c>
      <c r="C533" t="s">
        <v>28</v>
      </c>
      <c r="D533" t="s">
        <v>36</v>
      </c>
      <c r="E533">
        <v>2631</v>
      </c>
      <c r="F533" t="s">
        <v>44</v>
      </c>
      <c r="G533" t="s">
        <v>30</v>
      </c>
      <c r="H533">
        <v>2</v>
      </c>
      <c r="I533">
        <v>4</v>
      </c>
      <c r="J533">
        <v>28</v>
      </c>
      <c r="K533" t="s">
        <v>22</v>
      </c>
      <c r="L533" t="s">
        <v>38</v>
      </c>
      <c r="M533">
        <v>2</v>
      </c>
      <c r="N533" t="s">
        <v>24</v>
      </c>
      <c r="O533">
        <v>1</v>
      </c>
      <c r="P533" t="s">
        <v>25</v>
      </c>
      <c r="Q533" t="s">
        <v>25</v>
      </c>
    </row>
    <row r="534" spans="1:17" x14ac:dyDescent="0.25">
      <c r="A534" t="s">
        <v>20</v>
      </c>
      <c r="B534">
        <v>12</v>
      </c>
      <c r="C534" t="s">
        <v>35</v>
      </c>
      <c r="D534" t="s">
        <v>36</v>
      </c>
      <c r="E534">
        <v>1503</v>
      </c>
      <c r="F534" t="s">
        <v>29</v>
      </c>
      <c r="G534" t="s">
        <v>30</v>
      </c>
      <c r="H534">
        <v>4</v>
      </c>
      <c r="I534">
        <v>4</v>
      </c>
      <c r="J534">
        <v>41</v>
      </c>
      <c r="K534" t="s">
        <v>22</v>
      </c>
      <c r="L534" t="s">
        <v>38</v>
      </c>
      <c r="M534">
        <v>1</v>
      </c>
      <c r="N534" t="s">
        <v>24</v>
      </c>
      <c r="O534">
        <v>1</v>
      </c>
      <c r="P534" t="s">
        <v>26</v>
      </c>
      <c r="Q534" t="s">
        <v>26</v>
      </c>
    </row>
    <row r="535" spans="1:17" x14ac:dyDescent="0.25">
      <c r="A535" t="s">
        <v>20</v>
      </c>
      <c r="B535">
        <v>24</v>
      </c>
      <c r="C535" t="s">
        <v>28</v>
      </c>
      <c r="D535" t="s">
        <v>19</v>
      </c>
      <c r="E535">
        <v>1311</v>
      </c>
      <c r="F535" t="s">
        <v>44</v>
      </c>
      <c r="G535" t="s">
        <v>32</v>
      </c>
      <c r="H535">
        <v>4</v>
      </c>
      <c r="I535">
        <v>3</v>
      </c>
      <c r="J535">
        <v>26</v>
      </c>
      <c r="K535" t="s">
        <v>22</v>
      </c>
      <c r="L535" t="s">
        <v>23</v>
      </c>
      <c r="M535">
        <v>1</v>
      </c>
      <c r="N535" t="s">
        <v>24</v>
      </c>
      <c r="O535">
        <v>1</v>
      </c>
      <c r="P535" t="s">
        <v>25</v>
      </c>
      <c r="Q535" t="s">
        <v>26</v>
      </c>
    </row>
    <row r="536" spans="1:17" x14ac:dyDescent="0.25">
      <c r="A536" t="s">
        <v>20</v>
      </c>
      <c r="B536">
        <v>24</v>
      </c>
      <c r="C536" t="s">
        <v>28</v>
      </c>
      <c r="D536" t="s">
        <v>19</v>
      </c>
      <c r="E536">
        <v>3105</v>
      </c>
      <c r="F536" t="s">
        <v>20</v>
      </c>
      <c r="G536" t="s">
        <v>42</v>
      </c>
      <c r="H536">
        <v>4</v>
      </c>
      <c r="I536">
        <v>2</v>
      </c>
      <c r="J536">
        <v>25</v>
      </c>
      <c r="K536" t="s">
        <v>22</v>
      </c>
      <c r="L536" t="s">
        <v>23</v>
      </c>
      <c r="M536">
        <v>2</v>
      </c>
      <c r="N536" t="s">
        <v>24</v>
      </c>
      <c r="O536">
        <v>1</v>
      </c>
      <c r="P536" t="s">
        <v>26</v>
      </c>
      <c r="Q536" t="s">
        <v>26</v>
      </c>
    </row>
    <row r="537" spans="1:17" x14ac:dyDescent="0.25">
      <c r="A537" t="s">
        <v>47</v>
      </c>
      <c r="B537">
        <v>21</v>
      </c>
      <c r="C537" t="s">
        <v>18</v>
      </c>
      <c r="D537" t="s">
        <v>31</v>
      </c>
      <c r="E537">
        <v>2319</v>
      </c>
      <c r="F537" t="s">
        <v>29</v>
      </c>
      <c r="G537" t="s">
        <v>42</v>
      </c>
      <c r="H537">
        <v>2</v>
      </c>
      <c r="I537">
        <v>1</v>
      </c>
      <c r="J537">
        <v>33</v>
      </c>
      <c r="K537" t="s">
        <v>22</v>
      </c>
      <c r="L537" t="s">
        <v>38</v>
      </c>
      <c r="M537">
        <v>1</v>
      </c>
      <c r="N537" t="s">
        <v>24</v>
      </c>
      <c r="O537">
        <v>1</v>
      </c>
      <c r="P537" t="s">
        <v>26</v>
      </c>
      <c r="Q537" t="s">
        <v>25</v>
      </c>
    </row>
    <row r="538" spans="1:17" x14ac:dyDescent="0.25">
      <c r="A538" t="s">
        <v>17</v>
      </c>
      <c r="B538">
        <v>6</v>
      </c>
      <c r="C538" t="s">
        <v>28</v>
      </c>
      <c r="D538" t="s">
        <v>36</v>
      </c>
      <c r="E538">
        <v>1374</v>
      </c>
      <c r="F538" t="s">
        <v>20</v>
      </c>
      <c r="G538" t="s">
        <v>41</v>
      </c>
      <c r="H538">
        <v>4</v>
      </c>
      <c r="I538">
        <v>3</v>
      </c>
      <c r="J538">
        <v>75</v>
      </c>
      <c r="K538" t="s">
        <v>22</v>
      </c>
      <c r="L538" t="s">
        <v>23</v>
      </c>
      <c r="M538">
        <v>1</v>
      </c>
      <c r="N538" t="s">
        <v>39</v>
      </c>
      <c r="O538">
        <v>1</v>
      </c>
      <c r="P538" t="s">
        <v>25</v>
      </c>
      <c r="Q538" t="s">
        <v>26</v>
      </c>
    </row>
    <row r="539" spans="1:17" x14ac:dyDescent="0.25">
      <c r="A539" t="s">
        <v>27</v>
      </c>
      <c r="B539">
        <v>18</v>
      </c>
      <c r="C539" t="s">
        <v>18</v>
      </c>
      <c r="D539" t="s">
        <v>19</v>
      </c>
      <c r="E539">
        <v>3612</v>
      </c>
      <c r="F539" t="s">
        <v>29</v>
      </c>
      <c r="G539" t="s">
        <v>21</v>
      </c>
      <c r="H539">
        <v>3</v>
      </c>
      <c r="I539">
        <v>4</v>
      </c>
      <c r="J539">
        <v>37</v>
      </c>
      <c r="K539" t="s">
        <v>22</v>
      </c>
      <c r="L539" t="s">
        <v>23</v>
      </c>
      <c r="M539">
        <v>1</v>
      </c>
      <c r="N539" t="s">
        <v>24</v>
      </c>
      <c r="O539">
        <v>1</v>
      </c>
      <c r="P539" t="s">
        <v>25</v>
      </c>
      <c r="Q539" t="s">
        <v>26</v>
      </c>
    </row>
    <row r="540" spans="1:17" x14ac:dyDescent="0.25">
      <c r="A540" t="s">
        <v>17</v>
      </c>
      <c r="B540">
        <v>48</v>
      </c>
      <c r="C540" t="s">
        <v>28</v>
      </c>
      <c r="D540" t="s">
        <v>36</v>
      </c>
      <c r="E540">
        <v>7763</v>
      </c>
      <c r="F540" t="s">
        <v>29</v>
      </c>
      <c r="G540" t="s">
        <v>21</v>
      </c>
      <c r="H540">
        <v>4</v>
      </c>
      <c r="I540">
        <v>4</v>
      </c>
      <c r="J540">
        <v>42</v>
      </c>
      <c r="K540" t="s">
        <v>46</v>
      </c>
      <c r="L540" t="s">
        <v>34</v>
      </c>
      <c r="M540">
        <v>1</v>
      </c>
      <c r="N540" t="s">
        <v>39</v>
      </c>
      <c r="O540">
        <v>1</v>
      </c>
      <c r="P540" t="s">
        <v>26</v>
      </c>
      <c r="Q540" t="s">
        <v>25</v>
      </c>
    </row>
    <row r="541" spans="1:17" x14ac:dyDescent="0.25">
      <c r="A541" t="s">
        <v>47</v>
      </c>
      <c r="B541">
        <v>18</v>
      </c>
      <c r="C541" t="s">
        <v>28</v>
      </c>
      <c r="D541" t="s">
        <v>19</v>
      </c>
      <c r="E541">
        <v>3049</v>
      </c>
      <c r="F541" t="s">
        <v>29</v>
      </c>
      <c r="G541" t="s">
        <v>42</v>
      </c>
      <c r="H541">
        <v>1</v>
      </c>
      <c r="I541">
        <v>1</v>
      </c>
      <c r="J541">
        <v>45</v>
      </c>
      <c r="K541" t="s">
        <v>49</v>
      </c>
      <c r="L541" t="s">
        <v>23</v>
      </c>
      <c r="M541">
        <v>1</v>
      </c>
      <c r="N541" t="s">
        <v>33</v>
      </c>
      <c r="O541">
        <v>1</v>
      </c>
      <c r="P541" t="s">
        <v>26</v>
      </c>
      <c r="Q541" t="s">
        <v>26</v>
      </c>
    </row>
    <row r="542" spans="1:17" x14ac:dyDescent="0.25">
      <c r="A542" t="s">
        <v>27</v>
      </c>
      <c r="B542">
        <v>12</v>
      </c>
      <c r="C542" t="s">
        <v>28</v>
      </c>
      <c r="D542" t="s">
        <v>19</v>
      </c>
      <c r="E542">
        <v>1534</v>
      </c>
      <c r="F542" t="s">
        <v>29</v>
      </c>
      <c r="G542" t="s">
        <v>42</v>
      </c>
      <c r="H542">
        <v>1</v>
      </c>
      <c r="I542">
        <v>1</v>
      </c>
      <c r="J542">
        <v>23</v>
      </c>
      <c r="K542" t="s">
        <v>22</v>
      </c>
      <c r="L542" t="s">
        <v>38</v>
      </c>
      <c r="M542">
        <v>1</v>
      </c>
      <c r="N542" t="s">
        <v>24</v>
      </c>
      <c r="O542">
        <v>1</v>
      </c>
      <c r="P542" t="s">
        <v>26</v>
      </c>
      <c r="Q542" t="s">
        <v>25</v>
      </c>
    </row>
    <row r="543" spans="1:17" x14ac:dyDescent="0.25">
      <c r="A543" t="s">
        <v>20</v>
      </c>
      <c r="B543">
        <v>24</v>
      </c>
      <c r="C543" t="s">
        <v>35</v>
      </c>
      <c r="D543" t="s">
        <v>36</v>
      </c>
      <c r="E543">
        <v>2032</v>
      </c>
      <c r="F543" t="s">
        <v>29</v>
      </c>
      <c r="G543" t="s">
        <v>21</v>
      </c>
      <c r="H543">
        <v>4</v>
      </c>
      <c r="I543">
        <v>4</v>
      </c>
      <c r="J543">
        <v>60</v>
      </c>
      <c r="K543" t="s">
        <v>22</v>
      </c>
      <c r="L543" t="s">
        <v>34</v>
      </c>
      <c r="M543">
        <v>2</v>
      </c>
      <c r="N543" t="s">
        <v>24</v>
      </c>
      <c r="O543">
        <v>1</v>
      </c>
      <c r="P543" t="s">
        <v>25</v>
      </c>
      <c r="Q543" t="s">
        <v>26</v>
      </c>
    </row>
    <row r="544" spans="1:17" x14ac:dyDescent="0.25">
      <c r="A544" t="s">
        <v>17</v>
      </c>
      <c r="B544">
        <v>30</v>
      </c>
      <c r="C544" t="s">
        <v>28</v>
      </c>
      <c r="D544" t="s">
        <v>19</v>
      </c>
      <c r="E544">
        <v>6350</v>
      </c>
      <c r="F544" t="s">
        <v>20</v>
      </c>
      <c r="G544" t="s">
        <v>21</v>
      </c>
      <c r="H544">
        <v>4</v>
      </c>
      <c r="I544">
        <v>4</v>
      </c>
      <c r="J544">
        <v>31</v>
      </c>
      <c r="K544" t="s">
        <v>22</v>
      </c>
      <c r="L544" t="s">
        <v>23</v>
      </c>
      <c r="M544">
        <v>1</v>
      </c>
      <c r="N544" t="s">
        <v>24</v>
      </c>
      <c r="O544">
        <v>1</v>
      </c>
      <c r="P544" t="s">
        <v>26</v>
      </c>
      <c r="Q544" t="s">
        <v>25</v>
      </c>
    </row>
    <row r="545" spans="1:17" x14ac:dyDescent="0.25">
      <c r="A545" t="s">
        <v>47</v>
      </c>
      <c r="B545">
        <v>18</v>
      </c>
      <c r="C545" t="s">
        <v>28</v>
      </c>
      <c r="D545" t="s">
        <v>19</v>
      </c>
      <c r="E545">
        <v>2864</v>
      </c>
      <c r="F545" t="s">
        <v>29</v>
      </c>
      <c r="G545" t="s">
        <v>30</v>
      </c>
      <c r="H545">
        <v>2</v>
      </c>
      <c r="I545">
        <v>1</v>
      </c>
      <c r="J545">
        <v>34</v>
      </c>
      <c r="K545" t="s">
        <v>22</v>
      </c>
      <c r="L545" t="s">
        <v>23</v>
      </c>
      <c r="M545">
        <v>1</v>
      </c>
      <c r="N545" t="s">
        <v>33</v>
      </c>
      <c r="O545">
        <v>2</v>
      </c>
      <c r="P545" t="s">
        <v>26</v>
      </c>
      <c r="Q545" t="s">
        <v>25</v>
      </c>
    </row>
    <row r="546" spans="1:17" x14ac:dyDescent="0.25">
      <c r="A546" t="s">
        <v>20</v>
      </c>
      <c r="B546">
        <v>12</v>
      </c>
      <c r="C546" t="s">
        <v>18</v>
      </c>
      <c r="D546" t="s">
        <v>36</v>
      </c>
      <c r="E546">
        <v>1255</v>
      </c>
      <c r="F546" t="s">
        <v>29</v>
      </c>
      <c r="G546" t="s">
        <v>21</v>
      </c>
      <c r="H546">
        <v>4</v>
      </c>
      <c r="I546">
        <v>4</v>
      </c>
      <c r="J546">
        <v>61</v>
      </c>
      <c r="K546" t="s">
        <v>22</v>
      </c>
      <c r="L546" t="s">
        <v>23</v>
      </c>
      <c r="M546">
        <v>2</v>
      </c>
      <c r="N546" t="s">
        <v>33</v>
      </c>
      <c r="O546">
        <v>1</v>
      </c>
      <c r="P546" t="s">
        <v>26</v>
      </c>
      <c r="Q546" t="s">
        <v>26</v>
      </c>
    </row>
    <row r="547" spans="1:17" x14ac:dyDescent="0.25">
      <c r="A547" t="s">
        <v>17</v>
      </c>
      <c r="B547">
        <v>24</v>
      </c>
      <c r="C547" t="s">
        <v>35</v>
      </c>
      <c r="D547" t="s">
        <v>36</v>
      </c>
      <c r="E547">
        <v>1333</v>
      </c>
      <c r="F547" t="s">
        <v>29</v>
      </c>
      <c r="G547" t="s">
        <v>41</v>
      </c>
      <c r="H547">
        <v>4</v>
      </c>
      <c r="I547">
        <v>2</v>
      </c>
      <c r="J547">
        <v>43</v>
      </c>
      <c r="K547" t="s">
        <v>22</v>
      </c>
      <c r="L547" t="s">
        <v>34</v>
      </c>
      <c r="M547">
        <v>2</v>
      </c>
      <c r="N547" t="s">
        <v>24</v>
      </c>
      <c r="O547">
        <v>2</v>
      </c>
      <c r="P547" t="s">
        <v>26</v>
      </c>
      <c r="Q547" t="s">
        <v>25</v>
      </c>
    </row>
    <row r="548" spans="1:17" x14ac:dyDescent="0.25">
      <c r="A548" t="s">
        <v>20</v>
      </c>
      <c r="B548">
        <v>24</v>
      </c>
      <c r="C548" t="s">
        <v>18</v>
      </c>
      <c r="D548" t="s">
        <v>36</v>
      </c>
      <c r="E548">
        <v>2022</v>
      </c>
      <c r="F548" t="s">
        <v>29</v>
      </c>
      <c r="G548" t="s">
        <v>30</v>
      </c>
      <c r="H548">
        <v>4</v>
      </c>
      <c r="I548">
        <v>4</v>
      </c>
      <c r="J548">
        <v>37</v>
      </c>
      <c r="K548" t="s">
        <v>22</v>
      </c>
      <c r="L548" t="s">
        <v>23</v>
      </c>
      <c r="M548">
        <v>1</v>
      </c>
      <c r="N548" t="s">
        <v>24</v>
      </c>
      <c r="O548">
        <v>1</v>
      </c>
      <c r="P548" t="s">
        <v>25</v>
      </c>
      <c r="Q548" t="s">
        <v>26</v>
      </c>
    </row>
    <row r="549" spans="1:17" x14ac:dyDescent="0.25">
      <c r="A549" t="s">
        <v>20</v>
      </c>
      <c r="B549">
        <v>24</v>
      </c>
      <c r="C549" t="s">
        <v>28</v>
      </c>
      <c r="D549" t="s">
        <v>19</v>
      </c>
      <c r="E549">
        <v>1552</v>
      </c>
      <c r="F549" t="s">
        <v>29</v>
      </c>
      <c r="G549" t="s">
        <v>32</v>
      </c>
      <c r="H549">
        <v>3</v>
      </c>
      <c r="I549">
        <v>1</v>
      </c>
      <c r="J549">
        <v>32</v>
      </c>
      <c r="K549" t="s">
        <v>46</v>
      </c>
      <c r="L549" t="s">
        <v>23</v>
      </c>
      <c r="M549">
        <v>1</v>
      </c>
      <c r="N549" t="s">
        <v>24</v>
      </c>
      <c r="O549">
        <v>2</v>
      </c>
      <c r="P549" t="s">
        <v>26</v>
      </c>
      <c r="Q549" t="s">
        <v>26</v>
      </c>
    </row>
    <row r="550" spans="1:17" x14ac:dyDescent="0.25">
      <c r="A550" t="s">
        <v>17</v>
      </c>
      <c r="B550">
        <v>12</v>
      </c>
      <c r="C550" t="s">
        <v>48</v>
      </c>
      <c r="D550" t="s">
        <v>19</v>
      </c>
      <c r="E550">
        <v>626</v>
      </c>
      <c r="F550" t="s">
        <v>29</v>
      </c>
      <c r="G550" t="s">
        <v>30</v>
      </c>
      <c r="H550">
        <v>4</v>
      </c>
      <c r="I550">
        <v>4</v>
      </c>
      <c r="J550">
        <v>24</v>
      </c>
      <c r="K550" t="s">
        <v>46</v>
      </c>
      <c r="L550" t="s">
        <v>23</v>
      </c>
      <c r="M550">
        <v>1</v>
      </c>
      <c r="N550" t="s">
        <v>33</v>
      </c>
      <c r="O550">
        <v>1</v>
      </c>
      <c r="P550" t="s">
        <v>26</v>
      </c>
      <c r="Q550" t="s">
        <v>25</v>
      </c>
    </row>
    <row r="551" spans="1:17" x14ac:dyDescent="0.25">
      <c r="A551" t="s">
        <v>20</v>
      </c>
      <c r="B551">
        <v>48</v>
      </c>
      <c r="C551" t="s">
        <v>18</v>
      </c>
      <c r="D551" t="s">
        <v>36</v>
      </c>
      <c r="E551">
        <v>8858</v>
      </c>
      <c r="F551" t="s">
        <v>20</v>
      </c>
      <c r="G551" t="s">
        <v>32</v>
      </c>
      <c r="H551">
        <v>2</v>
      </c>
      <c r="I551">
        <v>1</v>
      </c>
      <c r="J551">
        <v>35</v>
      </c>
      <c r="K551" t="s">
        <v>22</v>
      </c>
      <c r="L551" t="s">
        <v>34</v>
      </c>
      <c r="M551">
        <v>2</v>
      </c>
      <c r="N551" t="s">
        <v>24</v>
      </c>
      <c r="O551">
        <v>1</v>
      </c>
      <c r="P551" t="s">
        <v>25</v>
      </c>
      <c r="Q551" t="s">
        <v>26</v>
      </c>
    </row>
    <row r="552" spans="1:17" x14ac:dyDescent="0.25">
      <c r="A552" t="s">
        <v>20</v>
      </c>
      <c r="B552">
        <v>12</v>
      </c>
      <c r="C552" t="s">
        <v>18</v>
      </c>
      <c r="D552" t="s">
        <v>50</v>
      </c>
      <c r="E552">
        <v>996</v>
      </c>
      <c r="F552" t="s">
        <v>20</v>
      </c>
      <c r="G552" t="s">
        <v>32</v>
      </c>
      <c r="H552">
        <v>4</v>
      </c>
      <c r="I552">
        <v>4</v>
      </c>
      <c r="J552">
        <v>23</v>
      </c>
      <c r="K552" t="s">
        <v>22</v>
      </c>
      <c r="L552" t="s">
        <v>23</v>
      </c>
      <c r="M552">
        <v>2</v>
      </c>
      <c r="N552" t="s">
        <v>24</v>
      </c>
      <c r="O552">
        <v>1</v>
      </c>
      <c r="P552" t="s">
        <v>26</v>
      </c>
      <c r="Q552" t="s">
        <v>26</v>
      </c>
    </row>
    <row r="553" spans="1:17" x14ac:dyDescent="0.25">
      <c r="A553" t="s">
        <v>20</v>
      </c>
      <c r="B553">
        <v>6</v>
      </c>
      <c r="C553" t="s">
        <v>48</v>
      </c>
      <c r="D553" t="s">
        <v>19</v>
      </c>
      <c r="E553">
        <v>1750</v>
      </c>
      <c r="F553" t="s">
        <v>37</v>
      </c>
      <c r="G553" t="s">
        <v>21</v>
      </c>
      <c r="H553">
        <v>2</v>
      </c>
      <c r="I553">
        <v>4</v>
      </c>
      <c r="J553">
        <v>45</v>
      </c>
      <c r="K553" t="s">
        <v>46</v>
      </c>
      <c r="L553" t="s">
        <v>23</v>
      </c>
      <c r="M553">
        <v>1</v>
      </c>
      <c r="N553" t="s">
        <v>33</v>
      </c>
      <c r="O553">
        <v>2</v>
      </c>
      <c r="P553" t="s">
        <v>26</v>
      </c>
      <c r="Q553" t="s">
        <v>26</v>
      </c>
    </row>
    <row r="554" spans="1:17" x14ac:dyDescent="0.25">
      <c r="A554" t="s">
        <v>17</v>
      </c>
      <c r="B554">
        <v>48</v>
      </c>
      <c r="C554" t="s">
        <v>28</v>
      </c>
      <c r="D554" t="s">
        <v>19</v>
      </c>
      <c r="E554">
        <v>6999</v>
      </c>
      <c r="F554" t="s">
        <v>29</v>
      </c>
      <c r="G554" t="s">
        <v>32</v>
      </c>
      <c r="H554">
        <v>1</v>
      </c>
      <c r="I554">
        <v>1</v>
      </c>
      <c r="J554">
        <v>34</v>
      </c>
      <c r="K554" t="s">
        <v>22</v>
      </c>
      <c r="L554" t="s">
        <v>23</v>
      </c>
      <c r="M554">
        <v>2</v>
      </c>
      <c r="N554" t="s">
        <v>24</v>
      </c>
      <c r="O554">
        <v>1</v>
      </c>
      <c r="P554" t="s">
        <v>25</v>
      </c>
      <c r="Q554" t="s">
        <v>25</v>
      </c>
    </row>
    <row r="555" spans="1:17" x14ac:dyDescent="0.25">
      <c r="A555" t="s">
        <v>27</v>
      </c>
      <c r="B555">
        <v>12</v>
      </c>
      <c r="C555" t="s">
        <v>18</v>
      </c>
      <c r="D555" t="s">
        <v>36</v>
      </c>
      <c r="E555">
        <v>1995</v>
      </c>
      <c r="F555" t="s">
        <v>44</v>
      </c>
      <c r="G555" t="s">
        <v>42</v>
      </c>
      <c r="H555">
        <v>4</v>
      </c>
      <c r="I555">
        <v>1</v>
      </c>
      <c r="J555">
        <v>27</v>
      </c>
      <c r="K555" t="s">
        <v>22</v>
      </c>
      <c r="L555" t="s">
        <v>23</v>
      </c>
      <c r="M555">
        <v>1</v>
      </c>
      <c r="N555" t="s">
        <v>24</v>
      </c>
      <c r="O555">
        <v>1</v>
      </c>
      <c r="P555" t="s">
        <v>26</v>
      </c>
      <c r="Q555" t="s">
        <v>26</v>
      </c>
    </row>
    <row r="556" spans="1:17" x14ac:dyDescent="0.25">
      <c r="A556" t="s">
        <v>27</v>
      </c>
      <c r="B556">
        <v>9</v>
      </c>
      <c r="C556" t="s">
        <v>28</v>
      </c>
      <c r="D556" t="s">
        <v>31</v>
      </c>
      <c r="E556">
        <v>1199</v>
      </c>
      <c r="F556" t="s">
        <v>29</v>
      </c>
      <c r="G556" t="s">
        <v>32</v>
      </c>
      <c r="H556">
        <v>4</v>
      </c>
      <c r="I556">
        <v>4</v>
      </c>
      <c r="J556">
        <v>67</v>
      </c>
      <c r="K556" t="s">
        <v>22</v>
      </c>
      <c r="L556" t="s">
        <v>23</v>
      </c>
      <c r="M556">
        <v>2</v>
      </c>
      <c r="N556" t="s">
        <v>39</v>
      </c>
      <c r="O556">
        <v>1</v>
      </c>
      <c r="P556" t="s">
        <v>25</v>
      </c>
      <c r="Q556" t="s">
        <v>26</v>
      </c>
    </row>
    <row r="557" spans="1:17" x14ac:dyDescent="0.25">
      <c r="A557" t="s">
        <v>27</v>
      </c>
      <c r="B557">
        <v>12</v>
      </c>
      <c r="C557" t="s">
        <v>28</v>
      </c>
      <c r="D557" t="s">
        <v>19</v>
      </c>
      <c r="E557">
        <v>1331</v>
      </c>
      <c r="F557" t="s">
        <v>29</v>
      </c>
      <c r="G557" t="s">
        <v>42</v>
      </c>
      <c r="H557">
        <v>2</v>
      </c>
      <c r="I557">
        <v>1</v>
      </c>
      <c r="J557">
        <v>22</v>
      </c>
      <c r="K557" t="s">
        <v>49</v>
      </c>
      <c r="L557" t="s">
        <v>23</v>
      </c>
      <c r="M557">
        <v>1</v>
      </c>
      <c r="N557" t="s">
        <v>24</v>
      </c>
      <c r="O557">
        <v>1</v>
      </c>
      <c r="P557" t="s">
        <v>26</v>
      </c>
      <c r="Q557" t="s">
        <v>25</v>
      </c>
    </row>
    <row r="558" spans="1:17" x14ac:dyDescent="0.25">
      <c r="A558" t="s">
        <v>27</v>
      </c>
      <c r="B558">
        <v>18</v>
      </c>
      <c r="C558" t="s">
        <v>45</v>
      </c>
      <c r="D558" t="s">
        <v>36</v>
      </c>
      <c r="E558">
        <v>2278</v>
      </c>
      <c r="F558" t="s">
        <v>44</v>
      </c>
      <c r="G558" t="s">
        <v>42</v>
      </c>
      <c r="H558">
        <v>3</v>
      </c>
      <c r="I558">
        <v>3</v>
      </c>
      <c r="J558">
        <v>28</v>
      </c>
      <c r="K558" t="s">
        <v>22</v>
      </c>
      <c r="L558" t="s">
        <v>23</v>
      </c>
      <c r="M558">
        <v>2</v>
      </c>
      <c r="N558" t="s">
        <v>24</v>
      </c>
      <c r="O558">
        <v>1</v>
      </c>
      <c r="P558" t="s">
        <v>26</v>
      </c>
      <c r="Q558" t="s">
        <v>25</v>
      </c>
    </row>
    <row r="559" spans="1:17" x14ac:dyDescent="0.25">
      <c r="A559" t="s">
        <v>20</v>
      </c>
      <c r="B559">
        <v>21</v>
      </c>
      <c r="C559" t="s">
        <v>45</v>
      </c>
      <c r="D559" t="s">
        <v>36</v>
      </c>
      <c r="E559">
        <v>5003</v>
      </c>
      <c r="F559" t="s">
        <v>20</v>
      </c>
      <c r="G559" t="s">
        <v>30</v>
      </c>
      <c r="H559">
        <v>1</v>
      </c>
      <c r="I559">
        <v>4</v>
      </c>
      <c r="J559">
        <v>29</v>
      </c>
      <c r="K559" t="s">
        <v>46</v>
      </c>
      <c r="L559" t="s">
        <v>23</v>
      </c>
      <c r="M559">
        <v>2</v>
      </c>
      <c r="N559" t="s">
        <v>24</v>
      </c>
      <c r="O559">
        <v>1</v>
      </c>
      <c r="P559" t="s">
        <v>25</v>
      </c>
      <c r="Q559" t="s">
        <v>25</v>
      </c>
    </row>
    <row r="560" spans="1:17" x14ac:dyDescent="0.25">
      <c r="A560" t="s">
        <v>17</v>
      </c>
      <c r="B560">
        <v>24</v>
      </c>
      <c r="C560" t="s">
        <v>48</v>
      </c>
      <c r="D560" t="s">
        <v>19</v>
      </c>
      <c r="E560">
        <v>3552</v>
      </c>
      <c r="F560" t="s">
        <v>29</v>
      </c>
      <c r="G560" t="s">
        <v>32</v>
      </c>
      <c r="H560">
        <v>3</v>
      </c>
      <c r="I560">
        <v>4</v>
      </c>
      <c r="J560">
        <v>27</v>
      </c>
      <c r="K560" t="s">
        <v>46</v>
      </c>
      <c r="L560" t="s">
        <v>23</v>
      </c>
      <c r="M560">
        <v>1</v>
      </c>
      <c r="N560" t="s">
        <v>24</v>
      </c>
      <c r="O560">
        <v>1</v>
      </c>
      <c r="P560" t="s">
        <v>26</v>
      </c>
      <c r="Q560" t="s">
        <v>25</v>
      </c>
    </row>
    <row r="561" spans="1:17" x14ac:dyDescent="0.25">
      <c r="A561" t="s">
        <v>27</v>
      </c>
      <c r="B561">
        <v>18</v>
      </c>
      <c r="C561" t="s">
        <v>18</v>
      </c>
      <c r="D561" t="s">
        <v>19</v>
      </c>
      <c r="E561">
        <v>1928</v>
      </c>
      <c r="F561" t="s">
        <v>29</v>
      </c>
      <c r="G561" t="s">
        <v>42</v>
      </c>
      <c r="H561">
        <v>2</v>
      </c>
      <c r="I561">
        <v>2</v>
      </c>
      <c r="J561">
        <v>31</v>
      </c>
      <c r="K561" t="s">
        <v>22</v>
      </c>
      <c r="L561" t="s">
        <v>23</v>
      </c>
      <c r="M561">
        <v>2</v>
      </c>
      <c r="N561" t="s">
        <v>33</v>
      </c>
      <c r="O561">
        <v>1</v>
      </c>
      <c r="P561" t="s">
        <v>26</v>
      </c>
      <c r="Q561" t="s">
        <v>25</v>
      </c>
    </row>
    <row r="562" spans="1:17" x14ac:dyDescent="0.25">
      <c r="A562" t="s">
        <v>17</v>
      </c>
      <c r="B562">
        <v>24</v>
      </c>
      <c r="C562" t="s">
        <v>28</v>
      </c>
      <c r="D562" t="s">
        <v>36</v>
      </c>
      <c r="E562">
        <v>2964</v>
      </c>
      <c r="F562" t="s">
        <v>20</v>
      </c>
      <c r="G562" t="s">
        <v>21</v>
      </c>
      <c r="H562">
        <v>4</v>
      </c>
      <c r="I562">
        <v>4</v>
      </c>
      <c r="J562">
        <v>49</v>
      </c>
      <c r="K562" t="s">
        <v>46</v>
      </c>
      <c r="L562" t="s">
        <v>34</v>
      </c>
      <c r="M562">
        <v>1</v>
      </c>
      <c r="N562" t="s">
        <v>24</v>
      </c>
      <c r="O562">
        <v>2</v>
      </c>
      <c r="P562" t="s">
        <v>25</v>
      </c>
      <c r="Q562" t="s">
        <v>26</v>
      </c>
    </row>
    <row r="563" spans="1:17" x14ac:dyDescent="0.25">
      <c r="A563" t="s">
        <v>17</v>
      </c>
      <c r="B563">
        <v>24</v>
      </c>
      <c r="C563" t="s">
        <v>48</v>
      </c>
      <c r="D563" t="s">
        <v>19</v>
      </c>
      <c r="E563">
        <v>1546</v>
      </c>
      <c r="F563" t="s">
        <v>29</v>
      </c>
      <c r="G563" t="s">
        <v>32</v>
      </c>
      <c r="H563">
        <v>4</v>
      </c>
      <c r="I563">
        <v>4</v>
      </c>
      <c r="J563">
        <v>24</v>
      </c>
      <c r="K563" t="s">
        <v>46</v>
      </c>
      <c r="L563" t="s">
        <v>38</v>
      </c>
      <c r="M563">
        <v>1</v>
      </c>
      <c r="N563" t="s">
        <v>33</v>
      </c>
      <c r="O563">
        <v>1</v>
      </c>
      <c r="P563" t="s">
        <v>26</v>
      </c>
      <c r="Q563" t="s">
        <v>25</v>
      </c>
    </row>
    <row r="564" spans="1:17" x14ac:dyDescent="0.25">
      <c r="A564" t="s">
        <v>47</v>
      </c>
      <c r="B564">
        <v>6</v>
      </c>
      <c r="C564" t="s">
        <v>35</v>
      </c>
      <c r="D564" t="s">
        <v>19</v>
      </c>
      <c r="E564">
        <v>683</v>
      </c>
      <c r="F564" t="s">
        <v>29</v>
      </c>
      <c r="G564" t="s">
        <v>42</v>
      </c>
      <c r="H564">
        <v>2</v>
      </c>
      <c r="I564">
        <v>1</v>
      </c>
      <c r="J564">
        <v>29</v>
      </c>
      <c r="K564" t="s">
        <v>46</v>
      </c>
      <c r="L564" t="s">
        <v>23</v>
      </c>
      <c r="M564">
        <v>1</v>
      </c>
      <c r="N564" t="s">
        <v>24</v>
      </c>
      <c r="O564">
        <v>1</v>
      </c>
      <c r="P564" t="s">
        <v>26</v>
      </c>
      <c r="Q564" t="s">
        <v>26</v>
      </c>
    </row>
    <row r="565" spans="1:17" x14ac:dyDescent="0.25">
      <c r="A565" t="s">
        <v>27</v>
      </c>
      <c r="B565">
        <v>36</v>
      </c>
      <c r="C565" t="s">
        <v>28</v>
      </c>
      <c r="D565" t="s">
        <v>36</v>
      </c>
      <c r="E565">
        <v>12389</v>
      </c>
      <c r="F565" t="s">
        <v>20</v>
      </c>
      <c r="G565" t="s">
        <v>30</v>
      </c>
      <c r="H565">
        <v>1</v>
      </c>
      <c r="I565">
        <v>4</v>
      </c>
      <c r="J565">
        <v>37</v>
      </c>
      <c r="K565" t="s">
        <v>22</v>
      </c>
      <c r="L565" t="s">
        <v>34</v>
      </c>
      <c r="M565">
        <v>1</v>
      </c>
      <c r="N565" t="s">
        <v>24</v>
      </c>
      <c r="O565">
        <v>1</v>
      </c>
      <c r="P565" t="s">
        <v>25</v>
      </c>
      <c r="Q565" t="s">
        <v>25</v>
      </c>
    </row>
    <row r="566" spans="1:17" x14ac:dyDescent="0.25">
      <c r="A566" t="s">
        <v>27</v>
      </c>
      <c r="B566">
        <v>24</v>
      </c>
      <c r="C566" t="s">
        <v>35</v>
      </c>
      <c r="D566" t="s">
        <v>43</v>
      </c>
      <c r="E566">
        <v>4712</v>
      </c>
      <c r="F566" t="s">
        <v>20</v>
      </c>
      <c r="G566" t="s">
        <v>30</v>
      </c>
      <c r="H566">
        <v>4</v>
      </c>
      <c r="I566">
        <v>2</v>
      </c>
      <c r="J566">
        <v>37</v>
      </c>
      <c r="K566" t="s">
        <v>46</v>
      </c>
      <c r="L566" t="s">
        <v>23</v>
      </c>
      <c r="M566">
        <v>2</v>
      </c>
      <c r="N566" t="s">
        <v>39</v>
      </c>
      <c r="O566">
        <v>1</v>
      </c>
      <c r="P566" t="s">
        <v>25</v>
      </c>
      <c r="Q566" t="s">
        <v>26</v>
      </c>
    </row>
    <row r="567" spans="1:17" x14ac:dyDescent="0.25">
      <c r="A567" t="s">
        <v>27</v>
      </c>
      <c r="B567">
        <v>24</v>
      </c>
      <c r="C567" t="s">
        <v>35</v>
      </c>
      <c r="D567" t="s">
        <v>19</v>
      </c>
      <c r="E567">
        <v>1553</v>
      </c>
      <c r="F567" t="s">
        <v>44</v>
      </c>
      <c r="G567" t="s">
        <v>32</v>
      </c>
      <c r="H567">
        <v>3</v>
      </c>
      <c r="I567">
        <v>2</v>
      </c>
      <c r="J567">
        <v>23</v>
      </c>
      <c r="K567" t="s">
        <v>22</v>
      </c>
      <c r="L567" t="s">
        <v>38</v>
      </c>
      <c r="M567">
        <v>2</v>
      </c>
      <c r="N567" t="s">
        <v>24</v>
      </c>
      <c r="O567">
        <v>1</v>
      </c>
      <c r="P567" t="s">
        <v>25</v>
      </c>
      <c r="Q567" t="s">
        <v>26</v>
      </c>
    </row>
    <row r="568" spans="1:17" x14ac:dyDescent="0.25">
      <c r="A568" t="s">
        <v>17</v>
      </c>
      <c r="B568">
        <v>12</v>
      </c>
      <c r="C568" t="s">
        <v>28</v>
      </c>
      <c r="D568" t="s">
        <v>36</v>
      </c>
      <c r="E568">
        <v>1372</v>
      </c>
      <c r="F568" t="s">
        <v>29</v>
      </c>
      <c r="G568" t="s">
        <v>32</v>
      </c>
      <c r="H568">
        <v>2</v>
      </c>
      <c r="I568">
        <v>3</v>
      </c>
      <c r="J568">
        <v>36</v>
      </c>
      <c r="K568" t="s">
        <v>22</v>
      </c>
      <c r="L568" t="s">
        <v>23</v>
      </c>
      <c r="M568">
        <v>1</v>
      </c>
      <c r="N568" t="s">
        <v>24</v>
      </c>
      <c r="O568">
        <v>1</v>
      </c>
      <c r="P568" t="s">
        <v>26</v>
      </c>
      <c r="Q568" t="s">
        <v>25</v>
      </c>
    </row>
    <row r="569" spans="1:17" x14ac:dyDescent="0.25">
      <c r="A569" t="s">
        <v>20</v>
      </c>
      <c r="B569">
        <v>24</v>
      </c>
      <c r="C569" t="s">
        <v>18</v>
      </c>
      <c r="D569" t="s">
        <v>19</v>
      </c>
      <c r="E569">
        <v>2578</v>
      </c>
      <c r="F569" t="s">
        <v>40</v>
      </c>
      <c r="G569" t="s">
        <v>21</v>
      </c>
      <c r="H569">
        <v>2</v>
      </c>
      <c r="I569">
        <v>2</v>
      </c>
      <c r="J569">
        <v>34</v>
      </c>
      <c r="K569" t="s">
        <v>22</v>
      </c>
      <c r="L569" t="s">
        <v>23</v>
      </c>
      <c r="M569">
        <v>1</v>
      </c>
      <c r="N569" t="s">
        <v>24</v>
      </c>
      <c r="O569">
        <v>1</v>
      </c>
      <c r="P569" t="s">
        <v>26</v>
      </c>
      <c r="Q569" t="s">
        <v>26</v>
      </c>
    </row>
    <row r="570" spans="1:17" x14ac:dyDescent="0.25">
      <c r="A570" t="s">
        <v>27</v>
      </c>
      <c r="B570">
        <v>48</v>
      </c>
      <c r="C570" t="s">
        <v>28</v>
      </c>
      <c r="D570" t="s">
        <v>19</v>
      </c>
      <c r="E570">
        <v>3979</v>
      </c>
      <c r="F570" t="s">
        <v>20</v>
      </c>
      <c r="G570" t="s">
        <v>32</v>
      </c>
      <c r="H570">
        <v>4</v>
      </c>
      <c r="I570">
        <v>1</v>
      </c>
      <c r="J570">
        <v>41</v>
      </c>
      <c r="K570" t="s">
        <v>22</v>
      </c>
      <c r="L570" t="s">
        <v>23</v>
      </c>
      <c r="M570">
        <v>2</v>
      </c>
      <c r="N570" t="s">
        <v>24</v>
      </c>
      <c r="O570">
        <v>2</v>
      </c>
      <c r="P570" t="s">
        <v>25</v>
      </c>
      <c r="Q570" t="s">
        <v>26</v>
      </c>
    </row>
    <row r="571" spans="1:17" x14ac:dyDescent="0.25">
      <c r="A571" t="s">
        <v>17</v>
      </c>
      <c r="B571">
        <v>48</v>
      </c>
      <c r="C571" t="s">
        <v>28</v>
      </c>
      <c r="D571" t="s">
        <v>19</v>
      </c>
      <c r="E571">
        <v>6758</v>
      </c>
      <c r="F571" t="s">
        <v>29</v>
      </c>
      <c r="G571" t="s">
        <v>30</v>
      </c>
      <c r="H571">
        <v>3</v>
      </c>
      <c r="I571">
        <v>2</v>
      </c>
      <c r="J571">
        <v>31</v>
      </c>
      <c r="K571" t="s">
        <v>22</v>
      </c>
      <c r="L571" t="s">
        <v>23</v>
      </c>
      <c r="M571">
        <v>1</v>
      </c>
      <c r="N571" t="s">
        <v>24</v>
      </c>
      <c r="O571">
        <v>1</v>
      </c>
      <c r="P571" t="s">
        <v>25</v>
      </c>
      <c r="Q571" t="s">
        <v>25</v>
      </c>
    </row>
    <row r="572" spans="1:17" x14ac:dyDescent="0.25">
      <c r="A572" t="s">
        <v>17</v>
      </c>
      <c r="B572">
        <v>24</v>
      </c>
      <c r="C572" t="s">
        <v>28</v>
      </c>
      <c r="D572" t="s">
        <v>19</v>
      </c>
      <c r="E572">
        <v>3234</v>
      </c>
      <c r="F572" t="s">
        <v>29</v>
      </c>
      <c r="G572" t="s">
        <v>42</v>
      </c>
      <c r="H572">
        <v>4</v>
      </c>
      <c r="I572">
        <v>4</v>
      </c>
      <c r="J572">
        <v>23</v>
      </c>
      <c r="K572" t="s">
        <v>22</v>
      </c>
      <c r="L572" t="s">
        <v>38</v>
      </c>
      <c r="M572">
        <v>1</v>
      </c>
      <c r="N572" t="s">
        <v>33</v>
      </c>
      <c r="O572">
        <v>1</v>
      </c>
      <c r="P572" t="s">
        <v>25</v>
      </c>
      <c r="Q572" t="s">
        <v>25</v>
      </c>
    </row>
    <row r="573" spans="1:17" x14ac:dyDescent="0.25">
      <c r="A573" t="s">
        <v>20</v>
      </c>
      <c r="B573">
        <v>30</v>
      </c>
      <c r="C573" t="s">
        <v>18</v>
      </c>
      <c r="D573" t="s">
        <v>19</v>
      </c>
      <c r="E573">
        <v>5954</v>
      </c>
      <c r="F573" t="s">
        <v>29</v>
      </c>
      <c r="G573" t="s">
        <v>32</v>
      </c>
      <c r="H573">
        <v>3</v>
      </c>
      <c r="I573">
        <v>2</v>
      </c>
      <c r="J573">
        <v>38</v>
      </c>
      <c r="K573" t="s">
        <v>22</v>
      </c>
      <c r="L573" t="s">
        <v>23</v>
      </c>
      <c r="M573">
        <v>1</v>
      </c>
      <c r="N573" t="s">
        <v>24</v>
      </c>
      <c r="O573">
        <v>1</v>
      </c>
      <c r="P573" t="s">
        <v>26</v>
      </c>
      <c r="Q573" t="s">
        <v>26</v>
      </c>
    </row>
    <row r="574" spans="1:17" x14ac:dyDescent="0.25">
      <c r="A574" t="s">
        <v>20</v>
      </c>
      <c r="B574">
        <v>24</v>
      </c>
      <c r="C574" t="s">
        <v>28</v>
      </c>
      <c r="D574" t="s">
        <v>36</v>
      </c>
      <c r="E574">
        <v>5433</v>
      </c>
      <c r="F574" t="s">
        <v>20</v>
      </c>
      <c r="G574" t="s">
        <v>41</v>
      </c>
      <c r="H574">
        <v>2</v>
      </c>
      <c r="I574">
        <v>4</v>
      </c>
      <c r="J574">
        <v>26</v>
      </c>
      <c r="K574" t="s">
        <v>22</v>
      </c>
      <c r="L574" t="s">
        <v>38</v>
      </c>
      <c r="M574">
        <v>1</v>
      </c>
      <c r="N574" t="s">
        <v>39</v>
      </c>
      <c r="O574">
        <v>1</v>
      </c>
      <c r="P574" t="s">
        <v>25</v>
      </c>
      <c r="Q574" t="s">
        <v>26</v>
      </c>
    </row>
    <row r="575" spans="1:17" x14ac:dyDescent="0.25">
      <c r="A575" t="s">
        <v>17</v>
      </c>
      <c r="B575">
        <v>15</v>
      </c>
      <c r="C575" t="s">
        <v>28</v>
      </c>
      <c r="D575" t="s">
        <v>43</v>
      </c>
      <c r="E575">
        <v>806</v>
      </c>
      <c r="F575" t="s">
        <v>29</v>
      </c>
      <c r="G575" t="s">
        <v>30</v>
      </c>
      <c r="H575">
        <v>4</v>
      </c>
      <c r="I575">
        <v>4</v>
      </c>
      <c r="J575">
        <v>22</v>
      </c>
      <c r="K575" t="s">
        <v>22</v>
      </c>
      <c r="L575" t="s">
        <v>23</v>
      </c>
      <c r="M575">
        <v>1</v>
      </c>
      <c r="N575" t="s">
        <v>33</v>
      </c>
      <c r="O575">
        <v>1</v>
      </c>
      <c r="P575" t="s">
        <v>26</v>
      </c>
      <c r="Q575" t="s">
        <v>26</v>
      </c>
    </row>
    <row r="576" spans="1:17" x14ac:dyDescent="0.25">
      <c r="A576" t="s">
        <v>27</v>
      </c>
      <c r="B576">
        <v>9</v>
      </c>
      <c r="C576" t="s">
        <v>28</v>
      </c>
      <c r="D576" t="s">
        <v>19</v>
      </c>
      <c r="E576">
        <v>1082</v>
      </c>
      <c r="F576" t="s">
        <v>29</v>
      </c>
      <c r="G576" t="s">
        <v>21</v>
      </c>
      <c r="H576">
        <v>4</v>
      </c>
      <c r="I576">
        <v>4</v>
      </c>
      <c r="J576">
        <v>27</v>
      </c>
      <c r="K576" t="s">
        <v>22</v>
      </c>
      <c r="L576" t="s">
        <v>23</v>
      </c>
      <c r="M576">
        <v>2</v>
      </c>
      <c r="N576" t="s">
        <v>33</v>
      </c>
      <c r="O576">
        <v>1</v>
      </c>
      <c r="P576" t="s">
        <v>26</v>
      </c>
      <c r="Q576" t="s">
        <v>26</v>
      </c>
    </row>
    <row r="577" spans="1:17" x14ac:dyDescent="0.25">
      <c r="A577" t="s">
        <v>20</v>
      </c>
      <c r="B577">
        <v>15</v>
      </c>
      <c r="C577" t="s">
        <v>18</v>
      </c>
      <c r="D577" t="s">
        <v>19</v>
      </c>
      <c r="E577">
        <v>2788</v>
      </c>
      <c r="F577" t="s">
        <v>29</v>
      </c>
      <c r="G577" t="s">
        <v>32</v>
      </c>
      <c r="H577">
        <v>2</v>
      </c>
      <c r="I577">
        <v>3</v>
      </c>
      <c r="J577">
        <v>24</v>
      </c>
      <c r="K577" t="s">
        <v>46</v>
      </c>
      <c r="L577" t="s">
        <v>23</v>
      </c>
      <c r="M577">
        <v>2</v>
      </c>
      <c r="N577" t="s">
        <v>24</v>
      </c>
      <c r="O577">
        <v>1</v>
      </c>
      <c r="P577" t="s">
        <v>26</v>
      </c>
      <c r="Q577" t="s">
        <v>26</v>
      </c>
    </row>
    <row r="578" spans="1:17" x14ac:dyDescent="0.25">
      <c r="A578" t="s">
        <v>27</v>
      </c>
      <c r="B578">
        <v>12</v>
      </c>
      <c r="C578" t="s">
        <v>28</v>
      </c>
      <c r="D578" t="s">
        <v>19</v>
      </c>
      <c r="E578">
        <v>2930</v>
      </c>
      <c r="F578" t="s">
        <v>29</v>
      </c>
      <c r="G578" t="s">
        <v>32</v>
      </c>
      <c r="H578">
        <v>2</v>
      </c>
      <c r="I578">
        <v>1</v>
      </c>
      <c r="J578">
        <v>27</v>
      </c>
      <c r="K578" t="s">
        <v>22</v>
      </c>
      <c r="L578" t="s">
        <v>23</v>
      </c>
      <c r="M578">
        <v>1</v>
      </c>
      <c r="N578" t="s">
        <v>24</v>
      </c>
      <c r="O578">
        <v>1</v>
      </c>
      <c r="P578" t="s">
        <v>26</v>
      </c>
      <c r="Q578" t="s">
        <v>26</v>
      </c>
    </row>
    <row r="579" spans="1:17" x14ac:dyDescent="0.25">
      <c r="A579" t="s">
        <v>20</v>
      </c>
      <c r="B579">
        <v>24</v>
      </c>
      <c r="C579" t="s">
        <v>18</v>
      </c>
      <c r="D579" t="s">
        <v>31</v>
      </c>
      <c r="E579">
        <v>1927</v>
      </c>
      <c r="F579" t="s">
        <v>20</v>
      </c>
      <c r="G579" t="s">
        <v>30</v>
      </c>
      <c r="H579">
        <v>3</v>
      </c>
      <c r="I579">
        <v>2</v>
      </c>
      <c r="J579">
        <v>33</v>
      </c>
      <c r="K579" t="s">
        <v>22</v>
      </c>
      <c r="L579" t="s">
        <v>23</v>
      </c>
      <c r="M579">
        <v>2</v>
      </c>
      <c r="N579" t="s">
        <v>24</v>
      </c>
      <c r="O579">
        <v>1</v>
      </c>
      <c r="P579" t="s">
        <v>25</v>
      </c>
      <c r="Q579" t="s">
        <v>26</v>
      </c>
    </row>
    <row r="580" spans="1:17" x14ac:dyDescent="0.25">
      <c r="A580" t="s">
        <v>27</v>
      </c>
      <c r="B580">
        <v>36</v>
      </c>
      <c r="C580" t="s">
        <v>18</v>
      </c>
      <c r="D580" t="s">
        <v>36</v>
      </c>
      <c r="E580">
        <v>2820</v>
      </c>
      <c r="F580" t="s">
        <v>29</v>
      </c>
      <c r="G580" t="s">
        <v>42</v>
      </c>
      <c r="H580">
        <v>4</v>
      </c>
      <c r="I580">
        <v>4</v>
      </c>
      <c r="J580">
        <v>27</v>
      </c>
      <c r="K580" t="s">
        <v>22</v>
      </c>
      <c r="L580" t="s">
        <v>23</v>
      </c>
      <c r="M580">
        <v>2</v>
      </c>
      <c r="N580" t="s">
        <v>24</v>
      </c>
      <c r="O580">
        <v>1</v>
      </c>
      <c r="P580" t="s">
        <v>26</v>
      </c>
      <c r="Q580" t="s">
        <v>25</v>
      </c>
    </row>
    <row r="581" spans="1:17" x14ac:dyDescent="0.25">
      <c r="A581" t="s">
        <v>20</v>
      </c>
      <c r="B581">
        <v>24</v>
      </c>
      <c r="C581" t="s">
        <v>28</v>
      </c>
      <c r="D581" t="s">
        <v>31</v>
      </c>
      <c r="E581">
        <v>937</v>
      </c>
      <c r="F581" t="s">
        <v>29</v>
      </c>
      <c r="G581" t="s">
        <v>42</v>
      </c>
      <c r="H581">
        <v>4</v>
      </c>
      <c r="I581">
        <v>3</v>
      </c>
      <c r="J581">
        <v>27</v>
      </c>
      <c r="K581" t="s">
        <v>22</v>
      </c>
      <c r="L581" t="s">
        <v>23</v>
      </c>
      <c r="M581">
        <v>2</v>
      </c>
      <c r="N581" t="s">
        <v>33</v>
      </c>
      <c r="O581">
        <v>1</v>
      </c>
      <c r="P581" t="s">
        <v>26</v>
      </c>
      <c r="Q581" t="s">
        <v>26</v>
      </c>
    </row>
    <row r="582" spans="1:17" x14ac:dyDescent="0.25">
      <c r="A582" t="s">
        <v>27</v>
      </c>
      <c r="B582">
        <v>18</v>
      </c>
      <c r="C582" t="s">
        <v>18</v>
      </c>
      <c r="D582" t="s">
        <v>36</v>
      </c>
      <c r="E582">
        <v>1056</v>
      </c>
      <c r="F582" t="s">
        <v>29</v>
      </c>
      <c r="G582" t="s">
        <v>21</v>
      </c>
      <c r="H582">
        <v>3</v>
      </c>
      <c r="I582">
        <v>3</v>
      </c>
      <c r="J582">
        <v>30</v>
      </c>
      <c r="K582" t="s">
        <v>46</v>
      </c>
      <c r="L582" t="s">
        <v>23</v>
      </c>
      <c r="M582">
        <v>2</v>
      </c>
      <c r="N582" t="s">
        <v>24</v>
      </c>
      <c r="O582">
        <v>1</v>
      </c>
      <c r="P582" t="s">
        <v>26</v>
      </c>
      <c r="Q582" t="s">
        <v>25</v>
      </c>
    </row>
    <row r="583" spans="1:17" x14ac:dyDescent="0.25">
      <c r="A583" t="s">
        <v>27</v>
      </c>
      <c r="B583">
        <v>12</v>
      </c>
      <c r="C583" t="s">
        <v>18</v>
      </c>
      <c r="D583" t="s">
        <v>36</v>
      </c>
      <c r="E583">
        <v>3124</v>
      </c>
      <c r="F583" t="s">
        <v>29</v>
      </c>
      <c r="G583" t="s">
        <v>42</v>
      </c>
      <c r="H583">
        <v>1</v>
      </c>
      <c r="I583">
        <v>3</v>
      </c>
      <c r="J583">
        <v>49</v>
      </c>
      <c r="K583" t="s">
        <v>46</v>
      </c>
      <c r="L583" t="s">
        <v>23</v>
      </c>
      <c r="M583">
        <v>2</v>
      </c>
      <c r="N583" t="s">
        <v>33</v>
      </c>
      <c r="O583">
        <v>2</v>
      </c>
      <c r="P583" t="s">
        <v>26</v>
      </c>
      <c r="Q583" t="s">
        <v>26</v>
      </c>
    </row>
    <row r="584" spans="1:17" x14ac:dyDescent="0.25">
      <c r="A584" t="s">
        <v>20</v>
      </c>
      <c r="B584">
        <v>9</v>
      </c>
      <c r="C584" t="s">
        <v>28</v>
      </c>
      <c r="D584" t="s">
        <v>19</v>
      </c>
      <c r="E584">
        <v>1388</v>
      </c>
      <c r="F584" t="s">
        <v>29</v>
      </c>
      <c r="G584" t="s">
        <v>30</v>
      </c>
      <c r="H584">
        <v>4</v>
      </c>
      <c r="I584">
        <v>2</v>
      </c>
      <c r="J584">
        <v>26</v>
      </c>
      <c r="K584" t="s">
        <v>22</v>
      </c>
      <c r="L584" t="s">
        <v>38</v>
      </c>
      <c r="M584">
        <v>1</v>
      </c>
      <c r="N584" t="s">
        <v>24</v>
      </c>
      <c r="O584">
        <v>1</v>
      </c>
      <c r="P584" t="s">
        <v>26</v>
      </c>
      <c r="Q584" t="s">
        <v>26</v>
      </c>
    </row>
    <row r="585" spans="1:17" x14ac:dyDescent="0.25">
      <c r="A585" t="s">
        <v>27</v>
      </c>
      <c r="B585">
        <v>36</v>
      </c>
      <c r="C585" t="s">
        <v>28</v>
      </c>
      <c r="D585" t="s">
        <v>50</v>
      </c>
      <c r="E585">
        <v>2384</v>
      </c>
      <c r="F585" t="s">
        <v>29</v>
      </c>
      <c r="G585" t="s">
        <v>42</v>
      </c>
      <c r="H585">
        <v>4</v>
      </c>
      <c r="I585">
        <v>1</v>
      </c>
      <c r="J585">
        <v>33</v>
      </c>
      <c r="K585" t="s">
        <v>22</v>
      </c>
      <c r="L585" t="s">
        <v>38</v>
      </c>
      <c r="M585">
        <v>1</v>
      </c>
      <c r="N585" t="s">
        <v>33</v>
      </c>
      <c r="O585">
        <v>1</v>
      </c>
      <c r="P585" t="s">
        <v>26</v>
      </c>
      <c r="Q585" t="s">
        <v>25</v>
      </c>
    </row>
    <row r="586" spans="1:17" x14ac:dyDescent="0.25">
      <c r="A586" t="s">
        <v>20</v>
      </c>
      <c r="B586">
        <v>12</v>
      </c>
      <c r="C586" t="s">
        <v>28</v>
      </c>
      <c r="D586" t="s">
        <v>36</v>
      </c>
      <c r="E586">
        <v>2133</v>
      </c>
      <c r="F586" t="s">
        <v>20</v>
      </c>
      <c r="G586" t="s">
        <v>21</v>
      </c>
      <c r="H586">
        <v>4</v>
      </c>
      <c r="I586">
        <v>4</v>
      </c>
      <c r="J586">
        <v>52</v>
      </c>
      <c r="K586" t="s">
        <v>22</v>
      </c>
      <c r="L586" t="s">
        <v>34</v>
      </c>
      <c r="M586">
        <v>1</v>
      </c>
      <c r="N586" t="s">
        <v>39</v>
      </c>
      <c r="O586">
        <v>1</v>
      </c>
      <c r="P586" t="s">
        <v>25</v>
      </c>
      <c r="Q586" t="s">
        <v>26</v>
      </c>
    </row>
    <row r="587" spans="1:17" x14ac:dyDescent="0.25">
      <c r="A587" t="s">
        <v>17</v>
      </c>
      <c r="B587">
        <v>18</v>
      </c>
      <c r="C587" t="s">
        <v>28</v>
      </c>
      <c r="D587" t="s">
        <v>19</v>
      </c>
      <c r="E587">
        <v>2039</v>
      </c>
      <c r="F587" t="s">
        <v>29</v>
      </c>
      <c r="G587" t="s">
        <v>30</v>
      </c>
      <c r="H587">
        <v>1</v>
      </c>
      <c r="I587">
        <v>4</v>
      </c>
      <c r="J587">
        <v>20</v>
      </c>
      <c r="K587" t="s">
        <v>46</v>
      </c>
      <c r="L587" t="s">
        <v>38</v>
      </c>
      <c r="M587">
        <v>1</v>
      </c>
      <c r="N587" t="s">
        <v>24</v>
      </c>
      <c r="O587">
        <v>1</v>
      </c>
      <c r="P587" t="s">
        <v>26</v>
      </c>
      <c r="Q587" t="s">
        <v>25</v>
      </c>
    </row>
    <row r="588" spans="1:17" x14ac:dyDescent="0.25">
      <c r="A588" t="s">
        <v>17</v>
      </c>
      <c r="B588">
        <v>9</v>
      </c>
      <c r="C588" t="s">
        <v>18</v>
      </c>
      <c r="D588" t="s">
        <v>36</v>
      </c>
      <c r="E588">
        <v>2799</v>
      </c>
      <c r="F588" t="s">
        <v>29</v>
      </c>
      <c r="G588" t="s">
        <v>30</v>
      </c>
      <c r="H588">
        <v>2</v>
      </c>
      <c r="I588">
        <v>2</v>
      </c>
      <c r="J588">
        <v>36</v>
      </c>
      <c r="K588" t="s">
        <v>22</v>
      </c>
      <c r="L588" t="s">
        <v>38</v>
      </c>
      <c r="M588">
        <v>2</v>
      </c>
      <c r="N588" t="s">
        <v>24</v>
      </c>
      <c r="O588">
        <v>2</v>
      </c>
      <c r="P588" t="s">
        <v>26</v>
      </c>
      <c r="Q588" t="s">
        <v>26</v>
      </c>
    </row>
    <row r="589" spans="1:17" x14ac:dyDescent="0.25">
      <c r="A589" t="s">
        <v>17</v>
      </c>
      <c r="B589">
        <v>12</v>
      </c>
      <c r="C589" t="s">
        <v>28</v>
      </c>
      <c r="D589" t="s">
        <v>19</v>
      </c>
      <c r="E589">
        <v>1289</v>
      </c>
      <c r="F589" t="s">
        <v>29</v>
      </c>
      <c r="G589" t="s">
        <v>30</v>
      </c>
      <c r="H589">
        <v>4</v>
      </c>
      <c r="I589">
        <v>1</v>
      </c>
      <c r="J589">
        <v>21</v>
      </c>
      <c r="K589" t="s">
        <v>22</v>
      </c>
      <c r="L589" t="s">
        <v>23</v>
      </c>
      <c r="M589">
        <v>1</v>
      </c>
      <c r="N589" t="s">
        <v>33</v>
      </c>
      <c r="O589">
        <v>1</v>
      </c>
      <c r="P589" t="s">
        <v>26</v>
      </c>
      <c r="Q589" t="s">
        <v>26</v>
      </c>
    </row>
    <row r="590" spans="1:17" x14ac:dyDescent="0.25">
      <c r="A590" t="s">
        <v>17</v>
      </c>
      <c r="B590">
        <v>18</v>
      </c>
      <c r="C590" t="s">
        <v>28</v>
      </c>
      <c r="D590" t="s">
        <v>19</v>
      </c>
      <c r="E590">
        <v>1217</v>
      </c>
      <c r="F590" t="s">
        <v>29</v>
      </c>
      <c r="G590" t="s">
        <v>30</v>
      </c>
      <c r="H590">
        <v>4</v>
      </c>
      <c r="I590">
        <v>3</v>
      </c>
      <c r="J590">
        <v>47</v>
      </c>
      <c r="K590" t="s">
        <v>22</v>
      </c>
      <c r="L590" t="s">
        <v>23</v>
      </c>
      <c r="M590">
        <v>1</v>
      </c>
      <c r="N590" t="s">
        <v>33</v>
      </c>
      <c r="O590">
        <v>1</v>
      </c>
      <c r="P590" t="s">
        <v>25</v>
      </c>
      <c r="Q590" t="s">
        <v>25</v>
      </c>
    </row>
    <row r="591" spans="1:17" x14ac:dyDescent="0.25">
      <c r="A591" t="s">
        <v>17</v>
      </c>
      <c r="B591">
        <v>12</v>
      </c>
      <c r="C591" t="s">
        <v>18</v>
      </c>
      <c r="D591" t="s">
        <v>19</v>
      </c>
      <c r="E591">
        <v>2246</v>
      </c>
      <c r="F591" t="s">
        <v>29</v>
      </c>
      <c r="G591" t="s">
        <v>21</v>
      </c>
      <c r="H591">
        <v>3</v>
      </c>
      <c r="I591">
        <v>3</v>
      </c>
      <c r="J591">
        <v>60</v>
      </c>
      <c r="K591" t="s">
        <v>22</v>
      </c>
      <c r="L591" t="s">
        <v>23</v>
      </c>
      <c r="M591">
        <v>2</v>
      </c>
      <c r="N591" t="s">
        <v>24</v>
      </c>
      <c r="O591">
        <v>1</v>
      </c>
      <c r="P591" t="s">
        <v>26</v>
      </c>
      <c r="Q591" t="s">
        <v>25</v>
      </c>
    </row>
    <row r="592" spans="1:17" x14ac:dyDescent="0.25">
      <c r="A592" t="s">
        <v>17</v>
      </c>
      <c r="B592">
        <v>12</v>
      </c>
      <c r="C592" t="s">
        <v>18</v>
      </c>
      <c r="D592" t="s">
        <v>19</v>
      </c>
      <c r="E592">
        <v>385</v>
      </c>
      <c r="F592" t="s">
        <v>29</v>
      </c>
      <c r="G592" t="s">
        <v>32</v>
      </c>
      <c r="H592">
        <v>4</v>
      </c>
      <c r="I592">
        <v>3</v>
      </c>
      <c r="J592">
        <v>58</v>
      </c>
      <c r="K592" t="s">
        <v>22</v>
      </c>
      <c r="L592" t="s">
        <v>23</v>
      </c>
      <c r="M592">
        <v>4</v>
      </c>
      <c r="N592" t="s">
        <v>33</v>
      </c>
      <c r="O592">
        <v>1</v>
      </c>
      <c r="P592" t="s">
        <v>25</v>
      </c>
      <c r="Q592" t="s">
        <v>26</v>
      </c>
    </row>
    <row r="593" spans="1:17" x14ac:dyDescent="0.25">
      <c r="A593" t="s">
        <v>27</v>
      </c>
      <c r="B593">
        <v>24</v>
      </c>
      <c r="C593" t="s">
        <v>35</v>
      </c>
      <c r="D593" t="s">
        <v>36</v>
      </c>
      <c r="E593">
        <v>1965</v>
      </c>
      <c r="F593" t="s">
        <v>20</v>
      </c>
      <c r="G593" t="s">
        <v>30</v>
      </c>
      <c r="H593">
        <v>4</v>
      </c>
      <c r="I593">
        <v>4</v>
      </c>
      <c r="J593">
        <v>42</v>
      </c>
      <c r="K593" t="s">
        <v>22</v>
      </c>
      <c r="L593" t="s">
        <v>38</v>
      </c>
      <c r="M593">
        <v>2</v>
      </c>
      <c r="N593" t="s">
        <v>24</v>
      </c>
      <c r="O593">
        <v>1</v>
      </c>
      <c r="P593" t="s">
        <v>25</v>
      </c>
      <c r="Q593" t="s">
        <v>26</v>
      </c>
    </row>
    <row r="594" spans="1:17" x14ac:dyDescent="0.25">
      <c r="A594" t="s">
        <v>20</v>
      </c>
      <c r="B594">
        <v>21</v>
      </c>
      <c r="C594" t="s">
        <v>28</v>
      </c>
      <c r="D594" t="s">
        <v>43</v>
      </c>
      <c r="E594">
        <v>1572</v>
      </c>
      <c r="F594" t="s">
        <v>40</v>
      </c>
      <c r="G594" t="s">
        <v>21</v>
      </c>
      <c r="H594">
        <v>4</v>
      </c>
      <c r="I594">
        <v>4</v>
      </c>
      <c r="J594">
        <v>36</v>
      </c>
      <c r="K594" t="s">
        <v>46</v>
      </c>
      <c r="L594" t="s">
        <v>23</v>
      </c>
      <c r="M594">
        <v>1</v>
      </c>
      <c r="N594" t="s">
        <v>33</v>
      </c>
      <c r="O594">
        <v>1</v>
      </c>
      <c r="P594" t="s">
        <v>26</v>
      </c>
      <c r="Q594" t="s">
        <v>26</v>
      </c>
    </row>
    <row r="595" spans="1:17" x14ac:dyDescent="0.25">
      <c r="A595" t="s">
        <v>27</v>
      </c>
      <c r="B595">
        <v>24</v>
      </c>
      <c r="C595" t="s">
        <v>28</v>
      </c>
      <c r="D595" t="s">
        <v>36</v>
      </c>
      <c r="E595">
        <v>2718</v>
      </c>
      <c r="F595" t="s">
        <v>29</v>
      </c>
      <c r="G595" t="s">
        <v>30</v>
      </c>
      <c r="H595">
        <v>3</v>
      </c>
      <c r="I595">
        <v>4</v>
      </c>
      <c r="J595">
        <v>20</v>
      </c>
      <c r="K595" t="s">
        <v>22</v>
      </c>
      <c r="L595" t="s">
        <v>38</v>
      </c>
      <c r="M595">
        <v>1</v>
      </c>
      <c r="N595" t="s">
        <v>33</v>
      </c>
      <c r="O595">
        <v>1</v>
      </c>
      <c r="P595" t="s">
        <v>25</v>
      </c>
      <c r="Q595" t="s">
        <v>25</v>
      </c>
    </row>
    <row r="596" spans="1:17" x14ac:dyDescent="0.25">
      <c r="A596" t="s">
        <v>17</v>
      </c>
      <c r="B596">
        <v>24</v>
      </c>
      <c r="C596" t="s">
        <v>48</v>
      </c>
      <c r="D596" t="s">
        <v>51</v>
      </c>
      <c r="E596">
        <v>1358</v>
      </c>
      <c r="F596" t="s">
        <v>20</v>
      </c>
      <c r="G596" t="s">
        <v>21</v>
      </c>
      <c r="H596">
        <v>4</v>
      </c>
      <c r="I596">
        <v>3</v>
      </c>
      <c r="J596">
        <v>40</v>
      </c>
      <c r="K596" t="s">
        <v>49</v>
      </c>
      <c r="L596" t="s">
        <v>23</v>
      </c>
      <c r="M596">
        <v>1</v>
      </c>
      <c r="N596" t="s">
        <v>39</v>
      </c>
      <c r="O596">
        <v>1</v>
      </c>
      <c r="P596" t="s">
        <v>25</v>
      </c>
      <c r="Q596" t="s">
        <v>25</v>
      </c>
    </row>
    <row r="597" spans="1:17" x14ac:dyDescent="0.25">
      <c r="A597" t="s">
        <v>27</v>
      </c>
      <c r="B597">
        <v>6</v>
      </c>
      <c r="C597" t="s">
        <v>48</v>
      </c>
      <c r="D597" t="s">
        <v>36</v>
      </c>
      <c r="E597">
        <v>931</v>
      </c>
      <c r="F597" t="s">
        <v>44</v>
      </c>
      <c r="G597" t="s">
        <v>42</v>
      </c>
      <c r="H597">
        <v>1</v>
      </c>
      <c r="I597">
        <v>1</v>
      </c>
      <c r="J597">
        <v>32</v>
      </c>
      <c r="K597" t="s">
        <v>49</v>
      </c>
      <c r="L597" t="s">
        <v>23</v>
      </c>
      <c r="M597">
        <v>1</v>
      </c>
      <c r="N597" t="s">
        <v>33</v>
      </c>
      <c r="O597">
        <v>1</v>
      </c>
      <c r="P597" t="s">
        <v>26</v>
      </c>
      <c r="Q597" t="s">
        <v>25</v>
      </c>
    </row>
    <row r="598" spans="1:17" x14ac:dyDescent="0.25">
      <c r="A598" t="s">
        <v>17</v>
      </c>
      <c r="B598">
        <v>24</v>
      </c>
      <c r="C598" t="s">
        <v>28</v>
      </c>
      <c r="D598" t="s">
        <v>36</v>
      </c>
      <c r="E598">
        <v>1442</v>
      </c>
      <c r="F598" t="s">
        <v>29</v>
      </c>
      <c r="G598" t="s">
        <v>32</v>
      </c>
      <c r="H598">
        <v>4</v>
      </c>
      <c r="I598">
        <v>4</v>
      </c>
      <c r="J598">
        <v>23</v>
      </c>
      <c r="K598" t="s">
        <v>22</v>
      </c>
      <c r="L598" t="s">
        <v>38</v>
      </c>
      <c r="M598">
        <v>2</v>
      </c>
      <c r="N598" t="s">
        <v>24</v>
      </c>
      <c r="O598">
        <v>1</v>
      </c>
      <c r="P598" t="s">
        <v>26</v>
      </c>
      <c r="Q598" t="s">
        <v>25</v>
      </c>
    </row>
    <row r="599" spans="1:17" x14ac:dyDescent="0.25">
      <c r="A599" t="s">
        <v>27</v>
      </c>
      <c r="B599">
        <v>24</v>
      </c>
      <c r="C599" t="s">
        <v>45</v>
      </c>
      <c r="D599" t="s">
        <v>43</v>
      </c>
      <c r="E599">
        <v>4241</v>
      </c>
      <c r="F599" t="s">
        <v>29</v>
      </c>
      <c r="G599" t="s">
        <v>30</v>
      </c>
      <c r="H599">
        <v>1</v>
      </c>
      <c r="I599">
        <v>4</v>
      </c>
      <c r="J599">
        <v>36</v>
      </c>
      <c r="K599" t="s">
        <v>22</v>
      </c>
      <c r="L599" t="s">
        <v>23</v>
      </c>
      <c r="M599">
        <v>3</v>
      </c>
      <c r="N599" t="s">
        <v>33</v>
      </c>
      <c r="O599">
        <v>1</v>
      </c>
      <c r="P599" t="s">
        <v>25</v>
      </c>
      <c r="Q599" t="s">
        <v>25</v>
      </c>
    </row>
    <row r="600" spans="1:17" x14ac:dyDescent="0.25">
      <c r="A600" t="s">
        <v>20</v>
      </c>
      <c r="B600">
        <v>18</v>
      </c>
      <c r="C600" t="s">
        <v>18</v>
      </c>
      <c r="D600" t="s">
        <v>36</v>
      </c>
      <c r="E600">
        <v>2775</v>
      </c>
      <c r="F600" t="s">
        <v>29</v>
      </c>
      <c r="G600" t="s">
        <v>32</v>
      </c>
      <c r="H600">
        <v>2</v>
      </c>
      <c r="I600">
        <v>2</v>
      </c>
      <c r="J600">
        <v>31</v>
      </c>
      <c r="K600" t="s">
        <v>46</v>
      </c>
      <c r="L600" t="s">
        <v>23</v>
      </c>
      <c r="M600">
        <v>2</v>
      </c>
      <c r="N600" t="s">
        <v>24</v>
      </c>
      <c r="O600">
        <v>1</v>
      </c>
      <c r="P600" t="s">
        <v>26</v>
      </c>
      <c r="Q600" t="s">
        <v>25</v>
      </c>
    </row>
    <row r="601" spans="1:17" x14ac:dyDescent="0.25">
      <c r="A601" t="s">
        <v>20</v>
      </c>
      <c r="B601">
        <v>24</v>
      </c>
      <c r="C601" t="s">
        <v>35</v>
      </c>
      <c r="D601" t="s">
        <v>43</v>
      </c>
      <c r="E601">
        <v>3863</v>
      </c>
      <c r="F601" t="s">
        <v>29</v>
      </c>
      <c r="G601" t="s">
        <v>30</v>
      </c>
      <c r="H601">
        <v>1</v>
      </c>
      <c r="I601">
        <v>2</v>
      </c>
      <c r="J601">
        <v>32</v>
      </c>
      <c r="K601" t="s">
        <v>22</v>
      </c>
      <c r="L601" t="s">
        <v>34</v>
      </c>
      <c r="M601">
        <v>1</v>
      </c>
      <c r="N601" t="s">
        <v>24</v>
      </c>
      <c r="O601">
        <v>1</v>
      </c>
      <c r="P601" t="s">
        <v>26</v>
      </c>
      <c r="Q601" t="s">
        <v>26</v>
      </c>
    </row>
    <row r="602" spans="1:17" x14ac:dyDescent="0.25">
      <c r="A602" t="s">
        <v>27</v>
      </c>
      <c r="B602">
        <v>7</v>
      </c>
      <c r="C602" t="s">
        <v>28</v>
      </c>
      <c r="D602" t="s">
        <v>19</v>
      </c>
      <c r="E602">
        <v>2329</v>
      </c>
      <c r="F602" t="s">
        <v>29</v>
      </c>
      <c r="G602" t="s">
        <v>42</v>
      </c>
      <c r="H602">
        <v>1</v>
      </c>
      <c r="I602">
        <v>1</v>
      </c>
      <c r="J602">
        <v>45</v>
      </c>
      <c r="K602" t="s">
        <v>22</v>
      </c>
      <c r="L602" t="s">
        <v>23</v>
      </c>
      <c r="M602">
        <v>1</v>
      </c>
      <c r="N602" t="s">
        <v>24</v>
      </c>
      <c r="O602">
        <v>1</v>
      </c>
      <c r="P602" t="s">
        <v>26</v>
      </c>
      <c r="Q602" t="s">
        <v>26</v>
      </c>
    </row>
    <row r="603" spans="1:17" x14ac:dyDescent="0.25">
      <c r="A603" t="s">
        <v>27</v>
      </c>
      <c r="B603">
        <v>9</v>
      </c>
      <c r="C603" t="s">
        <v>28</v>
      </c>
      <c r="D603" t="s">
        <v>19</v>
      </c>
      <c r="E603">
        <v>918</v>
      </c>
      <c r="F603" t="s">
        <v>29</v>
      </c>
      <c r="G603" t="s">
        <v>30</v>
      </c>
      <c r="H603">
        <v>4</v>
      </c>
      <c r="I603">
        <v>1</v>
      </c>
      <c r="J603">
        <v>30</v>
      </c>
      <c r="K603" t="s">
        <v>22</v>
      </c>
      <c r="L603" t="s">
        <v>23</v>
      </c>
      <c r="M603">
        <v>1</v>
      </c>
      <c r="N603" t="s">
        <v>24</v>
      </c>
      <c r="O603">
        <v>1</v>
      </c>
      <c r="P603" t="s">
        <v>26</v>
      </c>
      <c r="Q603" t="s">
        <v>25</v>
      </c>
    </row>
    <row r="604" spans="1:17" x14ac:dyDescent="0.25">
      <c r="A604" t="s">
        <v>27</v>
      </c>
      <c r="B604">
        <v>24</v>
      </c>
      <c r="C604" t="s">
        <v>48</v>
      </c>
      <c r="D604" t="s">
        <v>31</v>
      </c>
      <c r="E604">
        <v>1837</v>
      </c>
      <c r="F604" t="s">
        <v>29</v>
      </c>
      <c r="G604" t="s">
        <v>32</v>
      </c>
      <c r="H604">
        <v>4</v>
      </c>
      <c r="I604">
        <v>4</v>
      </c>
      <c r="J604">
        <v>34</v>
      </c>
      <c r="K604" t="s">
        <v>46</v>
      </c>
      <c r="L604" t="s">
        <v>34</v>
      </c>
      <c r="M604">
        <v>1</v>
      </c>
      <c r="N604" t="s">
        <v>33</v>
      </c>
      <c r="O604">
        <v>1</v>
      </c>
      <c r="P604" t="s">
        <v>26</v>
      </c>
      <c r="Q604" t="s">
        <v>25</v>
      </c>
    </row>
    <row r="605" spans="1:17" x14ac:dyDescent="0.25">
      <c r="A605" t="s">
        <v>20</v>
      </c>
      <c r="B605">
        <v>36</v>
      </c>
      <c r="C605" t="s">
        <v>28</v>
      </c>
      <c r="D605" t="s">
        <v>19</v>
      </c>
      <c r="E605">
        <v>3349</v>
      </c>
      <c r="F605" t="s">
        <v>29</v>
      </c>
      <c r="G605" t="s">
        <v>30</v>
      </c>
      <c r="H605">
        <v>4</v>
      </c>
      <c r="I605">
        <v>2</v>
      </c>
      <c r="J605">
        <v>28</v>
      </c>
      <c r="K605" t="s">
        <v>22</v>
      </c>
      <c r="L605" t="s">
        <v>23</v>
      </c>
      <c r="M605">
        <v>1</v>
      </c>
      <c r="N605" t="s">
        <v>39</v>
      </c>
      <c r="O605">
        <v>1</v>
      </c>
      <c r="P605" t="s">
        <v>25</v>
      </c>
      <c r="Q605" t="s">
        <v>25</v>
      </c>
    </row>
    <row r="606" spans="1:17" x14ac:dyDescent="0.25">
      <c r="A606" t="s">
        <v>47</v>
      </c>
      <c r="B606">
        <v>10</v>
      </c>
      <c r="C606" t="s">
        <v>28</v>
      </c>
      <c r="D606" t="s">
        <v>19</v>
      </c>
      <c r="E606">
        <v>1275</v>
      </c>
      <c r="F606" t="s">
        <v>29</v>
      </c>
      <c r="G606" t="s">
        <v>42</v>
      </c>
      <c r="H606">
        <v>4</v>
      </c>
      <c r="I606">
        <v>2</v>
      </c>
      <c r="J606">
        <v>23</v>
      </c>
      <c r="K606" t="s">
        <v>22</v>
      </c>
      <c r="L606" t="s">
        <v>23</v>
      </c>
      <c r="M606">
        <v>1</v>
      </c>
      <c r="N606" t="s">
        <v>24</v>
      </c>
      <c r="O606">
        <v>1</v>
      </c>
      <c r="P606" t="s">
        <v>26</v>
      </c>
      <c r="Q606" t="s">
        <v>26</v>
      </c>
    </row>
    <row r="607" spans="1:17" x14ac:dyDescent="0.25">
      <c r="A607" t="s">
        <v>17</v>
      </c>
      <c r="B607">
        <v>24</v>
      </c>
      <c r="C607" t="s">
        <v>48</v>
      </c>
      <c r="D607" t="s">
        <v>19</v>
      </c>
      <c r="E607">
        <v>2828</v>
      </c>
      <c r="F607" t="s">
        <v>37</v>
      </c>
      <c r="G607" t="s">
        <v>30</v>
      </c>
      <c r="H607">
        <v>4</v>
      </c>
      <c r="I607">
        <v>4</v>
      </c>
      <c r="J607">
        <v>22</v>
      </c>
      <c r="K607" t="s">
        <v>49</v>
      </c>
      <c r="L607" t="s">
        <v>23</v>
      </c>
      <c r="M607">
        <v>1</v>
      </c>
      <c r="N607" t="s">
        <v>24</v>
      </c>
      <c r="O607">
        <v>1</v>
      </c>
      <c r="P607" t="s">
        <v>25</v>
      </c>
      <c r="Q607" t="s">
        <v>26</v>
      </c>
    </row>
    <row r="608" spans="1:17" x14ac:dyDescent="0.25">
      <c r="A608" t="s">
        <v>20</v>
      </c>
      <c r="B608">
        <v>24</v>
      </c>
      <c r="C608" t="s">
        <v>18</v>
      </c>
      <c r="D608" t="s">
        <v>43</v>
      </c>
      <c r="E608">
        <v>4526</v>
      </c>
      <c r="F608" t="s">
        <v>29</v>
      </c>
      <c r="G608" t="s">
        <v>30</v>
      </c>
      <c r="H608">
        <v>3</v>
      </c>
      <c r="I608">
        <v>2</v>
      </c>
      <c r="J608">
        <v>74</v>
      </c>
      <c r="K608" t="s">
        <v>22</v>
      </c>
      <c r="L608" t="s">
        <v>23</v>
      </c>
      <c r="M608">
        <v>1</v>
      </c>
      <c r="N608" t="s">
        <v>39</v>
      </c>
      <c r="O608">
        <v>1</v>
      </c>
      <c r="P608" t="s">
        <v>25</v>
      </c>
      <c r="Q608" t="s">
        <v>26</v>
      </c>
    </row>
    <row r="609" spans="1:17" x14ac:dyDescent="0.25">
      <c r="A609" t="s">
        <v>27</v>
      </c>
      <c r="B609">
        <v>36</v>
      </c>
      <c r="C609" t="s">
        <v>28</v>
      </c>
      <c r="D609" t="s">
        <v>19</v>
      </c>
      <c r="E609">
        <v>2671</v>
      </c>
      <c r="F609" t="s">
        <v>44</v>
      </c>
      <c r="G609" t="s">
        <v>30</v>
      </c>
      <c r="H609">
        <v>4</v>
      </c>
      <c r="I609">
        <v>4</v>
      </c>
      <c r="J609">
        <v>50</v>
      </c>
      <c r="K609" t="s">
        <v>22</v>
      </c>
      <c r="L609" t="s">
        <v>34</v>
      </c>
      <c r="M609">
        <v>1</v>
      </c>
      <c r="N609" t="s">
        <v>24</v>
      </c>
      <c r="O609">
        <v>1</v>
      </c>
      <c r="P609" t="s">
        <v>26</v>
      </c>
      <c r="Q609" t="s">
        <v>25</v>
      </c>
    </row>
    <row r="610" spans="1:17" x14ac:dyDescent="0.25">
      <c r="A610" t="s">
        <v>20</v>
      </c>
      <c r="B610">
        <v>18</v>
      </c>
      <c r="C610" t="s">
        <v>28</v>
      </c>
      <c r="D610" t="s">
        <v>19</v>
      </c>
      <c r="E610">
        <v>2051</v>
      </c>
      <c r="F610" t="s">
        <v>29</v>
      </c>
      <c r="G610" t="s">
        <v>42</v>
      </c>
      <c r="H610">
        <v>4</v>
      </c>
      <c r="I610">
        <v>1</v>
      </c>
      <c r="J610">
        <v>33</v>
      </c>
      <c r="K610" t="s">
        <v>22</v>
      </c>
      <c r="L610" t="s">
        <v>23</v>
      </c>
      <c r="M610">
        <v>1</v>
      </c>
      <c r="N610" t="s">
        <v>24</v>
      </c>
      <c r="O610">
        <v>1</v>
      </c>
      <c r="P610" t="s">
        <v>26</v>
      </c>
      <c r="Q610" t="s">
        <v>26</v>
      </c>
    </row>
    <row r="611" spans="1:17" x14ac:dyDescent="0.25">
      <c r="A611" t="s">
        <v>20</v>
      </c>
      <c r="B611">
        <v>15</v>
      </c>
      <c r="C611" t="s">
        <v>28</v>
      </c>
      <c r="D611" t="s">
        <v>36</v>
      </c>
      <c r="E611">
        <v>1300</v>
      </c>
      <c r="F611" t="s">
        <v>20</v>
      </c>
      <c r="G611" t="s">
        <v>21</v>
      </c>
      <c r="H611">
        <v>4</v>
      </c>
      <c r="I611">
        <v>4</v>
      </c>
      <c r="J611">
        <v>45</v>
      </c>
      <c r="K611" t="s">
        <v>46</v>
      </c>
      <c r="L611" t="s">
        <v>34</v>
      </c>
      <c r="M611">
        <v>1</v>
      </c>
      <c r="N611" t="s">
        <v>24</v>
      </c>
      <c r="O611">
        <v>2</v>
      </c>
      <c r="P611" t="s">
        <v>26</v>
      </c>
      <c r="Q611" t="s">
        <v>26</v>
      </c>
    </row>
    <row r="612" spans="1:17" x14ac:dyDescent="0.25">
      <c r="A612" t="s">
        <v>17</v>
      </c>
      <c r="B612">
        <v>12</v>
      </c>
      <c r="C612" t="s">
        <v>28</v>
      </c>
      <c r="D612" t="s">
        <v>19</v>
      </c>
      <c r="E612">
        <v>741</v>
      </c>
      <c r="F612" t="s">
        <v>44</v>
      </c>
      <c r="G612" t="s">
        <v>41</v>
      </c>
      <c r="H612">
        <v>4</v>
      </c>
      <c r="I612">
        <v>3</v>
      </c>
      <c r="J612">
        <v>22</v>
      </c>
      <c r="K612" t="s">
        <v>22</v>
      </c>
      <c r="L612" t="s">
        <v>23</v>
      </c>
      <c r="M612">
        <v>1</v>
      </c>
      <c r="N612" t="s">
        <v>24</v>
      </c>
      <c r="O612">
        <v>1</v>
      </c>
      <c r="P612" t="s">
        <v>26</v>
      </c>
      <c r="Q612" t="s">
        <v>25</v>
      </c>
    </row>
    <row r="613" spans="1:17" x14ac:dyDescent="0.25">
      <c r="A613" t="s">
        <v>47</v>
      </c>
      <c r="B613">
        <v>10</v>
      </c>
      <c r="C613" t="s">
        <v>28</v>
      </c>
      <c r="D613" t="s">
        <v>36</v>
      </c>
      <c r="E613">
        <v>1240</v>
      </c>
      <c r="F613" t="s">
        <v>44</v>
      </c>
      <c r="G613" t="s">
        <v>21</v>
      </c>
      <c r="H613">
        <v>1</v>
      </c>
      <c r="I613">
        <v>4</v>
      </c>
      <c r="J613">
        <v>48</v>
      </c>
      <c r="K613" t="s">
        <v>22</v>
      </c>
      <c r="L613" t="s">
        <v>34</v>
      </c>
      <c r="M613">
        <v>1</v>
      </c>
      <c r="N613" t="s">
        <v>33</v>
      </c>
      <c r="O613">
        <v>2</v>
      </c>
      <c r="P613" t="s">
        <v>26</v>
      </c>
      <c r="Q613" t="s">
        <v>25</v>
      </c>
    </row>
    <row r="614" spans="1:17" x14ac:dyDescent="0.25">
      <c r="A614" t="s">
        <v>17</v>
      </c>
      <c r="B614">
        <v>21</v>
      </c>
      <c r="C614" t="s">
        <v>28</v>
      </c>
      <c r="D614" t="s">
        <v>19</v>
      </c>
      <c r="E614">
        <v>3357</v>
      </c>
      <c r="F614" t="s">
        <v>40</v>
      </c>
      <c r="G614" t="s">
        <v>42</v>
      </c>
      <c r="H614">
        <v>4</v>
      </c>
      <c r="I614">
        <v>2</v>
      </c>
      <c r="J614">
        <v>29</v>
      </c>
      <c r="K614" t="s">
        <v>46</v>
      </c>
      <c r="L614" t="s">
        <v>23</v>
      </c>
      <c r="M614">
        <v>1</v>
      </c>
      <c r="N614" t="s">
        <v>24</v>
      </c>
      <c r="O614">
        <v>1</v>
      </c>
      <c r="P614" t="s">
        <v>26</v>
      </c>
      <c r="Q614" t="s">
        <v>26</v>
      </c>
    </row>
    <row r="615" spans="1:17" x14ac:dyDescent="0.25">
      <c r="A615" t="s">
        <v>17</v>
      </c>
      <c r="B615">
        <v>24</v>
      </c>
      <c r="C615" t="s">
        <v>48</v>
      </c>
      <c r="D615" t="s">
        <v>36</v>
      </c>
      <c r="E615">
        <v>3632</v>
      </c>
      <c r="F615" t="s">
        <v>29</v>
      </c>
      <c r="G615" t="s">
        <v>30</v>
      </c>
      <c r="H615">
        <v>1</v>
      </c>
      <c r="I615">
        <v>4</v>
      </c>
      <c r="J615">
        <v>22</v>
      </c>
      <c r="K615" t="s">
        <v>46</v>
      </c>
      <c r="L615" t="s">
        <v>38</v>
      </c>
      <c r="M615">
        <v>1</v>
      </c>
      <c r="N615" t="s">
        <v>24</v>
      </c>
      <c r="O615">
        <v>1</v>
      </c>
      <c r="P615" t="s">
        <v>26</v>
      </c>
      <c r="Q615" t="s">
        <v>26</v>
      </c>
    </row>
    <row r="616" spans="1:17" x14ac:dyDescent="0.25">
      <c r="A616" t="s">
        <v>20</v>
      </c>
      <c r="B616">
        <v>18</v>
      </c>
      <c r="C616" t="s">
        <v>35</v>
      </c>
      <c r="D616" t="s">
        <v>19</v>
      </c>
      <c r="E616">
        <v>1808</v>
      </c>
      <c r="F616" t="s">
        <v>29</v>
      </c>
      <c r="G616" t="s">
        <v>32</v>
      </c>
      <c r="H616">
        <v>4</v>
      </c>
      <c r="I616">
        <v>1</v>
      </c>
      <c r="J616">
        <v>22</v>
      </c>
      <c r="K616" t="s">
        <v>22</v>
      </c>
      <c r="L616" t="s">
        <v>23</v>
      </c>
      <c r="M616">
        <v>1</v>
      </c>
      <c r="N616" t="s">
        <v>24</v>
      </c>
      <c r="O616">
        <v>1</v>
      </c>
      <c r="P616" t="s">
        <v>26</v>
      </c>
      <c r="Q616" t="s">
        <v>25</v>
      </c>
    </row>
    <row r="617" spans="1:17" x14ac:dyDescent="0.25">
      <c r="A617" t="s">
        <v>27</v>
      </c>
      <c r="B617">
        <v>48</v>
      </c>
      <c r="C617" t="s">
        <v>45</v>
      </c>
      <c r="D617" t="s">
        <v>43</v>
      </c>
      <c r="E617">
        <v>12204</v>
      </c>
      <c r="F617" t="s">
        <v>20</v>
      </c>
      <c r="G617" t="s">
        <v>30</v>
      </c>
      <c r="H617">
        <v>2</v>
      </c>
      <c r="I617">
        <v>2</v>
      </c>
      <c r="J617">
        <v>48</v>
      </c>
      <c r="K617" t="s">
        <v>46</v>
      </c>
      <c r="L617" t="s">
        <v>23</v>
      </c>
      <c r="M617">
        <v>1</v>
      </c>
      <c r="N617" t="s">
        <v>39</v>
      </c>
      <c r="O617">
        <v>1</v>
      </c>
      <c r="P617" t="s">
        <v>25</v>
      </c>
      <c r="Q617" t="s">
        <v>26</v>
      </c>
    </row>
    <row r="618" spans="1:17" x14ac:dyDescent="0.25">
      <c r="A618" t="s">
        <v>27</v>
      </c>
      <c r="B618">
        <v>60</v>
      </c>
      <c r="C618" t="s">
        <v>35</v>
      </c>
      <c r="D618" t="s">
        <v>19</v>
      </c>
      <c r="E618">
        <v>9157</v>
      </c>
      <c r="F618" t="s">
        <v>20</v>
      </c>
      <c r="G618" t="s">
        <v>30</v>
      </c>
      <c r="H618">
        <v>2</v>
      </c>
      <c r="I618">
        <v>2</v>
      </c>
      <c r="J618">
        <v>27</v>
      </c>
      <c r="K618" t="s">
        <v>22</v>
      </c>
      <c r="L618" t="s">
        <v>34</v>
      </c>
      <c r="M618">
        <v>1</v>
      </c>
      <c r="N618" t="s">
        <v>39</v>
      </c>
      <c r="O618">
        <v>1</v>
      </c>
      <c r="P618" t="s">
        <v>26</v>
      </c>
      <c r="Q618" t="s">
        <v>26</v>
      </c>
    </row>
    <row r="619" spans="1:17" x14ac:dyDescent="0.25">
      <c r="A619" t="s">
        <v>17</v>
      </c>
      <c r="B619">
        <v>6</v>
      </c>
      <c r="C619" t="s">
        <v>18</v>
      </c>
      <c r="D619" t="s">
        <v>36</v>
      </c>
      <c r="E619">
        <v>3676</v>
      </c>
      <c r="F619" t="s">
        <v>29</v>
      </c>
      <c r="G619" t="s">
        <v>30</v>
      </c>
      <c r="H619">
        <v>1</v>
      </c>
      <c r="I619">
        <v>3</v>
      </c>
      <c r="J619">
        <v>37</v>
      </c>
      <c r="K619" t="s">
        <v>22</v>
      </c>
      <c r="L619" t="s">
        <v>38</v>
      </c>
      <c r="M619">
        <v>3</v>
      </c>
      <c r="N619" t="s">
        <v>24</v>
      </c>
      <c r="O619">
        <v>2</v>
      </c>
      <c r="P619" t="s">
        <v>26</v>
      </c>
      <c r="Q619" t="s">
        <v>26</v>
      </c>
    </row>
    <row r="620" spans="1:17" x14ac:dyDescent="0.25">
      <c r="A620" t="s">
        <v>27</v>
      </c>
      <c r="B620">
        <v>30</v>
      </c>
      <c r="C620" t="s">
        <v>28</v>
      </c>
      <c r="D620" t="s">
        <v>19</v>
      </c>
      <c r="E620">
        <v>3441</v>
      </c>
      <c r="F620" t="s">
        <v>44</v>
      </c>
      <c r="G620" t="s">
        <v>30</v>
      </c>
      <c r="H620">
        <v>2</v>
      </c>
      <c r="I620">
        <v>4</v>
      </c>
      <c r="J620">
        <v>21</v>
      </c>
      <c r="K620" t="s">
        <v>22</v>
      </c>
      <c r="L620" t="s">
        <v>38</v>
      </c>
      <c r="M620">
        <v>1</v>
      </c>
      <c r="N620" t="s">
        <v>24</v>
      </c>
      <c r="O620">
        <v>1</v>
      </c>
      <c r="P620" t="s">
        <v>26</v>
      </c>
      <c r="Q620" t="s">
        <v>25</v>
      </c>
    </row>
    <row r="621" spans="1:17" x14ac:dyDescent="0.25">
      <c r="A621" t="s">
        <v>20</v>
      </c>
      <c r="B621">
        <v>12</v>
      </c>
      <c r="C621" t="s">
        <v>28</v>
      </c>
      <c r="D621" t="s">
        <v>36</v>
      </c>
      <c r="E621">
        <v>640</v>
      </c>
      <c r="F621" t="s">
        <v>29</v>
      </c>
      <c r="G621" t="s">
        <v>30</v>
      </c>
      <c r="H621">
        <v>4</v>
      </c>
      <c r="I621">
        <v>2</v>
      </c>
      <c r="J621">
        <v>49</v>
      </c>
      <c r="K621" t="s">
        <v>22</v>
      </c>
      <c r="L621" t="s">
        <v>23</v>
      </c>
      <c r="M621">
        <v>1</v>
      </c>
      <c r="N621" t="s">
        <v>33</v>
      </c>
      <c r="O621">
        <v>1</v>
      </c>
      <c r="P621" t="s">
        <v>26</v>
      </c>
      <c r="Q621" t="s">
        <v>26</v>
      </c>
    </row>
    <row r="622" spans="1:17" x14ac:dyDescent="0.25">
      <c r="A622" t="s">
        <v>27</v>
      </c>
      <c r="B622">
        <v>21</v>
      </c>
      <c r="C622" t="s">
        <v>18</v>
      </c>
      <c r="D622" t="s">
        <v>43</v>
      </c>
      <c r="E622">
        <v>3652</v>
      </c>
      <c r="F622" t="s">
        <v>29</v>
      </c>
      <c r="G622" t="s">
        <v>32</v>
      </c>
      <c r="H622">
        <v>2</v>
      </c>
      <c r="I622">
        <v>3</v>
      </c>
      <c r="J622">
        <v>27</v>
      </c>
      <c r="K622" t="s">
        <v>22</v>
      </c>
      <c r="L622" t="s">
        <v>23</v>
      </c>
      <c r="M622">
        <v>2</v>
      </c>
      <c r="N622" t="s">
        <v>24</v>
      </c>
      <c r="O622">
        <v>1</v>
      </c>
      <c r="P622" t="s">
        <v>26</v>
      </c>
      <c r="Q622" t="s">
        <v>26</v>
      </c>
    </row>
    <row r="623" spans="1:17" x14ac:dyDescent="0.25">
      <c r="A623" t="s">
        <v>20</v>
      </c>
      <c r="B623">
        <v>18</v>
      </c>
      <c r="C623" t="s">
        <v>18</v>
      </c>
      <c r="D623" t="s">
        <v>36</v>
      </c>
      <c r="E623">
        <v>1530</v>
      </c>
      <c r="F623" t="s">
        <v>29</v>
      </c>
      <c r="G623" t="s">
        <v>30</v>
      </c>
      <c r="H623">
        <v>3</v>
      </c>
      <c r="I623">
        <v>2</v>
      </c>
      <c r="J623">
        <v>32</v>
      </c>
      <c r="K623" t="s">
        <v>46</v>
      </c>
      <c r="L623" t="s">
        <v>23</v>
      </c>
      <c r="M623">
        <v>2</v>
      </c>
      <c r="N623" t="s">
        <v>24</v>
      </c>
      <c r="O623">
        <v>1</v>
      </c>
      <c r="P623" t="s">
        <v>26</v>
      </c>
      <c r="Q623" t="s">
        <v>25</v>
      </c>
    </row>
    <row r="624" spans="1:17" x14ac:dyDescent="0.25">
      <c r="A624" t="s">
        <v>20</v>
      </c>
      <c r="B624">
        <v>48</v>
      </c>
      <c r="C624" t="s">
        <v>28</v>
      </c>
      <c r="D624" t="s">
        <v>43</v>
      </c>
      <c r="E624">
        <v>3914</v>
      </c>
      <c r="F624" t="s">
        <v>20</v>
      </c>
      <c r="G624" t="s">
        <v>30</v>
      </c>
      <c r="H624">
        <v>4</v>
      </c>
      <c r="I624">
        <v>2</v>
      </c>
      <c r="J624">
        <v>38</v>
      </c>
      <c r="K624" t="s">
        <v>46</v>
      </c>
      <c r="L624" t="s">
        <v>23</v>
      </c>
      <c r="M624">
        <v>1</v>
      </c>
      <c r="N624" t="s">
        <v>24</v>
      </c>
      <c r="O624">
        <v>1</v>
      </c>
      <c r="P624" t="s">
        <v>26</v>
      </c>
      <c r="Q624" t="s">
        <v>25</v>
      </c>
    </row>
    <row r="625" spans="1:17" x14ac:dyDescent="0.25">
      <c r="A625" t="s">
        <v>17</v>
      </c>
      <c r="B625">
        <v>12</v>
      </c>
      <c r="C625" t="s">
        <v>28</v>
      </c>
      <c r="D625" t="s">
        <v>19</v>
      </c>
      <c r="E625">
        <v>1858</v>
      </c>
      <c r="F625" t="s">
        <v>29</v>
      </c>
      <c r="G625" t="s">
        <v>42</v>
      </c>
      <c r="H625">
        <v>4</v>
      </c>
      <c r="I625">
        <v>1</v>
      </c>
      <c r="J625">
        <v>22</v>
      </c>
      <c r="K625" t="s">
        <v>22</v>
      </c>
      <c r="L625" t="s">
        <v>38</v>
      </c>
      <c r="M625">
        <v>1</v>
      </c>
      <c r="N625" t="s">
        <v>24</v>
      </c>
      <c r="O625">
        <v>1</v>
      </c>
      <c r="P625" t="s">
        <v>26</v>
      </c>
      <c r="Q625" t="s">
        <v>26</v>
      </c>
    </row>
    <row r="626" spans="1:17" x14ac:dyDescent="0.25">
      <c r="A626" t="s">
        <v>17</v>
      </c>
      <c r="B626">
        <v>18</v>
      </c>
      <c r="C626" t="s">
        <v>28</v>
      </c>
      <c r="D626" t="s">
        <v>19</v>
      </c>
      <c r="E626">
        <v>2600</v>
      </c>
      <c r="F626" t="s">
        <v>29</v>
      </c>
      <c r="G626" t="s">
        <v>30</v>
      </c>
      <c r="H626">
        <v>4</v>
      </c>
      <c r="I626">
        <v>4</v>
      </c>
      <c r="J626">
        <v>65</v>
      </c>
      <c r="K626" t="s">
        <v>22</v>
      </c>
      <c r="L626" t="s">
        <v>34</v>
      </c>
      <c r="M626">
        <v>2</v>
      </c>
      <c r="N626" t="s">
        <v>24</v>
      </c>
      <c r="O626">
        <v>1</v>
      </c>
      <c r="P626" t="s">
        <v>26</v>
      </c>
      <c r="Q626" t="s">
        <v>25</v>
      </c>
    </row>
    <row r="627" spans="1:17" x14ac:dyDescent="0.25">
      <c r="A627" t="s">
        <v>20</v>
      </c>
      <c r="B627">
        <v>15</v>
      </c>
      <c r="C627" t="s">
        <v>28</v>
      </c>
      <c r="D627" t="s">
        <v>19</v>
      </c>
      <c r="E627">
        <v>1979</v>
      </c>
      <c r="F627" t="s">
        <v>20</v>
      </c>
      <c r="G627" t="s">
        <v>21</v>
      </c>
      <c r="H627">
        <v>4</v>
      </c>
      <c r="I627">
        <v>2</v>
      </c>
      <c r="J627">
        <v>35</v>
      </c>
      <c r="K627" t="s">
        <v>22</v>
      </c>
      <c r="L627" t="s">
        <v>23</v>
      </c>
      <c r="M627">
        <v>1</v>
      </c>
      <c r="N627" t="s">
        <v>24</v>
      </c>
      <c r="O627">
        <v>1</v>
      </c>
      <c r="P627" t="s">
        <v>26</v>
      </c>
      <c r="Q627" t="s">
        <v>26</v>
      </c>
    </row>
    <row r="628" spans="1:17" x14ac:dyDescent="0.25">
      <c r="A628" t="s">
        <v>47</v>
      </c>
      <c r="B628">
        <v>6</v>
      </c>
      <c r="C628" t="s">
        <v>28</v>
      </c>
      <c r="D628" t="s">
        <v>19</v>
      </c>
      <c r="E628">
        <v>2116</v>
      </c>
      <c r="F628" t="s">
        <v>29</v>
      </c>
      <c r="G628" t="s">
        <v>30</v>
      </c>
      <c r="H628">
        <v>2</v>
      </c>
      <c r="I628">
        <v>2</v>
      </c>
      <c r="J628">
        <v>41</v>
      </c>
      <c r="K628" t="s">
        <v>22</v>
      </c>
      <c r="L628" t="s">
        <v>23</v>
      </c>
      <c r="M628">
        <v>1</v>
      </c>
      <c r="N628" t="s">
        <v>24</v>
      </c>
      <c r="O628">
        <v>1</v>
      </c>
      <c r="P628" t="s">
        <v>25</v>
      </c>
      <c r="Q628" t="s">
        <v>26</v>
      </c>
    </row>
    <row r="629" spans="1:17" x14ac:dyDescent="0.25">
      <c r="A629" t="s">
        <v>27</v>
      </c>
      <c r="B629">
        <v>9</v>
      </c>
      <c r="C629" t="s">
        <v>48</v>
      </c>
      <c r="D629" t="s">
        <v>36</v>
      </c>
      <c r="E629">
        <v>1437</v>
      </c>
      <c r="F629" t="s">
        <v>44</v>
      </c>
      <c r="G629" t="s">
        <v>32</v>
      </c>
      <c r="H629">
        <v>2</v>
      </c>
      <c r="I629">
        <v>3</v>
      </c>
      <c r="J629">
        <v>29</v>
      </c>
      <c r="K629" t="s">
        <v>22</v>
      </c>
      <c r="L629" t="s">
        <v>23</v>
      </c>
      <c r="M629">
        <v>1</v>
      </c>
      <c r="N629" t="s">
        <v>24</v>
      </c>
      <c r="O629">
        <v>1</v>
      </c>
      <c r="P629" t="s">
        <v>26</v>
      </c>
      <c r="Q629" t="s">
        <v>25</v>
      </c>
    </row>
    <row r="630" spans="1:17" x14ac:dyDescent="0.25">
      <c r="A630" t="s">
        <v>20</v>
      </c>
      <c r="B630">
        <v>42</v>
      </c>
      <c r="C630" t="s">
        <v>18</v>
      </c>
      <c r="D630" t="s">
        <v>19</v>
      </c>
      <c r="E630">
        <v>4042</v>
      </c>
      <c r="F630" t="s">
        <v>37</v>
      </c>
      <c r="G630" t="s">
        <v>30</v>
      </c>
      <c r="H630">
        <v>4</v>
      </c>
      <c r="I630">
        <v>4</v>
      </c>
      <c r="J630">
        <v>36</v>
      </c>
      <c r="K630" t="s">
        <v>22</v>
      </c>
      <c r="L630" t="s">
        <v>23</v>
      </c>
      <c r="M630">
        <v>2</v>
      </c>
      <c r="N630" t="s">
        <v>24</v>
      </c>
      <c r="O630">
        <v>1</v>
      </c>
      <c r="P630" t="s">
        <v>25</v>
      </c>
      <c r="Q630" t="s">
        <v>26</v>
      </c>
    </row>
    <row r="631" spans="1:17" x14ac:dyDescent="0.25">
      <c r="A631" t="s">
        <v>20</v>
      </c>
      <c r="B631">
        <v>9</v>
      </c>
      <c r="C631" t="s">
        <v>28</v>
      </c>
      <c r="D631" t="s">
        <v>31</v>
      </c>
      <c r="E631">
        <v>3832</v>
      </c>
      <c r="F631" t="s">
        <v>20</v>
      </c>
      <c r="G631" t="s">
        <v>21</v>
      </c>
      <c r="H631">
        <v>1</v>
      </c>
      <c r="I631">
        <v>4</v>
      </c>
      <c r="J631">
        <v>64</v>
      </c>
      <c r="K631" t="s">
        <v>22</v>
      </c>
      <c r="L631" t="s">
        <v>23</v>
      </c>
      <c r="M631">
        <v>1</v>
      </c>
      <c r="N631" t="s">
        <v>33</v>
      </c>
      <c r="O631">
        <v>1</v>
      </c>
      <c r="P631" t="s">
        <v>26</v>
      </c>
      <c r="Q631" t="s">
        <v>26</v>
      </c>
    </row>
    <row r="632" spans="1:17" x14ac:dyDescent="0.25">
      <c r="A632" t="s">
        <v>17</v>
      </c>
      <c r="B632">
        <v>24</v>
      </c>
      <c r="C632" t="s">
        <v>28</v>
      </c>
      <c r="D632" t="s">
        <v>19</v>
      </c>
      <c r="E632">
        <v>3660</v>
      </c>
      <c r="F632" t="s">
        <v>29</v>
      </c>
      <c r="G632" t="s">
        <v>30</v>
      </c>
      <c r="H632">
        <v>2</v>
      </c>
      <c r="I632">
        <v>4</v>
      </c>
      <c r="J632">
        <v>28</v>
      </c>
      <c r="K632" t="s">
        <v>22</v>
      </c>
      <c r="L632" t="s">
        <v>23</v>
      </c>
      <c r="M632">
        <v>1</v>
      </c>
      <c r="N632" t="s">
        <v>24</v>
      </c>
      <c r="O632">
        <v>1</v>
      </c>
      <c r="P632" t="s">
        <v>26</v>
      </c>
      <c r="Q632" t="s">
        <v>26</v>
      </c>
    </row>
    <row r="633" spans="1:17" x14ac:dyDescent="0.25">
      <c r="A633" t="s">
        <v>17</v>
      </c>
      <c r="B633">
        <v>18</v>
      </c>
      <c r="C633" t="s">
        <v>48</v>
      </c>
      <c r="D633" t="s">
        <v>19</v>
      </c>
      <c r="E633">
        <v>1553</v>
      </c>
      <c r="F633" t="s">
        <v>29</v>
      </c>
      <c r="G633" t="s">
        <v>30</v>
      </c>
      <c r="H633">
        <v>4</v>
      </c>
      <c r="I633">
        <v>3</v>
      </c>
      <c r="J633">
        <v>44</v>
      </c>
      <c r="K633" t="s">
        <v>46</v>
      </c>
      <c r="L633" t="s">
        <v>23</v>
      </c>
      <c r="M633">
        <v>1</v>
      </c>
      <c r="N633" t="s">
        <v>24</v>
      </c>
      <c r="O633">
        <v>1</v>
      </c>
      <c r="P633" t="s">
        <v>26</v>
      </c>
      <c r="Q633" t="s">
        <v>25</v>
      </c>
    </row>
    <row r="634" spans="1:17" x14ac:dyDescent="0.25">
      <c r="A634" t="s">
        <v>27</v>
      </c>
      <c r="B634">
        <v>15</v>
      </c>
      <c r="C634" t="s">
        <v>28</v>
      </c>
      <c r="D634" t="s">
        <v>19</v>
      </c>
      <c r="E634">
        <v>1444</v>
      </c>
      <c r="F634" t="s">
        <v>20</v>
      </c>
      <c r="G634" t="s">
        <v>42</v>
      </c>
      <c r="H634">
        <v>4</v>
      </c>
      <c r="I634">
        <v>1</v>
      </c>
      <c r="J634">
        <v>23</v>
      </c>
      <c r="K634" t="s">
        <v>22</v>
      </c>
      <c r="L634" t="s">
        <v>23</v>
      </c>
      <c r="M634">
        <v>1</v>
      </c>
      <c r="N634" t="s">
        <v>24</v>
      </c>
      <c r="O634">
        <v>1</v>
      </c>
      <c r="P634" t="s">
        <v>26</v>
      </c>
      <c r="Q634" t="s">
        <v>26</v>
      </c>
    </row>
    <row r="635" spans="1:17" x14ac:dyDescent="0.25">
      <c r="A635" t="s">
        <v>20</v>
      </c>
      <c r="B635">
        <v>9</v>
      </c>
      <c r="C635" t="s">
        <v>28</v>
      </c>
      <c r="D635" t="s">
        <v>19</v>
      </c>
      <c r="E635">
        <v>1980</v>
      </c>
      <c r="F635" t="s">
        <v>29</v>
      </c>
      <c r="G635" t="s">
        <v>42</v>
      </c>
      <c r="H635">
        <v>2</v>
      </c>
      <c r="I635">
        <v>2</v>
      </c>
      <c r="J635">
        <v>19</v>
      </c>
      <c r="K635" t="s">
        <v>22</v>
      </c>
      <c r="L635" t="s">
        <v>38</v>
      </c>
      <c r="M635">
        <v>2</v>
      </c>
      <c r="N635" t="s">
        <v>24</v>
      </c>
      <c r="O635">
        <v>1</v>
      </c>
      <c r="P635" t="s">
        <v>26</v>
      </c>
      <c r="Q635" t="s">
        <v>25</v>
      </c>
    </row>
    <row r="636" spans="1:17" x14ac:dyDescent="0.25">
      <c r="A636" t="s">
        <v>27</v>
      </c>
      <c r="B636">
        <v>24</v>
      </c>
      <c r="C636" t="s">
        <v>28</v>
      </c>
      <c r="D636" t="s">
        <v>36</v>
      </c>
      <c r="E636">
        <v>1355</v>
      </c>
      <c r="F636" t="s">
        <v>29</v>
      </c>
      <c r="G636" t="s">
        <v>42</v>
      </c>
      <c r="H636">
        <v>3</v>
      </c>
      <c r="I636">
        <v>4</v>
      </c>
      <c r="J636">
        <v>25</v>
      </c>
      <c r="K636" t="s">
        <v>22</v>
      </c>
      <c r="L636" t="s">
        <v>23</v>
      </c>
      <c r="M636">
        <v>1</v>
      </c>
      <c r="N636" t="s">
        <v>33</v>
      </c>
      <c r="O636">
        <v>1</v>
      </c>
      <c r="P636" t="s">
        <v>25</v>
      </c>
      <c r="Q636" t="s">
        <v>25</v>
      </c>
    </row>
    <row r="637" spans="1:17" x14ac:dyDescent="0.25">
      <c r="A637" t="s">
        <v>20</v>
      </c>
      <c r="B637">
        <v>12</v>
      </c>
      <c r="C637" t="s">
        <v>28</v>
      </c>
      <c r="D637" t="s">
        <v>31</v>
      </c>
      <c r="E637">
        <v>1393</v>
      </c>
      <c r="F637" t="s">
        <v>29</v>
      </c>
      <c r="G637" t="s">
        <v>21</v>
      </c>
      <c r="H637">
        <v>4</v>
      </c>
      <c r="I637">
        <v>4</v>
      </c>
      <c r="J637">
        <v>47</v>
      </c>
      <c r="K637" t="s">
        <v>46</v>
      </c>
      <c r="L637" t="s">
        <v>23</v>
      </c>
      <c r="M637">
        <v>3</v>
      </c>
      <c r="N637" t="s">
        <v>24</v>
      </c>
      <c r="O637">
        <v>2</v>
      </c>
      <c r="P637" t="s">
        <v>25</v>
      </c>
      <c r="Q637" t="s">
        <v>26</v>
      </c>
    </row>
    <row r="638" spans="1:17" x14ac:dyDescent="0.25">
      <c r="A638" t="s">
        <v>20</v>
      </c>
      <c r="B638">
        <v>24</v>
      </c>
      <c r="C638" t="s">
        <v>28</v>
      </c>
      <c r="D638" t="s">
        <v>19</v>
      </c>
      <c r="E638">
        <v>1376</v>
      </c>
      <c r="F638" t="s">
        <v>37</v>
      </c>
      <c r="G638" t="s">
        <v>32</v>
      </c>
      <c r="H638">
        <v>4</v>
      </c>
      <c r="I638">
        <v>1</v>
      </c>
      <c r="J638">
        <v>28</v>
      </c>
      <c r="K638" t="s">
        <v>22</v>
      </c>
      <c r="L638" t="s">
        <v>23</v>
      </c>
      <c r="M638">
        <v>1</v>
      </c>
      <c r="N638" t="s">
        <v>24</v>
      </c>
      <c r="O638">
        <v>1</v>
      </c>
      <c r="P638" t="s">
        <v>26</v>
      </c>
      <c r="Q638" t="s">
        <v>26</v>
      </c>
    </row>
    <row r="639" spans="1:17" x14ac:dyDescent="0.25">
      <c r="A639" t="s">
        <v>20</v>
      </c>
      <c r="B639">
        <v>60</v>
      </c>
      <c r="C639" t="s">
        <v>35</v>
      </c>
      <c r="D639" t="s">
        <v>19</v>
      </c>
      <c r="E639">
        <v>15653</v>
      </c>
      <c r="F639" t="s">
        <v>29</v>
      </c>
      <c r="G639" t="s">
        <v>32</v>
      </c>
      <c r="H639">
        <v>2</v>
      </c>
      <c r="I639">
        <v>4</v>
      </c>
      <c r="J639">
        <v>21</v>
      </c>
      <c r="K639" t="s">
        <v>22</v>
      </c>
      <c r="L639" t="s">
        <v>23</v>
      </c>
      <c r="M639">
        <v>2</v>
      </c>
      <c r="N639" t="s">
        <v>24</v>
      </c>
      <c r="O639">
        <v>1</v>
      </c>
      <c r="P639" t="s">
        <v>25</v>
      </c>
      <c r="Q639" t="s">
        <v>26</v>
      </c>
    </row>
    <row r="640" spans="1:17" x14ac:dyDescent="0.25">
      <c r="A640" t="s">
        <v>20</v>
      </c>
      <c r="B640">
        <v>12</v>
      </c>
      <c r="C640" t="s">
        <v>28</v>
      </c>
      <c r="D640" t="s">
        <v>19</v>
      </c>
      <c r="E640">
        <v>1493</v>
      </c>
      <c r="F640" t="s">
        <v>29</v>
      </c>
      <c r="G640" t="s">
        <v>42</v>
      </c>
      <c r="H640">
        <v>4</v>
      </c>
      <c r="I640">
        <v>3</v>
      </c>
      <c r="J640">
        <v>34</v>
      </c>
      <c r="K640" t="s">
        <v>22</v>
      </c>
      <c r="L640" t="s">
        <v>23</v>
      </c>
      <c r="M640">
        <v>1</v>
      </c>
      <c r="N640" t="s">
        <v>24</v>
      </c>
      <c r="O640">
        <v>2</v>
      </c>
      <c r="P640" t="s">
        <v>26</v>
      </c>
      <c r="Q640" t="s">
        <v>26</v>
      </c>
    </row>
    <row r="641" spans="1:17" x14ac:dyDescent="0.25">
      <c r="A641" t="s">
        <v>17</v>
      </c>
      <c r="B641">
        <v>42</v>
      </c>
      <c r="C641" t="s">
        <v>35</v>
      </c>
      <c r="D641" t="s">
        <v>19</v>
      </c>
      <c r="E641">
        <v>4370</v>
      </c>
      <c r="F641" t="s">
        <v>29</v>
      </c>
      <c r="G641" t="s">
        <v>32</v>
      </c>
      <c r="H641">
        <v>3</v>
      </c>
      <c r="I641">
        <v>2</v>
      </c>
      <c r="J641">
        <v>26</v>
      </c>
      <c r="K641" t="s">
        <v>46</v>
      </c>
      <c r="L641" t="s">
        <v>23</v>
      </c>
      <c r="M641">
        <v>2</v>
      </c>
      <c r="N641" t="s">
        <v>24</v>
      </c>
      <c r="O641">
        <v>2</v>
      </c>
      <c r="P641" t="s">
        <v>25</v>
      </c>
      <c r="Q641" t="s">
        <v>25</v>
      </c>
    </row>
    <row r="642" spans="1:17" x14ac:dyDescent="0.25">
      <c r="A642" t="s">
        <v>17</v>
      </c>
      <c r="B642">
        <v>18</v>
      </c>
      <c r="C642" t="s">
        <v>28</v>
      </c>
      <c r="D642" t="s">
        <v>31</v>
      </c>
      <c r="E642">
        <v>750</v>
      </c>
      <c r="F642" t="s">
        <v>29</v>
      </c>
      <c r="G642" t="s">
        <v>41</v>
      </c>
      <c r="H642">
        <v>4</v>
      </c>
      <c r="I642">
        <v>1</v>
      </c>
      <c r="J642">
        <v>27</v>
      </c>
      <c r="K642" t="s">
        <v>22</v>
      </c>
      <c r="L642" t="s">
        <v>23</v>
      </c>
      <c r="M642">
        <v>1</v>
      </c>
      <c r="N642" t="s">
        <v>41</v>
      </c>
      <c r="O642">
        <v>1</v>
      </c>
      <c r="P642" t="s">
        <v>26</v>
      </c>
      <c r="Q642" t="s">
        <v>25</v>
      </c>
    </row>
    <row r="643" spans="1:17" x14ac:dyDescent="0.25">
      <c r="A643" t="s">
        <v>27</v>
      </c>
      <c r="B643">
        <v>15</v>
      </c>
      <c r="C643" t="s">
        <v>28</v>
      </c>
      <c r="D643" t="s">
        <v>50</v>
      </c>
      <c r="E643">
        <v>1308</v>
      </c>
      <c r="F643" t="s">
        <v>29</v>
      </c>
      <c r="G643" t="s">
        <v>21</v>
      </c>
      <c r="H643">
        <v>4</v>
      </c>
      <c r="I643">
        <v>4</v>
      </c>
      <c r="J643">
        <v>38</v>
      </c>
      <c r="K643" t="s">
        <v>22</v>
      </c>
      <c r="L643" t="s">
        <v>23</v>
      </c>
      <c r="M643">
        <v>2</v>
      </c>
      <c r="N643" t="s">
        <v>33</v>
      </c>
      <c r="O643">
        <v>1</v>
      </c>
      <c r="P643" t="s">
        <v>26</v>
      </c>
      <c r="Q643" t="s">
        <v>26</v>
      </c>
    </row>
    <row r="644" spans="1:17" x14ac:dyDescent="0.25">
      <c r="A644" t="s">
        <v>20</v>
      </c>
      <c r="B644">
        <v>15</v>
      </c>
      <c r="C644" t="s">
        <v>28</v>
      </c>
      <c r="D644" t="s">
        <v>31</v>
      </c>
      <c r="E644">
        <v>4623</v>
      </c>
      <c r="F644" t="s">
        <v>44</v>
      </c>
      <c r="G644" t="s">
        <v>30</v>
      </c>
      <c r="H644">
        <v>3</v>
      </c>
      <c r="I644">
        <v>2</v>
      </c>
      <c r="J644">
        <v>40</v>
      </c>
      <c r="K644" t="s">
        <v>22</v>
      </c>
      <c r="L644" t="s">
        <v>23</v>
      </c>
      <c r="M644">
        <v>1</v>
      </c>
      <c r="N644" t="s">
        <v>39</v>
      </c>
      <c r="O644">
        <v>1</v>
      </c>
      <c r="P644" t="s">
        <v>25</v>
      </c>
      <c r="Q644" t="s">
        <v>25</v>
      </c>
    </row>
    <row r="645" spans="1:17" x14ac:dyDescent="0.25">
      <c r="A645" t="s">
        <v>20</v>
      </c>
      <c r="B645">
        <v>24</v>
      </c>
      <c r="C645" t="s">
        <v>18</v>
      </c>
      <c r="D645" t="s">
        <v>19</v>
      </c>
      <c r="E645">
        <v>1851</v>
      </c>
      <c r="F645" t="s">
        <v>29</v>
      </c>
      <c r="G645" t="s">
        <v>32</v>
      </c>
      <c r="H645">
        <v>4</v>
      </c>
      <c r="I645">
        <v>2</v>
      </c>
      <c r="J645">
        <v>33</v>
      </c>
      <c r="K645" t="s">
        <v>22</v>
      </c>
      <c r="L645" t="s">
        <v>23</v>
      </c>
      <c r="M645">
        <v>2</v>
      </c>
      <c r="N645" t="s">
        <v>24</v>
      </c>
      <c r="O645">
        <v>1</v>
      </c>
      <c r="P645" t="s">
        <v>25</v>
      </c>
      <c r="Q645" t="s">
        <v>26</v>
      </c>
    </row>
    <row r="646" spans="1:17" x14ac:dyDescent="0.25">
      <c r="A646" t="s">
        <v>17</v>
      </c>
      <c r="B646">
        <v>18</v>
      </c>
      <c r="C646" t="s">
        <v>18</v>
      </c>
      <c r="D646" t="s">
        <v>19</v>
      </c>
      <c r="E646">
        <v>1880</v>
      </c>
      <c r="F646" t="s">
        <v>29</v>
      </c>
      <c r="G646" t="s">
        <v>32</v>
      </c>
      <c r="H646">
        <v>4</v>
      </c>
      <c r="I646">
        <v>1</v>
      </c>
      <c r="J646">
        <v>32</v>
      </c>
      <c r="K646" t="s">
        <v>22</v>
      </c>
      <c r="L646" t="s">
        <v>23</v>
      </c>
      <c r="M646">
        <v>2</v>
      </c>
      <c r="N646" t="s">
        <v>39</v>
      </c>
      <c r="O646">
        <v>1</v>
      </c>
      <c r="P646" t="s">
        <v>25</v>
      </c>
      <c r="Q646" t="s">
        <v>26</v>
      </c>
    </row>
    <row r="647" spans="1:17" x14ac:dyDescent="0.25">
      <c r="A647" t="s">
        <v>20</v>
      </c>
      <c r="B647">
        <v>36</v>
      </c>
      <c r="C647" t="s">
        <v>35</v>
      </c>
      <c r="D647" t="s">
        <v>43</v>
      </c>
      <c r="E647">
        <v>7980</v>
      </c>
      <c r="F647" t="s">
        <v>20</v>
      </c>
      <c r="G647" t="s">
        <v>42</v>
      </c>
      <c r="H647">
        <v>4</v>
      </c>
      <c r="I647">
        <v>4</v>
      </c>
      <c r="J647">
        <v>27</v>
      </c>
      <c r="K647" t="s">
        <v>22</v>
      </c>
      <c r="L647" t="s">
        <v>38</v>
      </c>
      <c r="M647">
        <v>2</v>
      </c>
      <c r="N647" t="s">
        <v>24</v>
      </c>
      <c r="O647">
        <v>1</v>
      </c>
      <c r="P647" t="s">
        <v>25</v>
      </c>
      <c r="Q647" t="s">
        <v>25</v>
      </c>
    </row>
    <row r="648" spans="1:17" x14ac:dyDescent="0.25">
      <c r="A648" t="s">
        <v>17</v>
      </c>
      <c r="B648">
        <v>30</v>
      </c>
      <c r="C648" t="s">
        <v>45</v>
      </c>
      <c r="D648" t="s">
        <v>19</v>
      </c>
      <c r="E648">
        <v>4583</v>
      </c>
      <c r="F648" t="s">
        <v>29</v>
      </c>
      <c r="G648" t="s">
        <v>30</v>
      </c>
      <c r="H648">
        <v>2</v>
      </c>
      <c r="I648">
        <v>2</v>
      </c>
      <c r="J648">
        <v>32</v>
      </c>
      <c r="K648" t="s">
        <v>22</v>
      </c>
      <c r="L648" t="s">
        <v>23</v>
      </c>
      <c r="M648">
        <v>2</v>
      </c>
      <c r="N648" t="s">
        <v>24</v>
      </c>
      <c r="O648">
        <v>1</v>
      </c>
      <c r="P648" t="s">
        <v>26</v>
      </c>
      <c r="Q648" t="s">
        <v>26</v>
      </c>
    </row>
    <row r="649" spans="1:17" x14ac:dyDescent="0.25">
      <c r="A649" t="s">
        <v>20</v>
      </c>
      <c r="B649">
        <v>12</v>
      </c>
      <c r="C649" t="s">
        <v>28</v>
      </c>
      <c r="D649" t="s">
        <v>36</v>
      </c>
      <c r="E649">
        <v>1386</v>
      </c>
      <c r="F649" t="s">
        <v>37</v>
      </c>
      <c r="G649" t="s">
        <v>30</v>
      </c>
      <c r="H649">
        <v>2</v>
      </c>
      <c r="I649">
        <v>2</v>
      </c>
      <c r="J649">
        <v>26</v>
      </c>
      <c r="K649" t="s">
        <v>22</v>
      </c>
      <c r="L649" t="s">
        <v>23</v>
      </c>
      <c r="M649">
        <v>1</v>
      </c>
      <c r="N649" t="s">
        <v>24</v>
      </c>
      <c r="O649">
        <v>1</v>
      </c>
      <c r="P649" t="s">
        <v>26</v>
      </c>
      <c r="Q649" t="s">
        <v>25</v>
      </c>
    </row>
    <row r="650" spans="1:17" x14ac:dyDescent="0.25">
      <c r="A650" t="s">
        <v>47</v>
      </c>
      <c r="B650">
        <v>24</v>
      </c>
      <c r="C650" t="s">
        <v>28</v>
      </c>
      <c r="D650" t="s">
        <v>36</v>
      </c>
      <c r="E650">
        <v>947</v>
      </c>
      <c r="F650" t="s">
        <v>29</v>
      </c>
      <c r="G650" t="s">
        <v>32</v>
      </c>
      <c r="H650">
        <v>4</v>
      </c>
      <c r="I650">
        <v>3</v>
      </c>
      <c r="J650">
        <v>38</v>
      </c>
      <c r="K650" t="s">
        <v>46</v>
      </c>
      <c r="L650" t="s">
        <v>34</v>
      </c>
      <c r="M650">
        <v>1</v>
      </c>
      <c r="N650" t="s">
        <v>24</v>
      </c>
      <c r="O650">
        <v>2</v>
      </c>
      <c r="P650" t="s">
        <v>26</v>
      </c>
      <c r="Q650" t="s">
        <v>25</v>
      </c>
    </row>
    <row r="651" spans="1:17" x14ac:dyDescent="0.25">
      <c r="A651" t="s">
        <v>17</v>
      </c>
      <c r="B651">
        <v>12</v>
      </c>
      <c r="C651" t="s">
        <v>28</v>
      </c>
      <c r="D651" t="s">
        <v>31</v>
      </c>
      <c r="E651">
        <v>684</v>
      </c>
      <c r="F651" t="s">
        <v>29</v>
      </c>
      <c r="G651" t="s">
        <v>30</v>
      </c>
      <c r="H651">
        <v>4</v>
      </c>
      <c r="I651">
        <v>4</v>
      </c>
      <c r="J651">
        <v>40</v>
      </c>
      <c r="K651" t="s">
        <v>22</v>
      </c>
      <c r="L651" t="s">
        <v>38</v>
      </c>
      <c r="M651">
        <v>1</v>
      </c>
      <c r="N651" t="s">
        <v>33</v>
      </c>
      <c r="O651">
        <v>2</v>
      </c>
      <c r="P651" t="s">
        <v>26</v>
      </c>
      <c r="Q651" t="s">
        <v>25</v>
      </c>
    </row>
    <row r="652" spans="1:17" x14ac:dyDescent="0.25">
      <c r="A652" t="s">
        <v>17</v>
      </c>
      <c r="B652">
        <v>48</v>
      </c>
      <c r="C652" t="s">
        <v>28</v>
      </c>
      <c r="D652" t="s">
        <v>31</v>
      </c>
      <c r="E652">
        <v>7476</v>
      </c>
      <c r="F652" t="s">
        <v>29</v>
      </c>
      <c r="G652" t="s">
        <v>32</v>
      </c>
      <c r="H652">
        <v>4</v>
      </c>
      <c r="I652">
        <v>1</v>
      </c>
      <c r="J652">
        <v>50</v>
      </c>
      <c r="K652" t="s">
        <v>22</v>
      </c>
      <c r="L652" t="s">
        <v>34</v>
      </c>
      <c r="M652">
        <v>1</v>
      </c>
      <c r="N652" t="s">
        <v>39</v>
      </c>
      <c r="O652">
        <v>1</v>
      </c>
      <c r="P652" t="s">
        <v>25</v>
      </c>
      <c r="Q652" t="s">
        <v>26</v>
      </c>
    </row>
    <row r="653" spans="1:17" x14ac:dyDescent="0.25">
      <c r="A653" t="s">
        <v>27</v>
      </c>
      <c r="B653">
        <v>12</v>
      </c>
      <c r="C653" t="s">
        <v>28</v>
      </c>
      <c r="D653" t="s">
        <v>19</v>
      </c>
      <c r="E653">
        <v>1922</v>
      </c>
      <c r="F653" t="s">
        <v>29</v>
      </c>
      <c r="G653" t="s">
        <v>30</v>
      </c>
      <c r="H653">
        <v>4</v>
      </c>
      <c r="I653">
        <v>2</v>
      </c>
      <c r="J653">
        <v>37</v>
      </c>
      <c r="K653" t="s">
        <v>22</v>
      </c>
      <c r="L653" t="s">
        <v>23</v>
      </c>
      <c r="M653">
        <v>1</v>
      </c>
      <c r="N653" t="s">
        <v>33</v>
      </c>
      <c r="O653">
        <v>1</v>
      </c>
      <c r="P653" t="s">
        <v>26</v>
      </c>
      <c r="Q653" t="s">
        <v>25</v>
      </c>
    </row>
    <row r="654" spans="1:17" x14ac:dyDescent="0.25">
      <c r="A654" t="s">
        <v>17</v>
      </c>
      <c r="B654">
        <v>24</v>
      </c>
      <c r="C654" t="s">
        <v>28</v>
      </c>
      <c r="D654" t="s">
        <v>36</v>
      </c>
      <c r="E654">
        <v>2303</v>
      </c>
      <c r="F654" t="s">
        <v>29</v>
      </c>
      <c r="G654" t="s">
        <v>21</v>
      </c>
      <c r="H654">
        <v>4</v>
      </c>
      <c r="I654">
        <v>1</v>
      </c>
      <c r="J654">
        <v>45</v>
      </c>
      <c r="K654" t="s">
        <v>22</v>
      </c>
      <c r="L654" t="s">
        <v>23</v>
      </c>
      <c r="M654">
        <v>1</v>
      </c>
      <c r="N654" t="s">
        <v>24</v>
      </c>
      <c r="O654">
        <v>1</v>
      </c>
      <c r="P654" t="s">
        <v>26</v>
      </c>
      <c r="Q654" t="s">
        <v>25</v>
      </c>
    </row>
    <row r="655" spans="1:17" x14ac:dyDescent="0.25">
      <c r="A655" t="s">
        <v>27</v>
      </c>
      <c r="B655">
        <v>36</v>
      </c>
      <c r="C655" t="s">
        <v>35</v>
      </c>
      <c r="D655" t="s">
        <v>36</v>
      </c>
      <c r="E655">
        <v>8086</v>
      </c>
      <c r="F655" t="s">
        <v>44</v>
      </c>
      <c r="G655" t="s">
        <v>21</v>
      </c>
      <c r="H655">
        <v>2</v>
      </c>
      <c r="I655">
        <v>4</v>
      </c>
      <c r="J655">
        <v>42</v>
      </c>
      <c r="K655" t="s">
        <v>22</v>
      </c>
      <c r="L655" t="s">
        <v>23</v>
      </c>
      <c r="M655">
        <v>4</v>
      </c>
      <c r="N655" t="s">
        <v>39</v>
      </c>
      <c r="O655">
        <v>1</v>
      </c>
      <c r="P655" t="s">
        <v>25</v>
      </c>
      <c r="Q655" t="s">
        <v>25</v>
      </c>
    </row>
    <row r="656" spans="1:17" x14ac:dyDescent="0.25">
      <c r="A656" t="s">
        <v>20</v>
      </c>
      <c r="B656">
        <v>24</v>
      </c>
      <c r="C656" t="s">
        <v>18</v>
      </c>
      <c r="D656" t="s">
        <v>36</v>
      </c>
      <c r="E656">
        <v>2346</v>
      </c>
      <c r="F656" t="s">
        <v>29</v>
      </c>
      <c r="G656" t="s">
        <v>32</v>
      </c>
      <c r="H656">
        <v>4</v>
      </c>
      <c r="I656">
        <v>3</v>
      </c>
      <c r="J656">
        <v>35</v>
      </c>
      <c r="K656" t="s">
        <v>22</v>
      </c>
      <c r="L656" t="s">
        <v>23</v>
      </c>
      <c r="M656">
        <v>2</v>
      </c>
      <c r="N656" t="s">
        <v>24</v>
      </c>
      <c r="O656">
        <v>1</v>
      </c>
      <c r="P656" t="s">
        <v>25</v>
      </c>
      <c r="Q656" t="s">
        <v>26</v>
      </c>
    </row>
    <row r="657" spans="1:17" x14ac:dyDescent="0.25">
      <c r="A657" t="s">
        <v>17</v>
      </c>
      <c r="B657">
        <v>14</v>
      </c>
      <c r="C657" t="s">
        <v>28</v>
      </c>
      <c r="D657" t="s">
        <v>36</v>
      </c>
      <c r="E657">
        <v>3973</v>
      </c>
      <c r="F657" t="s">
        <v>29</v>
      </c>
      <c r="G657" t="s">
        <v>41</v>
      </c>
      <c r="H657">
        <v>1</v>
      </c>
      <c r="I657">
        <v>4</v>
      </c>
      <c r="J657">
        <v>22</v>
      </c>
      <c r="K657" t="s">
        <v>22</v>
      </c>
      <c r="L657" t="s">
        <v>34</v>
      </c>
      <c r="M657">
        <v>1</v>
      </c>
      <c r="N657" t="s">
        <v>24</v>
      </c>
      <c r="O657">
        <v>1</v>
      </c>
      <c r="P657" t="s">
        <v>26</v>
      </c>
      <c r="Q657" t="s">
        <v>26</v>
      </c>
    </row>
    <row r="658" spans="1:17" x14ac:dyDescent="0.25">
      <c r="A658" t="s">
        <v>27</v>
      </c>
      <c r="B658">
        <v>12</v>
      </c>
      <c r="C658" t="s">
        <v>28</v>
      </c>
      <c r="D658" t="s">
        <v>36</v>
      </c>
      <c r="E658">
        <v>888</v>
      </c>
      <c r="F658" t="s">
        <v>29</v>
      </c>
      <c r="G658" t="s">
        <v>21</v>
      </c>
      <c r="H658">
        <v>4</v>
      </c>
      <c r="I658">
        <v>4</v>
      </c>
      <c r="J658">
        <v>41</v>
      </c>
      <c r="K658" t="s">
        <v>46</v>
      </c>
      <c r="L658" t="s">
        <v>23</v>
      </c>
      <c r="M658">
        <v>1</v>
      </c>
      <c r="N658" t="s">
        <v>33</v>
      </c>
      <c r="O658">
        <v>2</v>
      </c>
      <c r="P658" t="s">
        <v>26</v>
      </c>
      <c r="Q658" t="s">
        <v>25</v>
      </c>
    </row>
    <row r="659" spans="1:17" x14ac:dyDescent="0.25">
      <c r="A659" t="s">
        <v>20</v>
      </c>
      <c r="B659">
        <v>48</v>
      </c>
      <c r="C659" t="s">
        <v>28</v>
      </c>
      <c r="D659" t="s">
        <v>19</v>
      </c>
      <c r="E659">
        <v>10222</v>
      </c>
      <c r="F659" t="s">
        <v>20</v>
      </c>
      <c r="G659" t="s">
        <v>32</v>
      </c>
      <c r="H659">
        <v>4</v>
      </c>
      <c r="I659">
        <v>3</v>
      </c>
      <c r="J659">
        <v>37</v>
      </c>
      <c r="K659" t="s">
        <v>49</v>
      </c>
      <c r="L659" t="s">
        <v>23</v>
      </c>
      <c r="M659">
        <v>1</v>
      </c>
      <c r="N659" t="s">
        <v>24</v>
      </c>
      <c r="O659">
        <v>1</v>
      </c>
      <c r="P659" t="s">
        <v>25</v>
      </c>
      <c r="Q659" t="s">
        <v>26</v>
      </c>
    </row>
    <row r="660" spans="1:17" x14ac:dyDescent="0.25">
      <c r="A660" t="s">
        <v>27</v>
      </c>
      <c r="B660">
        <v>30</v>
      </c>
      <c r="C660" t="s">
        <v>45</v>
      </c>
      <c r="D660" t="s">
        <v>43</v>
      </c>
      <c r="E660">
        <v>4221</v>
      </c>
      <c r="F660" t="s">
        <v>29</v>
      </c>
      <c r="G660" t="s">
        <v>30</v>
      </c>
      <c r="H660">
        <v>2</v>
      </c>
      <c r="I660">
        <v>1</v>
      </c>
      <c r="J660">
        <v>28</v>
      </c>
      <c r="K660" t="s">
        <v>22</v>
      </c>
      <c r="L660" t="s">
        <v>23</v>
      </c>
      <c r="M660">
        <v>2</v>
      </c>
      <c r="N660" t="s">
        <v>24</v>
      </c>
      <c r="O660">
        <v>1</v>
      </c>
      <c r="P660" t="s">
        <v>26</v>
      </c>
      <c r="Q660" t="s">
        <v>26</v>
      </c>
    </row>
    <row r="661" spans="1:17" x14ac:dyDescent="0.25">
      <c r="A661" t="s">
        <v>27</v>
      </c>
      <c r="B661">
        <v>18</v>
      </c>
      <c r="C661" t="s">
        <v>18</v>
      </c>
      <c r="D661" t="s">
        <v>19</v>
      </c>
      <c r="E661">
        <v>6361</v>
      </c>
      <c r="F661" t="s">
        <v>29</v>
      </c>
      <c r="G661" t="s">
        <v>21</v>
      </c>
      <c r="H661">
        <v>2</v>
      </c>
      <c r="I661">
        <v>1</v>
      </c>
      <c r="J661">
        <v>41</v>
      </c>
      <c r="K661" t="s">
        <v>22</v>
      </c>
      <c r="L661" t="s">
        <v>23</v>
      </c>
      <c r="M661">
        <v>1</v>
      </c>
      <c r="N661" t="s">
        <v>24</v>
      </c>
      <c r="O661">
        <v>1</v>
      </c>
      <c r="P661" t="s">
        <v>25</v>
      </c>
      <c r="Q661" t="s">
        <v>26</v>
      </c>
    </row>
    <row r="662" spans="1:17" x14ac:dyDescent="0.25">
      <c r="A662" t="s">
        <v>47</v>
      </c>
      <c r="B662">
        <v>12</v>
      </c>
      <c r="C662" t="s">
        <v>28</v>
      </c>
      <c r="D662" t="s">
        <v>19</v>
      </c>
      <c r="E662">
        <v>1297</v>
      </c>
      <c r="F662" t="s">
        <v>29</v>
      </c>
      <c r="G662" t="s">
        <v>30</v>
      </c>
      <c r="H662">
        <v>3</v>
      </c>
      <c r="I662">
        <v>4</v>
      </c>
      <c r="J662">
        <v>23</v>
      </c>
      <c r="K662" t="s">
        <v>22</v>
      </c>
      <c r="L662" t="s">
        <v>38</v>
      </c>
      <c r="M662">
        <v>1</v>
      </c>
      <c r="N662" t="s">
        <v>24</v>
      </c>
      <c r="O662">
        <v>1</v>
      </c>
      <c r="P662" t="s">
        <v>26</v>
      </c>
      <c r="Q662" t="s">
        <v>26</v>
      </c>
    </row>
    <row r="663" spans="1:17" x14ac:dyDescent="0.25">
      <c r="A663" t="s">
        <v>17</v>
      </c>
      <c r="B663">
        <v>12</v>
      </c>
      <c r="C663" t="s">
        <v>28</v>
      </c>
      <c r="D663" t="s">
        <v>36</v>
      </c>
      <c r="E663">
        <v>900</v>
      </c>
      <c r="F663" t="s">
        <v>20</v>
      </c>
      <c r="G663" t="s">
        <v>30</v>
      </c>
      <c r="H663">
        <v>4</v>
      </c>
      <c r="I663">
        <v>2</v>
      </c>
      <c r="J663">
        <v>23</v>
      </c>
      <c r="K663" t="s">
        <v>22</v>
      </c>
      <c r="L663" t="s">
        <v>23</v>
      </c>
      <c r="M663">
        <v>1</v>
      </c>
      <c r="N663" t="s">
        <v>24</v>
      </c>
      <c r="O663">
        <v>1</v>
      </c>
      <c r="P663" t="s">
        <v>26</v>
      </c>
      <c r="Q663" t="s">
        <v>25</v>
      </c>
    </row>
    <row r="664" spans="1:17" x14ac:dyDescent="0.25">
      <c r="A664" t="s">
        <v>20</v>
      </c>
      <c r="B664">
        <v>21</v>
      </c>
      <c r="C664" t="s">
        <v>28</v>
      </c>
      <c r="D664" t="s">
        <v>19</v>
      </c>
      <c r="E664">
        <v>2241</v>
      </c>
      <c r="F664" t="s">
        <v>29</v>
      </c>
      <c r="G664" t="s">
        <v>21</v>
      </c>
      <c r="H664">
        <v>4</v>
      </c>
      <c r="I664">
        <v>2</v>
      </c>
      <c r="J664">
        <v>50</v>
      </c>
      <c r="K664" t="s">
        <v>22</v>
      </c>
      <c r="L664" t="s">
        <v>23</v>
      </c>
      <c r="M664">
        <v>2</v>
      </c>
      <c r="N664" t="s">
        <v>24</v>
      </c>
      <c r="O664">
        <v>1</v>
      </c>
      <c r="P664" t="s">
        <v>26</v>
      </c>
      <c r="Q664" t="s">
        <v>26</v>
      </c>
    </row>
    <row r="665" spans="1:17" x14ac:dyDescent="0.25">
      <c r="A665" t="s">
        <v>27</v>
      </c>
      <c r="B665">
        <v>6</v>
      </c>
      <c r="C665" t="s">
        <v>35</v>
      </c>
      <c r="D665" t="s">
        <v>19</v>
      </c>
      <c r="E665">
        <v>1050</v>
      </c>
      <c r="F665" t="s">
        <v>29</v>
      </c>
      <c r="G665" t="s">
        <v>41</v>
      </c>
      <c r="H665">
        <v>4</v>
      </c>
      <c r="I665">
        <v>1</v>
      </c>
      <c r="J665">
        <v>35</v>
      </c>
      <c r="K665" t="s">
        <v>49</v>
      </c>
      <c r="L665" t="s">
        <v>23</v>
      </c>
      <c r="M665">
        <v>2</v>
      </c>
      <c r="N665" t="s">
        <v>39</v>
      </c>
      <c r="O665">
        <v>1</v>
      </c>
      <c r="P665" t="s">
        <v>25</v>
      </c>
      <c r="Q665" t="s">
        <v>26</v>
      </c>
    </row>
    <row r="666" spans="1:17" x14ac:dyDescent="0.25">
      <c r="A666" t="s">
        <v>47</v>
      </c>
      <c r="B666">
        <v>6</v>
      </c>
      <c r="C666" t="s">
        <v>18</v>
      </c>
      <c r="D666" t="s">
        <v>31</v>
      </c>
      <c r="E666">
        <v>1047</v>
      </c>
      <c r="F666" t="s">
        <v>29</v>
      </c>
      <c r="G666" t="s">
        <v>30</v>
      </c>
      <c r="H666">
        <v>2</v>
      </c>
      <c r="I666">
        <v>4</v>
      </c>
      <c r="J666">
        <v>50</v>
      </c>
      <c r="K666" t="s">
        <v>22</v>
      </c>
      <c r="L666" t="s">
        <v>23</v>
      </c>
      <c r="M666">
        <v>1</v>
      </c>
      <c r="N666" t="s">
        <v>33</v>
      </c>
      <c r="O666">
        <v>1</v>
      </c>
      <c r="P666" t="s">
        <v>26</v>
      </c>
      <c r="Q666" t="s">
        <v>26</v>
      </c>
    </row>
    <row r="667" spans="1:17" x14ac:dyDescent="0.25">
      <c r="A667" t="s">
        <v>20</v>
      </c>
      <c r="B667">
        <v>24</v>
      </c>
      <c r="C667" t="s">
        <v>18</v>
      </c>
      <c r="D667" t="s">
        <v>51</v>
      </c>
      <c r="E667">
        <v>6314</v>
      </c>
      <c r="F667" t="s">
        <v>29</v>
      </c>
      <c r="G667" t="s">
        <v>41</v>
      </c>
      <c r="H667">
        <v>4</v>
      </c>
      <c r="I667">
        <v>2</v>
      </c>
      <c r="J667">
        <v>27</v>
      </c>
      <c r="K667" t="s">
        <v>46</v>
      </c>
      <c r="L667" t="s">
        <v>23</v>
      </c>
      <c r="M667">
        <v>2</v>
      </c>
      <c r="N667" t="s">
        <v>39</v>
      </c>
      <c r="O667">
        <v>1</v>
      </c>
      <c r="P667" t="s">
        <v>25</v>
      </c>
      <c r="Q667" t="s">
        <v>26</v>
      </c>
    </row>
    <row r="668" spans="1:17" x14ac:dyDescent="0.25">
      <c r="A668" t="s">
        <v>27</v>
      </c>
      <c r="B668">
        <v>30</v>
      </c>
      <c r="C668" t="s">
        <v>48</v>
      </c>
      <c r="D668" t="s">
        <v>19</v>
      </c>
      <c r="E668">
        <v>3496</v>
      </c>
      <c r="F668" t="s">
        <v>40</v>
      </c>
      <c r="G668" t="s">
        <v>30</v>
      </c>
      <c r="H668">
        <v>4</v>
      </c>
      <c r="I668">
        <v>2</v>
      </c>
      <c r="J668">
        <v>34</v>
      </c>
      <c r="K668" t="s">
        <v>49</v>
      </c>
      <c r="L668" t="s">
        <v>23</v>
      </c>
      <c r="M668">
        <v>1</v>
      </c>
      <c r="N668" t="s">
        <v>24</v>
      </c>
      <c r="O668">
        <v>2</v>
      </c>
      <c r="P668" t="s">
        <v>25</v>
      </c>
      <c r="Q668" t="s">
        <v>26</v>
      </c>
    </row>
    <row r="669" spans="1:17" x14ac:dyDescent="0.25">
      <c r="A669" t="s">
        <v>20</v>
      </c>
      <c r="B669">
        <v>48</v>
      </c>
      <c r="C669" t="s">
        <v>48</v>
      </c>
      <c r="D669" t="s">
        <v>43</v>
      </c>
      <c r="E669">
        <v>3609</v>
      </c>
      <c r="F669" t="s">
        <v>29</v>
      </c>
      <c r="G669" t="s">
        <v>30</v>
      </c>
      <c r="H669">
        <v>1</v>
      </c>
      <c r="I669">
        <v>1</v>
      </c>
      <c r="J669">
        <v>27</v>
      </c>
      <c r="K669" t="s">
        <v>49</v>
      </c>
      <c r="L669" t="s">
        <v>23</v>
      </c>
      <c r="M669">
        <v>1</v>
      </c>
      <c r="N669" t="s">
        <v>24</v>
      </c>
      <c r="O669">
        <v>1</v>
      </c>
      <c r="P669" t="s">
        <v>26</v>
      </c>
      <c r="Q669" t="s">
        <v>26</v>
      </c>
    </row>
    <row r="670" spans="1:17" x14ac:dyDescent="0.25">
      <c r="A670" t="s">
        <v>17</v>
      </c>
      <c r="B670">
        <v>12</v>
      </c>
      <c r="C670" t="s">
        <v>18</v>
      </c>
      <c r="D670" t="s">
        <v>36</v>
      </c>
      <c r="E670">
        <v>4843</v>
      </c>
      <c r="F670" t="s">
        <v>29</v>
      </c>
      <c r="G670" t="s">
        <v>21</v>
      </c>
      <c r="H670">
        <v>3</v>
      </c>
      <c r="I670">
        <v>4</v>
      </c>
      <c r="J670">
        <v>43</v>
      </c>
      <c r="K670" t="s">
        <v>22</v>
      </c>
      <c r="L670" t="s">
        <v>38</v>
      </c>
      <c r="M670">
        <v>2</v>
      </c>
      <c r="N670" t="s">
        <v>24</v>
      </c>
      <c r="O670">
        <v>1</v>
      </c>
      <c r="P670" t="s">
        <v>25</v>
      </c>
      <c r="Q670" t="s">
        <v>25</v>
      </c>
    </row>
    <row r="671" spans="1:17" x14ac:dyDescent="0.25">
      <c r="A671" t="s">
        <v>47</v>
      </c>
      <c r="B671">
        <v>30</v>
      </c>
      <c r="C671" t="s">
        <v>18</v>
      </c>
      <c r="D671" t="s">
        <v>19</v>
      </c>
      <c r="E671">
        <v>3017</v>
      </c>
      <c r="F671" t="s">
        <v>29</v>
      </c>
      <c r="G671" t="s">
        <v>21</v>
      </c>
      <c r="H671">
        <v>4</v>
      </c>
      <c r="I671">
        <v>4</v>
      </c>
      <c r="J671">
        <v>47</v>
      </c>
      <c r="K671" t="s">
        <v>22</v>
      </c>
      <c r="L671" t="s">
        <v>23</v>
      </c>
      <c r="M671">
        <v>1</v>
      </c>
      <c r="N671" t="s">
        <v>24</v>
      </c>
      <c r="O671">
        <v>1</v>
      </c>
      <c r="P671" t="s">
        <v>26</v>
      </c>
      <c r="Q671" t="s">
        <v>26</v>
      </c>
    </row>
    <row r="672" spans="1:17" x14ac:dyDescent="0.25">
      <c r="A672" t="s">
        <v>20</v>
      </c>
      <c r="B672">
        <v>24</v>
      </c>
      <c r="C672" t="s">
        <v>18</v>
      </c>
      <c r="D672" t="s">
        <v>43</v>
      </c>
      <c r="E672">
        <v>4139</v>
      </c>
      <c r="F672" t="s">
        <v>44</v>
      </c>
      <c r="G672" t="s">
        <v>30</v>
      </c>
      <c r="H672">
        <v>3</v>
      </c>
      <c r="I672">
        <v>3</v>
      </c>
      <c r="J672">
        <v>27</v>
      </c>
      <c r="K672" t="s">
        <v>22</v>
      </c>
      <c r="L672" t="s">
        <v>23</v>
      </c>
      <c r="M672">
        <v>2</v>
      </c>
      <c r="N672" t="s">
        <v>33</v>
      </c>
      <c r="O672">
        <v>1</v>
      </c>
      <c r="P672" t="s">
        <v>25</v>
      </c>
      <c r="Q672" t="s">
        <v>26</v>
      </c>
    </row>
    <row r="673" spans="1:17" x14ac:dyDescent="0.25">
      <c r="A673" t="s">
        <v>20</v>
      </c>
      <c r="B673">
        <v>36</v>
      </c>
      <c r="C673" t="s">
        <v>28</v>
      </c>
      <c r="D673" t="s">
        <v>43</v>
      </c>
      <c r="E673">
        <v>5742</v>
      </c>
      <c r="F673" t="s">
        <v>44</v>
      </c>
      <c r="G673" t="s">
        <v>32</v>
      </c>
      <c r="H673">
        <v>2</v>
      </c>
      <c r="I673">
        <v>2</v>
      </c>
      <c r="J673">
        <v>31</v>
      </c>
      <c r="K673" t="s">
        <v>22</v>
      </c>
      <c r="L673" t="s">
        <v>23</v>
      </c>
      <c r="M673">
        <v>2</v>
      </c>
      <c r="N673" t="s">
        <v>24</v>
      </c>
      <c r="O673">
        <v>1</v>
      </c>
      <c r="P673" t="s">
        <v>25</v>
      </c>
      <c r="Q673" t="s">
        <v>26</v>
      </c>
    </row>
    <row r="674" spans="1:17" x14ac:dyDescent="0.25">
      <c r="A674" t="s">
        <v>20</v>
      </c>
      <c r="B674">
        <v>60</v>
      </c>
      <c r="C674" t="s">
        <v>28</v>
      </c>
      <c r="D674" t="s">
        <v>36</v>
      </c>
      <c r="E674">
        <v>10366</v>
      </c>
      <c r="F674" t="s">
        <v>29</v>
      </c>
      <c r="G674" t="s">
        <v>21</v>
      </c>
      <c r="H674">
        <v>2</v>
      </c>
      <c r="I674">
        <v>4</v>
      </c>
      <c r="J674">
        <v>42</v>
      </c>
      <c r="K674" t="s">
        <v>22</v>
      </c>
      <c r="L674" t="s">
        <v>23</v>
      </c>
      <c r="M674">
        <v>1</v>
      </c>
      <c r="N674" t="s">
        <v>39</v>
      </c>
      <c r="O674">
        <v>1</v>
      </c>
      <c r="P674" t="s">
        <v>25</v>
      </c>
      <c r="Q674" t="s">
        <v>26</v>
      </c>
    </row>
    <row r="675" spans="1:17" x14ac:dyDescent="0.25">
      <c r="A675" t="s">
        <v>20</v>
      </c>
      <c r="B675">
        <v>6</v>
      </c>
      <c r="C675" t="s">
        <v>18</v>
      </c>
      <c r="D675" t="s">
        <v>36</v>
      </c>
      <c r="E675">
        <v>2080</v>
      </c>
      <c r="F675" t="s">
        <v>37</v>
      </c>
      <c r="G675" t="s">
        <v>30</v>
      </c>
      <c r="H675">
        <v>1</v>
      </c>
      <c r="I675">
        <v>2</v>
      </c>
      <c r="J675">
        <v>24</v>
      </c>
      <c r="K675" t="s">
        <v>22</v>
      </c>
      <c r="L675" t="s">
        <v>23</v>
      </c>
      <c r="M675">
        <v>1</v>
      </c>
      <c r="N675" t="s">
        <v>24</v>
      </c>
      <c r="O675">
        <v>1</v>
      </c>
      <c r="P675" t="s">
        <v>26</v>
      </c>
      <c r="Q675" t="s">
        <v>26</v>
      </c>
    </row>
    <row r="676" spans="1:17" x14ac:dyDescent="0.25">
      <c r="A676" t="s">
        <v>20</v>
      </c>
      <c r="B676">
        <v>21</v>
      </c>
      <c r="C676" t="s">
        <v>35</v>
      </c>
      <c r="D676" t="s">
        <v>43</v>
      </c>
      <c r="E676">
        <v>2580</v>
      </c>
      <c r="F676" t="s">
        <v>37</v>
      </c>
      <c r="G676" t="s">
        <v>42</v>
      </c>
      <c r="H676">
        <v>4</v>
      </c>
      <c r="I676">
        <v>2</v>
      </c>
      <c r="J676">
        <v>41</v>
      </c>
      <c r="K676" t="s">
        <v>46</v>
      </c>
      <c r="L676" t="s">
        <v>23</v>
      </c>
      <c r="M676">
        <v>1</v>
      </c>
      <c r="N676" t="s">
        <v>33</v>
      </c>
      <c r="O676">
        <v>2</v>
      </c>
      <c r="P676" t="s">
        <v>26</v>
      </c>
      <c r="Q676" t="s">
        <v>25</v>
      </c>
    </row>
    <row r="677" spans="1:17" x14ac:dyDescent="0.25">
      <c r="A677" t="s">
        <v>20</v>
      </c>
      <c r="B677">
        <v>30</v>
      </c>
      <c r="C677" t="s">
        <v>18</v>
      </c>
      <c r="D677" t="s">
        <v>19</v>
      </c>
      <c r="E677">
        <v>4530</v>
      </c>
      <c r="F677" t="s">
        <v>29</v>
      </c>
      <c r="G677" t="s">
        <v>32</v>
      </c>
      <c r="H677">
        <v>4</v>
      </c>
      <c r="I677">
        <v>4</v>
      </c>
      <c r="J677">
        <v>26</v>
      </c>
      <c r="K677" t="s">
        <v>22</v>
      </c>
      <c r="L677" t="s">
        <v>38</v>
      </c>
      <c r="M677">
        <v>1</v>
      </c>
      <c r="N677" t="s">
        <v>39</v>
      </c>
      <c r="O677">
        <v>1</v>
      </c>
      <c r="P677" t="s">
        <v>25</v>
      </c>
      <c r="Q677" t="s">
        <v>26</v>
      </c>
    </row>
    <row r="678" spans="1:17" x14ac:dyDescent="0.25">
      <c r="A678" t="s">
        <v>20</v>
      </c>
      <c r="B678">
        <v>24</v>
      </c>
      <c r="C678" t="s">
        <v>18</v>
      </c>
      <c r="D678" t="s">
        <v>19</v>
      </c>
      <c r="E678">
        <v>5150</v>
      </c>
      <c r="F678" t="s">
        <v>29</v>
      </c>
      <c r="G678" t="s">
        <v>21</v>
      </c>
      <c r="H678">
        <v>4</v>
      </c>
      <c r="I678">
        <v>4</v>
      </c>
      <c r="J678">
        <v>33</v>
      </c>
      <c r="K678" t="s">
        <v>22</v>
      </c>
      <c r="L678" t="s">
        <v>23</v>
      </c>
      <c r="M678">
        <v>1</v>
      </c>
      <c r="N678" t="s">
        <v>24</v>
      </c>
      <c r="O678">
        <v>1</v>
      </c>
      <c r="P678" t="s">
        <v>25</v>
      </c>
      <c r="Q678" t="s">
        <v>26</v>
      </c>
    </row>
    <row r="679" spans="1:17" x14ac:dyDescent="0.25">
      <c r="A679" t="s">
        <v>27</v>
      </c>
      <c r="B679">
        <v>72</v>
      </c>
      <c r="C679" t="s">
        <v>28</v>
      </c>
      <c r="D679" t="s">
        <v>19</v>
      </c>
      <c r="E679">
        <v>5595</v>
      </c>
      <c r="F679" t="s">
        <v>44</v>
      </c>
      <c r="G679" t="s">
        <v>30</v>
      </c>
      <c r="H679">
        <v>2</v>
      </c>
      <c r="I679">
        <v>2</v>
      </c>
      <c r="J679">
        <v>24</v>
      </c>
      <c r="K679" t="s">
        <v>22</v>
      </c>
      <c r="L679" t="s">
        <v>23</v>
      </c>
      <c r="M679">
        <v>1</v>
      </c>
      <c r="N679" t="s">
        <v>24</v>
      </c>
      <c r="O679">
        <v>1</v>
      </c>
      <c r="P679" t="s">
        <v>26</v>
      </c>
      <c r="Q679" t="s">
        <v>25</v>
      </c>
    </row>
    <row r="680" spans="1:17" x14ac:dyDescent="0.25">
      <c r="A680" t="s">
        <v>17</v>
      </c>
      <c r="B680">
        <v>24</v>
      </c>
      <c r="C680" t="s">
        <v>28</v>
      </c>
      <c r="D680" t="s">
        <v>19</v>
      </c>
      <c r="E680">
        <v>2384</v>
      </c>
      <c r="F680" t="s">
        <v>29</v>
      </c>
      <c r="G680" t="s">
        <v>21</v>
      </c>
      <c r="H680">
        <v>4</v>
      </c>
      <c r="I680">
        <v>4</v>
      </c>
      <c r="J680">
        <v>64</v>
      </c>
      <c r="K680" t="s">
        <v>46</v>
      </c>
      <c r="L680" t="s">
        <v>38</v>
      </c>
      <c r="M680">
        <v>1</v>
      </c>
      <c r="N680" t="s">
        <v>33</v>
      </c>
      <c r="O680">
        <v>1</v>
      </c>
      <c r="P680" t="s">
        <v>26</v>
      </c>
      <c r="Q680" t="s">
        <v>26</v>
      </c>
    </row>
    <row r="681" spans="1:17" x14ac:dyDescent="0.25">
      <c r="A681" t="s">
        <v>20</v>
      </c>
      <c r="B681">
        <v>18</v>
      </c>
      <c r="C681" t="s">
        <v>28</v>
      </c>
      <c r="D681" t="s">
        <v>19</v>
      </c>
      <c r="E681">
        <v>1453</v>
      </c>
      <c r="F681" t="s">
        <v>29</v>
      </c>
      <c r="G681" t="s">
        <v>42</v>
      </c>
      <c r="H681">
        <v>3</v>
      </c>
      <c r="I681">
        <v>1</v>
      </c>
      <c r="J681">
        <v>26</v>
      </c>
      <c r="K681" t="s">
        <v>22</v>
      </c>
      <c r="L681" t="s">
        <v>23</v>
      </c>
      <c r="M681">
        <v>1</v>
      </c>
      <c r="N681" t="s">
        <v>24</v>
      </c>
      <c r="O681">
        <v>1</v>
      </c>
      <c r="P681" t="s">
        <v>26</v>
      </c>
      <c r="Q681" t="s">
        <v>26</v>
      </c>
    </row>
    <row r="682" spans="1:17" x14ac:dyDescent="0.25">
      <c r="A682" t="s">
        <v>20</v>
      </c>
      <c r="B682">
        <v>6</v>
      </c>
      <c r="C682" t="s">
        <v>28</v>
      </c>
      <c r="D682" t="s">
        <v>31</v>
      </c>
      <c r="E682">
        <v>1538</v>
      </c>
      <c r="F682" t="s">
        <v>29</v>
      </c>
      <c r="G682" t="s">
        <v>42</v>
      </c>
      <c r="H682">
        <v>1</v>
      </c>
      <c r="I682">
        <v>2</v>
      </c>
      <c r="J682">
        <v>56</v>
      </c>
      <c r="K682" t="s">
        <v>22</v>
      </c>
      <c r="L682" t="s">
        <v>23</v>
      </c>
      <c r="M682">
        <v>1</v>
      </c>
      <c r="N682" t="s">
        <v>24</v>
      </c>
      <c r="O682">
        <v>1</v>
      </c>
      <c r="P682" t="s">
        <v>26</v>
      </c>
      <c r="Q682" t="s">
        <v>26</v>
      </c>
    </row>
    <row r="683" spans="1:17" x14ac:dyDescent="0.25">
      <c r="A683" t="s">
        <v>20</v>
      </c>
      <c r="B683">
        <v>12</v>
      </c>
      <c r="C683" t="s">
        <v>28</v>
      </c>
      <c r="D683" t="s">
        <v>19</v>
      </c>
      <c r="E683">
        <v>2279</v>
      </c>
      <c r="F683" t="s">
        <v>20</v>
      </c>
      <c r="G683" t="s">
        <v>30</v>
      </c>
      <c r="H683">
        <v>4</v>
      </c>
      <c r="I683">
        <v>4</v>
      </c>
      <c r="J683">
        <v>37</v>
      </c>
      <c r="K683" t="s">
        <v>22</v>
      </c>
      <c r="L683" t="s">
        <v>34</v>
      </c>
      <c r="M683">
        <v>1</v>
      </c>
      <c r="N683" t="s">
        <v>24</v>
      </c>
      <c r="O683">
        <v>1</v>
      </c>
      <c r="P683" t="s">
        <v>25</v>
      </c>
      <c r="Q683" t="s">
        <v>26</v>
      </c>
    </row>
    <row r="684" spans="1:17" x14ac:dyDescent="0.25">
      <c r="A684" t="s">
        <v>20</v>
      </c>
      <c r="B684">
        <v>15</v>
      </c>
      <c r="C684" t="s">
        <v>35</v>
      </c>
      <c r="D684" t="s">
        <v>19</v>
      </c>
      <c r="E684">
        <v>1478</v>
      </c>
      <c r="F684" t="s">
        <v>29</v>
      </c>
      <c r="G684" t="s">
        <v>30</v>
      </c>
      <c r="H684">
        <v>4</v>
      </c>
      <c r="I684">
        <v>3</v>
      </c>
      <c r="J684">
        <v>33</v>
      </c>
      <c r="K684" t="s">
        <v>46</v>
      </c>
      <c r="L684" t="s">
        <v>23</v>
      </c>
      <c r="M684">
        <v>2</v>
      </c>
      <c r="N684" t="s">
        <v>24</v>
      </c>
      <c r="O684">
        <v>1</v>
      </c>
      <c r="P684" t="s">
        <v>26</v>
      </c>
      <c r="Q684" t="s">
        <v>26</v>
      </c>
    </row>
    <row r="685" spans="1:17" x14ac:dyDescent="0.25">
      <c r="A685" t="s">
        <v>20</v>
      </c>
      <c r="B685">
        <v>24</v>
      </c>
      <c r="C685" t="s">
        <v>18</v>
      </c>
      <c r="D685" t="s">
        <v>19</v>
      </c>
      <c r="E685">
        <v>5103</v>
      </c>
      <c r="F685" t="s">
        <v>29</v>
      </c>
      <c r="G685" t="s">
        <v>42</v>
      </c>
      <c r="H685">
        <v>3</v>
      </c>
      <c r="I685">
        <v>3</v>
      </c>
      <c r="J685">
        <v>47</v>
      </c>
      <c r="K685" t="s">
        <v>22</v>
      </c>
      <c r="L685" t="s">
        <v>34</v>
      </c>
      <c r="M685">
        <v>3</v>
      </c>
      <c r="N685" t="s">
        <v>24</v>
      </c>
      <c r="O685">
        <v>1</v>
      </c>
      <c r="P685" t="s">
        <v>25</v>
      </c>
      <c r="Q685" t="s">
        <v>26</v>
      </c>
    </row>
    <row r="686" spans="1:17" x14ac:dyDescent="0.25">
      <c r="A686" t="s">
        <v>27</v>
      </c>
      <c r="B686">
        <v>36</v>
      </c>
      <c r="C686" t="s">
        <v>35</v>
      </c>
      <c r="D686" t="s">
        <v>43</v>
      </c>
      <c r="E686">
        <v>9857</v>
      </c>
      <c r="F686" t="s">
        <v>44</v>
      </c>
      <c r="G686" t="s">
        <v>32</v>
      </c>
      <c r="H686">
        <v>1</v>
      </c>
      <c r="I686">
        <v>3</v>
      </c>
      <c r="J686">
        <v>31</v>
      </c>
      <c r="K686" t="s">
        <v>22</v>
      </c>
      <c r="L686" t="s">
        <v>23</v>
      </c>
      <c r="M686">
        <v>2</v>
      </c>
      <c r="N686" t="s">
        <v>33</v>
      </c>
      <c r="O686">
        <v>2</v>
      </c>
      <c r="P686" t="s">
        <v>25</v>
      </c>
      <c r="Q686" t="s">
        <v>26</v>
      </c>
    </row>
    <row r="687" spans="1:17" x14ac:dyDescent="0.25">
      <c r="A687" t="s">
        <v>20</v>
      </c>
      <c r="B687">
        <v>60</v>
      </c>
      <c r="C687" t="s">
        <v>28</v>
      </c>
      <c r="D687" t="s">
        <v>36</v>
      </c>
      <c r="E687">
        <v>6527</v>
      </c>
      <c r="F687" t="s">
        <v>20</v>
      </c>
      <c r="G687" t="s">
        <v>30</v>
      </c>
      <c r="H687">
        <v>4</v>
      </c>
      <c r="I687">
        <v>4</v>
      </c>
      <c r="J687">
        <v>34</v>
      </c>
      <c r="K687" t="s">
        <v>22</v>
      </c>
      <c r="L687" t="s">
        <v>34</v>
      </c>
      <c r="M687">
        <v>1</v>
      </c>
      <c r="N687" t="s">
        <v>24</v>
      </c>
      <c r="O687">
        <v>2</v>
      </c>
      <c r="P687" t="s">
        <v>25</v>
      </c>
      <c r="Q687" t="s">
        <v>26</v>
      </c>
    </row>
    <row r="688" spans="1:17" x14ac:dyDescent="0.25">
      <c r="A688" t="s">
        <v>47</v>
      </c>
      <c r="B688">
        <v>10</v>
      </c>
      <c r="C688" t="s">
        <v>18</v>
      </c>
      <c r="D688" t="s">
        <v>19</v>
      </c>
      <c r="E688">
        <v>1347</v>
      </c>
      <c r="F688" t="s">
        <v>20</v>
      </c>
      <c r="G688" t="s">
        <v>32</v>
      </c>
      <c r="H688">
        <v>4</v>
      </c>
      <c r="I688">
        <v>2</v>
      </c>
      <c r="J688">
        <v>27</v>
      </c>
      <c r="K688" t="s">
        <v>22</v>
      </c>
      <c r="L688" t="s">
        <v>23</v>
      </c>
      <c r="M688">
        <v>2</v>
      </c>
      <c r="N688" t="s">
        <v>24</v>
      </c>
      <c r="O688">
        <v>1</v>
      </c>
      <c r="P688" t="s">
        <v>25</v>
      </c>
      <c r="Q688" t="s">
        <v>26</v>
      </c>
    </row>
    <row r="689" spans="1:17" x14ac:dyDescent="0.25">
      <c r="A689" t="s">
        <v>27</v>
      </c>
      <c r="B689">
        <v>36</v>
      </c>
      <c r="C689" t="s">
        <v>35</v>
      </c>
      <c r="D689" t="s">
        <v>36</v>
      </c>
      <c r="E689">
        <v>2862</v>
      </c>
      <c r="F689" t="s">
        <v>44</v>
      </c>
      <c r="G689" t="s">
        <v>21</v>
      </c>
      <c r="H689">
        <v>4</v>
      </c>
      <c r="I689">
        <v>3</v>
      </c>
      <c r="J689">
        <v>30</v>
      </c>
      <c r="K689" t="s">
        <v>22</v>
      </c>
      <c r="L689" t="s">
        <v>34</v>
      </c>
      <c r="M689">
        <v>1</v>
      </c>
      <c r="N689" t="s">
        <v>24</v>
      </c>
      <c r="O689">
        <v>1</v>
      </c>
      <c r="P689" t="s">
        <v>26</v>
      </c>
      <c r="Q689" t="s">
        <v>26</v>
      </c>
    </row>
    <row r="690" spans="1:17" x14ac:dyDescent="0.25">
      <c r="A690" t="s">
        <v>20</v>
      </c>
      <c r="B690">
        <v>9</v>
      </c>
      <c r="C690" t="s">
        <v>28</v>
      </c>
      <c r="D690" t="s">
        <v>19</v>
      </c>
      <c r="E690">
        <v>2753</v>
      </c>
      <c r="F690" t="s">
        <v>44</v>
      </c>
      <c r="G690" t="s">
        <v>21</v>
      </c>
      <c r="H690">
        <v>3</v>
      </c>
      <c r="I690">
        <v>4</v>
      </c>
      <c r="J690">
        <v>35</v>
      </c>
      <c r="K690" t="s">
        <v>22</v>
      </c>
      <c r="L690" t="s">
        <v>23</v>
      </c>
      <c r="M690">
        <v>1</v>
      </c>
      <c r="N690" t="s">
        <v>24</v>
      </c>
      <c r="O690">
        <v>1</v>
      </c>
      <c r="P690" t="s">
        <v>25</v>
      </c>
      <c r="Q690" t="s">
        <v>26</v>
      </c>
    </row>
    <row r="691" spans="1:17" x14ac:dyDescent="0.25">
      <c r="A691" t="s">
        <v>17</v>
      </c>
      <c r="B691">
        <v>12</v>
      </c>
      <c r="C691" t="s">
        <v>28</v>
      </c>
      <c r="D691" t="s">
        <v>36</v>
      </c>
      <c r="E691">
        <v>3651</v>
      </c>
      <c r="F691" t="s">
        <v>40</v>
      </c>
      <c r="G691" t="s">
        <v>30</v>
      </c>
      <c r="H691">
        <v>1</v>
      </c>
      <c r="I691">
        <v>3</v>
      </c>
      <c r="J691">
        <v>31</v>
      </c>
      <c r="K691" t="s">
        <v>22</v>
      </c>
      <c r="L691" t="s">
        <v>23</v>
      </c>
      <c r="M691">
        <v>1</v>
      </c>
      <c r="N691" t="s">
        <v>24</v>
      </c>
      <c r="O691">
        <v>2</v>
      </c>
      <c r="P691" t="s">
        <v>26</v>
      </c>
      <c r="Q691" t="s">
        <v>26</v>
      </c>
    </row>
    <row r="692" spans="1:17" x14ac:dyDescent="0.25">
      <c r="A692" t="s">
        <v>17</v>
      </c>
      <c r="B692">
        <v>15</v>
      </c>
      <c r="C692" t="s">
        <v>18</v>
      </c>
      <c r="D692" t="s">
        <v>19</v>
      </c>
      <c r="E692">
        <v>975</v>
      </c>
      <c r="F692" t="s">
        <v>29</v>
      </c>
      <c r="G692" t="s">
        <v>30</v>
      </c>
      <c r="H692">
        <v>2</v>
      </c>
      <c r="I692">
        <v>3</v>
      </c>
      <c r="J692">
        <v>25</v>
      </c>
      <c r="K692" t="s">
        <v>22</v>
      </c>
      <c r="L692" t="s">
        <v>23</v>
      </c>
      <c r="M692">
        <v>2</v>
      </c>
      <c r="N692" t="s">
        <v>24</v>
      </c>
      <c r="O692">
        <v>1</v>
      </c>
      <c r="P692" t="s">
        <v>26</v>
      </c>
      <c r="Q692" t="s">
        <v>26</v>
      </c>
    </row>
    <row r="693" spans="1:17" x14ac:dyDescent="0.25">
      <c r="A693" t="s">
        <v>27</v>
      </c>
      <c r="B693">
        <v>15</v>
      </c>
      <c r="C693" t="s">
        <v>28</v>
      </c>
      <c r="D693" t="s">
        <v>50</v>
      </c>
      <c r="E693">
        <v>2631</v>
      </c>
      <c r="F693" t="s">
        <v>44</v>
      </c>
      <c r="G693" t="s">
        <v>30</v>
      </c>
      <c r="H693">
        <v>3</v>
      </c>
      <c r="I693">
        <v>2</v>
      </c>
      <c r="J693">
        <v>25</v>
      </c>
      <c r="K693" t="s">
        <v>22</v>
      </c>
      <c r="L693" t="s">
        <v>23</v>
      </c>
      <c r="M693">
        <v>1</v>
      </c>
      <c r="N693" t="s">
        <v>33</v>
      </c>
      <c r="O693">
        <v>1</v>
      </c>
      <c r="P693" t="s">
        <v>26</v>
      </c>
      <c r="Q693" t="s">
        <v>26</v>
      </c>
    </row>
    <row r="694" spans="1:17" x14ac:dyDescent="0.25">
      <c r="A694" t="s">
        <v>27</v>
      </c>
      <c r="B694">
        <v>24</v>
      </c>
      <c r="C694" t="s">
        <v>28</v>
      </c>
      <c r="D694" t="s">
        <v>19</v>
      </c>
      <c r="E694">
        <v>2896</v>
      </c>
      <c r="F694" t="s">
        <v>44</v>
      </c>
      <c r="G694" t="s">
        <v>42</v>
      </c>
      <c r="H694">
        <v>2</v>
      </c>
      <c r="I694">
        <v>1</v>
      </c>
      <c r="J694">
        <v>29</v>
      </c>
      <c r="K694" t="s">
        <v>22</v>
      </c>
      <c r="L694" t="s">
        <v>23</v>
      </c>
      <c r="M694">
        <v>1</v>
      </c>
      <c r="N694" t="s">
        <v>24</v>
      </c>
      <c r="O694">
        <v>1</v>
      </c>
      <c r="P694" t="s">
        <v>26</v>
      </c>
      <c r="Q694" t="s">
        <v>26</v>
      </c>
    </row>
    <row r="695" spans="1:17" x14ac:dyDescent="0.25">
      <c r="A695" t="s">
        <v>17</v>
      </c>
      <c r="B695">
        <v>6</v>
      </c>
      <c r="C695" t="s">
        <v>18</v>
      </c>
      <c r="D695" t="s">
        <v>36</v>
      </c>
      <c r="E695">
        <v>4716</v>
      </c>
      <c r="F695" t="s">
        <v>20</v>
      </c>
      <c r="G695" t="s">
        <v>42</v>
      </c>
      <c r="H695">
        <v>1</v>
      </c>
      <c r="I695">
        <v>3</v>
      </c>
      <c r="J695">
        <v>44</v>
      </c>
      <c r="K695" t="s">
        <v>22</v>
      </c>
      <c r="L695" t="s">
        <v>23</v>
      </c>
      <c r="M695">
        <v>2</v>
      </c>
      <c r="N695" t="s">
        <v>33</v>
      </c>
      <c r="O695">
        <v>2</v>
      </c>
      <c r="P695" t="s">
        <v>26</v>
      </c>
      <c r="Q695" t="s">
        <v>26</v>
      </c>
    </row>
    <row r="696" spans="1:17" x14ac:dyDescent="0.25">
      <c r="A696" t="s">
        <v>20</v>
      </c>
      <c r="B696">
        <v>24</v>
      </c>
      <c r="C696" t="s">
        <v>28</v>
      </c>
      <c r="D696" t="s">
        <v>19</v>
      </c>
      <c r="E696">
        <v>2284</v>
      </c>
      <c r="F696" t="s">
        <v>29</v>
      </c>
      <c r="G696" t="s">
        <v>32</v>
      </c>
      <c r="H696">
        <v>4</v>
      </c>
      <c r="I696">
        <v>2</v>
      </c>
      <c r="J696">
        <v>28</v>
      </c>
      <c r="K696" t="s">
        <v>22</v>
      </c>
      <c r="L696" t="s">
        <v>23</v>
      </c>
      <c r="M696">
        <v>1</v>
      </c>
      <c r="N696" t="s">
        <v>24</v>
      </c>
      <c r="O696">
        <v>1</v>
      </c>
      <c r="P696" t="s">
        <v>25</v>
      </c>
      <c r="Q696" t="s">
        <v>26</v>
      </c>
    </row>
    <row r="697" spans="1:17" x14ac:dyDescent="0.25">
      <c r="A697" t="s">
        <v>20</v>
      </c>
      <c r="B697">
        <v>6</v>
      </c>
      <c r="C697" t="s">
        <v>28</v>
      </c>
      <c r="D697" t="s">
        <v>36</v>
      </c>
      <c r="E697">
        <v>1236</v>
      </c>
      <c r="F697" t="s">
        <v>37</v>
      </c>
      <c r="G697" t="s">
        <v>30</v>
      </c>
      <c r="H697">
        <v>2</v>
      </c>
      <c r="I697">
        <v>4</v>
      </c>
      <c r="J697">
        <v>50</v>
      </c>
      <c r="K697" t="s">
        <v>22</v>
      </c>
      <c r="L697" t="s">
        <v>38</v>
      </c>
      <c r="M697">
        <v>1</v>
      </c>
      <c r="N697" t="s">
        <v>24</v>
      </c>
      <c r="O697">
        <v>1</v>
      </c>
      <c r="P697" t="s">
        <v>26</v>
      </c>
      <c r="Q697" t="s">
        <v>26</v>
      </c>
    </row>
    <row r="698" spans="1:17" x14ac:dyDescent="0.25">
      <c r="A698" t="s">
        <v>27</v>
      </c>
      <c r="B698">
        <v>12</v>
      </c>
      <c r="C698" t="s">
        <v>28</v>
      </c>
      <c r="D698" t="s">
        <v>19</v>
      </c>
      <c r="E698">
        <v>1103</v>
      </c>
      <c r="F698" t="s">
        <v>29</v>
      </c>
      <c r="G698" t="s">
        <v>32</v>
      </c>
      <c r="H698">
        <v>4</v>
      </c>
      <c r="I698">
        <v>3</v>
      </c>
      <c r="J698">
        <v>29</v>
      </c>
      <c r="K698" t="s">
        <v>22</v>
      </c>
      <c r="L698" t="s">
        <v>23</v>
      </c>
      <c r="M698">
        <v>2</v>
      </c>
      <c r="N698" t="s">
        <v>24</v>
      </c>
      <c r="O698">
        <v>1</v>
      </c>
      <c r="P698" t="s">
        <v>26</v>
      </c>
      <c r="Q698" t="s">
        <v>26</v>
      </c>
    </row>
    <row r="699" spans="1:17" x14ac:dyDescent="0.25">
      <c r="A699" t="s">
        <v>20</v>
      </c>
      <c r="B699">
        <v>12</v>
      </c>
      <c r="C699" t="s">
        <v>18</v>
      </c>
      <c r="D699" t="s">
        <v>36</v>
      </c>
      <c r="E699">
        <v>926</v>
      </c>
      <c r="F699" t="s">
        <v>29</v>
      </c>
      <c r="G699" t="s">
        <v>41</v>
      </c>
      <c r="H699">
        <v>1</v>
      </c>
      <c r="I699">
        <v>2</v>
      </c>
      <c r="J699">
        <v>38</v>
      </c>
      <c r="K699" t="s">
        <v>22</v>
      </c>
      <c r="L699" t="s">
        <v>23</v>
      </c>
      <c r="M699">
        <v>1</v>
      </c>
      <c r="N699" t="s">
        <v>41</v>
      </c>
      <c r="O699">
        <v>1</v>
      </c>
      <c r="P699" t="s">
        <v>26</v>
      </c>
      <c r="Q699" t="s">
        <v>26</v>
      </c>
    </row>
    <row r="700" spans="1:17" x14ac:dyDescent="0.25">
      <c r="A700" t="s">
        <v>20</v>
      </c>
      <c r="B700">
        <v>18</v>
      </c>
      <c r="C700" t="s">
        <v>18</v>
      </c>
      <c r="D700" t="s">
        <v>19</v>
      </c>
      <c r="E700">
        <v>1800</v>
      </c>
      <c r="F700" t="s">
        <v>29</v>
      </c>
      <c r="G700" t="s">
        <v>30</v>
      </c>
      <c r="H700">
        <v>4</v>
      </c>
      <c r="I700">
        <v>2</v>
      </c>
      <c r="J700">
        <v>24</v>
      </c>
      <c r="K700" t="s">
        <v>22</v>
      </c>
      <c r="L700" t="s">
        <v>23</v>
      </c>
      <c r="M700">
        <v>2</v>
      </c>
      <c r="N700" t="s">
        <v>24</v>
      </c>
      <c r="O700">
        <v>1</v>
      </c>
      <c r="P700" t="s">
        <v>26</v>
      </c>
      <c r="Q700" t="s">
        <v>26</v>
      </c>
    </row>
    <row r="701" spans="1:17" x14ac:dyDescent="0.25">
      <c r="A701" t="s">
        <v>47</v>
      </c>
      <c r="B701">
        <v>15</v>
      </c>
      <c r="C701" t="s">
        <v>28</v>
      </c>
      <c r="D701" t="s">
        <v>31</v>
      </c>
      <c r="E701">
        <v>1905</v>
      </c>
      <c r="F701" t="s">
        <v>29</v>
      </c>
      <c r="G701" t="s">
        <v>21</v>
      </c>
      <c r="H701">
        <v>4</v>
      </c>
      <c r="I701">
        <v>4</v>
      </c>
      <c r="J701">
        <v>40</v>
      </c>
      <c r="K701" t="s">
        <v>22</v>
      </c>
      <c r="L701" t="s">
        <v>38</v>
      </c>
      <c r="M701">
        <v>1</v>
      </c>
      <c r="N701" t="s">
        <v>39</v>
      </c>
      <c r="O701">
        <v>1</v>
      </c>
      <c r="P701" t="s">
        <v>25</v>
      </c>
      <c r="Q701" t="s">
        <v>26</v>
      </c>
    </row>
    <row r="702" spans="1:17" x14ac:dyDescent="0.25">
      <c r="A702" t="s">
        <v>20</v>
      </c>
      <c r="B702">
        <v>12</v>
      </c>
      <c r="C702" t="s">
        <v>28</v>
      </c>
      <c r="D702" t="s">
        <v>19</v>
      </c>
      <c r="E702">
        <v>1123</v>
      </c>
      <c r="F702" t="s">
        <v>37</v>
      </c>
      <c r="G702" t="s">
        <v>30</v>
      </c>
      <c r="H702">
        <v>4</v>
      </c>
      <c r="I702">
        <v>4</v>
      </c>
      <c r="J702">
        <v>29</v>
      </c>
      <c r="K702" t="s">
        <v>22</v>
      </c>
      <c r="L702" t="s">
        <v>38</v>
      </c>
      <c r="M702">
        <v>1</v>
      </c>
      <c r="N702" t="s">
        <v>33</v>
      </c>
      <c r="O702">
        <v>1</v>
      </c>
      <c r="P702" t="s">
        <v>26</v>
      </c>
      <c r="Q702" t="s">
        <v>25</v>
      </c>
    </row>
    <row r="703" spans="1:17" x14ac:dyDescent="0.25">
      <c r="A703" t="s">
        <v>17</v>
      </c>
      <c r="B703">
        <v>48</v>
      </c>
      <c r="C703" t="s">
        <v>18</v>
      </c>
      <c r="D703" t="s">
        <v>36</v>
      </c>
      <c r="E703">
        <v>6331</v>
      </c>
      <c r="F703" t="s">
        <v>29</v>
      </c>
      <c r="G703" t="s">
        <v>21</v>
      </c>
      <c r="H703">
        <v>4</v>
      </c>
      <c r="I703">
        <v>4</v>
      </c>
      <c r="J703">
        <v>46</v>
      </c>
      <c r="K703" t="s">
        <v>22</v>
      </c>
      <c r="L703" t="s">
        <v>34</v>
      </c>
      <c r="M703">
        <v>2</v>
      </c>
      <c r="N703" t="s">
        <v>24</v>
      </c>
      <c r="O703">
        <v>1</v>
      </c>
      <c r="P703" t="s">
        <v>25</v>
      </c>
      <c r="Q703" t="s">
        <v>25</v>
      </c>
    </row>
    <row r="704" spans="1:17" x14ac:dyDescent="0.25">
      <c r="A704" t="s">
        <v>47</v>
      </c>
      <c r="B704">
        <v>24</v>
      </c>
      <c r="C704" t="s">
        <v>28</v>
      </c>
      <c r="D704" t="s">
        <v>19</v>
      </c>
      <c r="E704">
        <v>1377</v>
      </c>
      <c r="F704" t="s">
        <v>44</v>
      </c>
      <c r="G704" t="s">
        <v>21</v>
      </c>
      <c r="H704">
        <v>4</v>
      </c>
      <c r="I704">
        <v>2</v>
      </c>
      <c r="J704">
        <v>47</v>
      </c>
      <c r="K704" t="s">
        <v>22</v>
      </c>
      <c r="L704" t="s">
        <v>34</v>
      </c>
      <c r="M704">
        <v>1</v>
      </c>
      <c r="N704" t="s">
        <v>24</v>
      </c>
      <c r="O704">
        <v>1</v>
      </c>
      <c r="P704" t="s">
        <v>25</v>
      </c>
      <c r="Q704" t="s">
        <v>26</v>
      </c>
    </row>
    <row r="705" spans="1:17" x14ac:dyDescent="0.25">
      <c r="A705" t="s">
        <v>27</v>
      </c>
      <c r="B705">
        <v>30</v>
      </c>
      <c r="C705" t="s">
        <v>35</v>
      </c>
      <c r="D705" t="s">
        <v>43</v>
      </c>
      <c r="E705">
        <v>2503</v>
      </c>
      <c r="F705" t="s">
        <v>44</v>
      </c>
      <c r="G705" t="s">
        <v>21</v>
      </c>
      <c r="H705">
        <v>4</v>
      </c>
      <c r="I705">
        <v>2</v>
      </c>
      <c r="J705">
        <v>41</v>
      </c>
      <c r="K705" t="s">
        <v>49</v>
      </c>
      <c r="L705" t="s">
        <v>23</v>
      </c>
      <c r="M705">
        <v>2</v>
      </c>
      <c r="N705" t="s">
        <v>24</v>
      </c>
      <c r="O705">
        <v>1</v>
      </c>
      <c r="P705" t="s">
        <v>26</v>
      </c>
      <c r="Q705" t="s">
        <v>26</v>
      </c>
    </row>
    <row r="706" spans="1:17" x14ac:dyDescent="0.25">
      <c r="A706" t="s">
        <v>27</v>
      </c>
      <c r="B706">
        <v>27</v>
      </c>
      <c r="C706" t="s">
        <v>28</v>
      </c>
      <c r="D706" t="s">
        <v>43</v>
      </c>
      <c r="E706">
        <v>2528</v>
      </c>
      <c r="F706" t="s">
        <v>29</v>
      </c>
      <c r="G706" t="s">
        <v>42</v>
      </c>
      <c r="H706">
        <v>4</v>
      </c>
      <c r="I706">
        <v>1</v>
      </c>
      <c r="J706">
        <v>32</v>
      </c>
      <c r="K706" t="s">
        <v>22</v>
      </c>
      <c r="L706" t="s">
        <v>23</v>
      </c>
      <c r="M706">
        <v>1</v>
      </c>
      <c r="N706" t="s">
        <v>24</v>
      </c>
      <c r="O706">
        <v>2</v>
      </c>
      <c r="P706" t="s">
        <v>25</v>
      </c>
      <c r="Q706" t="s">
        <v>26</v>
      </c>
    </row>
    <row r="707" spans="1:17" x14ac:dyDescent="0.25">
      <c r="A707" t="s">
        <v>20</v>
      </c>
      <c r="B707">
        <v>15</v>
      </c>
      <c r="C707" t="s">
        <v>28</v>
      </c>
      <c r="D707" t="s">
        <v>36</v>
      </c>
      <c r="E707">
        <v>5324</v>
      </c>
      <c r="F707" t="s">
        <v>37</v>
      </c>
      <c r="G707" t="s">
        <v>21</v>
      </c>
      <c r="H707">
        <v>1</v>
      </c>
      <c r="I707">
        <v>4</v>
      </c>
      <c r="J707">
        <v>35</v>
      </c>
      <c r="K707" t="s">
        <v>22</v>
      </c>
      <c r="L707" t="s">
        <v>34</v>
      </c>
      <c r="M707">
        <v>1</v>
      </c>
      <c r="N707" t="s">
        <v>24</v>
      </c>
      <c r="O707">
        <v>1</v>
      </c>
      <c r="P707" t="s">
        <v>26</v>
      </c>
      <c r="Q707" t="s">
        <v>26</v>
      </c>
    </row>
    <row r="708" spans="1:17" x14ac:dyDescent="0.25">
      <c r="A708" t="s">
        <v>27</v>
      </c>
      <c r="B708">
        <v>48</v>
      </c>
      <c r="C708" t="s">
        <v>28</v>
      </c>
      <c r="D708" t="s">
        <v>36</v>
      </c>
      <c r="E708">
        <v>6560</v>
      </c>
      <c r="F708" t="s">
        <v>44</v>
      </c>
      <c r="G708" t="s">
        <v>32</v>
      </c>
      <c r="H708">
        <v>3</v>
      </c>
      <c r="I708">
        <v>2</v>
      </c>
      <c r="J708">
        <v>24</v>
      </c>
      <c r="K708" t="s">
        <v>22</v>
      </c>
      <c r="L708" t="s">
        <v>23</v>
      </c>
      <c r="M708">
        <v>1</v>
      </c>
      <c r="N708" t="s">
        <v>24</v>
      </c>
      <c r="O708">
        <v>1</v>
      </c>
      <c r="P708" t="s">
        <v>26</v>
      </c>
      <c r="Q708" t="s">
        <v>25</v>
      </c>
    </row>
    <row r="709" spans="1:17" x14ac:dyDescent="0.25">
      <c r="A709" t="s">
        <v>27</v>
      </c>
      <c r="B709">
        <v>12</v>
      </c>
      <c r="C709" t="s">
        <v>45</v>
      </c>
      <c r="D709" t="s">
        <v>19</v>
      </c>
      <c r="E709">
        <v>2969</v>
      </c>
      <c r="F709" t="s">
        <v>29</v>
      </c>
      <c r="G709" t="s">
        <v>42</v>
      </c>
      <c r="H709">
        <v>4</v>
      </c>
      <c r="I709">
        <v>3</v>
      </c>
      <c r="J709">
        <v>25</v>
      </c>
      <c r="K709" t="s">
        <v>22</v>
      </c>
      <c r="L709" t="s">
        <v>38</v>
      </c>
      <c r="M709">
        <v>2</v>
      </c>
      <c r="N709" t="s">
        <v>24</v>
      </c>
      <c r="O709">
        <v>1</v>
      </c>
      <c r="P709" t="s">
        <v>26</v>
      </c>
      <c r="Q709" t="s">
        <v>25</v>
      </c>
    </row>
    <row r="710" spans="1:17" x14ac:dyDescent="0.25">
      <c r="A710" t="s">
        <v>27</v>
      </c>
      <c r="B710">
        <v>9</v>
      </c>
      <c r="C710" t="s">
        <v>28</v>
      </c>
      <c r="D710" t="s">
        <v>19</v>
      </c>
      <c r="E710">
        <v>1206</v>
      </c>
      <c r="F710" t="s">
        <v>29</v>
      </c>
      <c r="G710" t="s">
        <v>21</v>
      </c>
      <c r="H710">
        <v>4</v>
      </c>
      <c r="I710">
        <v>4</v>
      </c>
      <c r="J710">
        <v>25</v>
      </c>
      <c r="K710" t="s">
        <v>22</v>
      </c>
      <c r="L710" t="s">
        <v>23</v>
      </c>
      <c r="M710">
        <v>1</v>
      </c>
      <c r="N710" t="s">
        <v>24</v>
      </c>
      <c r="O710">
        <v>1</v>
      </c>
      <c r="P710" t="s">
        <v>26</v>
      </c>
      <c r="Q710" t="s">
        <v>26</v>
      </c>
    </row>
    <row r="711" spans="1:17" x14ac:dyDescent="0.25">
      <c r="A711" t="s">
        <v>27</v>
      </c>
      <c r="B711">
        <v>9</v>
      </c>
      <c r="C711" t="s">
        <v>28</v>
      </c>
      <c r="D711" t="s">
        <v>19</v>
      </c>
      <c r="E711">
        <v>2118</v>
      </c>
      <c r="F711" t="s">
        <v>29</v>
      </c>
      <c r="G711" t="s">
        <v>30</v>
      </c>
      <c r="H711">
        <v>2</v>
      </c>
      <c r="I711">
        <v>2</v>
      </c>
      <c r="J711">
        <v>37</v>
      </c>
      <c r="K711" t="s">
        <v>22</v>
      </c>
      <c r="L711" t="s">
        <v>23</v>
      </c>
      <c r="M711">
        <v>1</v>
      </c>
      <c r="N711" t="s">
        <v>33</v>
      </c>
      <c r="O711">
        <v>2</v>
      </c>
      <c r="P711" t="s">
        <v>26</v>
      </c>
      <c r="Q711" t="s">
        <v>26</v>
      </c>
    </row>
    <row r="712" spans="1:17" x14ac:dyDescent="0.25">
      <c r="A712" t="s">
        <v>20</v>
      </c>
      <c r="B712">
        <v>18</v>
      </c>
      <c r="C712" t="s">
        <v>18</v>
      </c>
      <c r="D712" t="s">
        <v>19</v>
      </c>
      <c r="E712">
        <v>629</v>
      </c>
      <c r="F712" t="s">
        <v>37</v>
      </c>
      <c r="G712" t="s">
        <v>21</v>
      </c>
      <c r="H712">
        <v>4</v>
      </c>
      <c r="I712">
        <v>3</v>
      </c>
      <c r="J712">
        <v>32</v>
      </c>
      <c r="K712" t="s">
        <v>46</v>
      </c>
      <c r="L712" t="s">
        <v>23</v>
      </c>
      <c r="M712">
        <v>2</v>
      </c>
      <c r="N712" t="s">
        <v>39</v>
      </c>
      <c r="O712">
        <v>1</v>
      </c>
      <c r="P712" t="s">
        <v>25</v>
      </c>
      <c r="Q712" t="s">
        <v>26</v>
      </c>
    </row>
    <row r="713" spans="1:17" x14ac:dyDescent="0.25">
      <c r="A713" t="s">
        <v>17</v>
      </c>
      <c r="B713">
        <v>6</v>
      </c>
      <c r="C713" t="s">
        <v>48</v>
      </c>
      <c r="D713" t="s">
        <v>31</v>
      </c>
      <c r="E713">
        <v>1198</v>
      </c>
      <c r="F713" t="s">
        <v>29</v>
      </c>
      <c r="G713" t="s">
        <v>21</v>
      </c>
      <c r="H713">
        <v>4</v>
      </c>
      <c r="I713">
        <v>4</v>
      </c>
      <c r="J713">
        <v>35</v>
      </c>
      <c r="K713" t="s">
        <v>22</v>
      </c>
      <c r="L713" t="s">
        <v>34</v>
      </c>
      <c r="M713">
        <v>1</v>
      </c>
      <c r="N713" t="s">
        <v>24</v>
      </c>
      <c r="O713">
        <v>1</v>
      </c>
      <c r="P713" t="s">
        <v>26</v>
      </c>
      <c r="Q713" t="s">
        <v>25</v>
      </c>
    </row>
    <row r="714" spans="1:17" x14ac:dyDescent="0.25">
      <c r="A714" t="s">
        <v>20</v>
      </c>
      <c r="B714">
        <v>21</v>
      </c>
      <c r="C714" t="s">
        <v>28</v>
      </c>
      <c r="D714" t="s">
        <v>36</v>
      </c>
      <c r="E714">
        <v>2476</v>
      </c>
      <c r="F714" t="s">
        <v>20</v>
      </c>
      <c r="G714" t="s">
        <v>21</v>
      </c>
      <c r="H714">
        <v>4</v>
      </c>
      <c r="I714">
        <v>4</v>
      </c>
      <c r="J714">
        <v>46</v>
      </c>
      <c r="K714" t="s">
        <v>22</v>
      </c>
      <c r="L714" t="s">
        <v>23</v>
      </c>
      <c r="M714">
        <v>1</v>
      </c>
      <c r="N714" t="s">
        <v>39</v>
      </c>
      <c r="O714">
        <v>1</v>
      </c>
      <c r="P714" t="s">
        <v>25</v>
      </c>
      <c r="Q714" t="s">
        <v>26</v>
      </c>
    </row>
    <row r="715" spans="1:17" x14ac:dyDescent="0.25">
      <c r="A715" t="s">
        <v>17</v>
      </c>
      <c r="B715">
        <v>9</v>
      </c>
      <c r="C715" t="s">
        <v>18</v>
      </c>
      <c r="D715" t="s">
        <v>19</v>
      </c>
      <c r="E715">
        <v>1138</v>
      </c>
      <c r="F715" t="s">
        <v>29</v>
      </c>
      <c r="G715" t="s">
        <v>30</v>
      </c>
      <c r="H715">
        <v>4</v>
      </c>
      <c r="I715">
        <v>4</v>
      </c>
      <c r="J715">
        <v>25</v>
      </c>
      <c r="K715" t="s">
        <v>22</v>
      </c>
      <c r="L715" t="s">
        <v>23</v>
      </c>
      <c r="M715">
        <v>2</v>
      </c>
      <c r="N715" t="s">
        <v>33</v>
      </c>
      <c r="O715">
        <v>1</v>
      </c>
      <c r="P715" t="s">
        <v>26</v>
      </c>
      <c r="Q715" t="s">
        <v>26</v>
      </c>
    </row>
    <row r="716" spans="1:17" x14ac:dyDescent="0.25">
      <c r="A716" t="s">
        <v>27</v>
      </c>
      <c r="B716">
        <v>60</v>
      </c>
      <c r="C716" t="s">
        <v>28</v>
      </c>
      <c r="D716" t="s">
        <v>36</v>
      </c>
      <c r="E716">
        <v>14027</v>
      </c>
      <c r="F716" t="s">
        <v>29</v>
      </c>
      <c r="G716" t="s">
        <v>32</v>
      </c>
      <c r="H716">
        <v>4</v>
      </c>
      <c r="I716">
        <v>2</v>
      </c>
      <c r="J716">
        <v>27</v>
      </c>
      <c r="K716" t="s">
        <v>22</v>
      </c>
      <c r="L716" t="s">
        <v>23</v>
      </c>
      <c r="M716">
        <v>1</v>
      </c>
      <c r="N716" t="s">
        <v>39</v>
      </c>
      <c r="O716">
        <v>1</v>
      </c>
      <c r="P716" t="s">
        <v>25</v>
      </c>
      <c r="Q716" t="s">
        <v>25</v>
      </c>
    </row>
    <row r="717" spans="1:17" x14ac:dyDescent="0.25">
      <c r="A717" t="s">
        <v>20</v>
      </c>
      <c r="B717">
        <v>30</v>
      </c>
      <c r="C717" t="s">
        <v>18</v>
      </c>
      <c r="D717" t="s">
        <v>36</v>
      </c>
      <c r="E717">
        <v>7596</v>
      </c>
      <c r="F717" t="s">
        <v>20</v>
      </c>
      <c r="G717" t="s">
        <v>21</v>
      </c>
      <c r="H717">
        <v>1</v>
      </c>
      <c r="I717">
        <v>4</v>
      </c>
      <c r="J717">
        <v>63</v>
      </c>
      <c r="K717" t="s">
        <v>22</v>
      </c>
      <c r="L717" t="s">
        <v>23</v>
      </c>
      <c r="M717">
        <v>2</v>
      </c>
      <c r="N717" t="s">
        <v>24</v>
      </c>
      <c r="O717">
        <v>1</v>
      </c>
      <c r="P717" t="s">
        <v>26</v>
      </c>
      <c r="Q717" t="s">
        <v>26</v>
      </c>
    </row>
    <row r="718" spans="1:17" x14ac:dyDescent="0.25">
      <c r="A718" t="s">
        <v>20</v>
      </c>
      <c r="B718">
        <v>30</v>
      </c>
      <c r="C718" t="s">
        <v>18</v>
      </c>
      <c r="D718" t="s">
        <v>19</v>
      </c>
      <c r="E718">
        <v>3077</v>
      </c>
      <c r="F718" t="s">
        <v>20</v>
      </c>
      <c r="G718" t="s">
        <v>21</v>
      </c>
      <c r="H718">
        <v>3</v>
      </c>
      <c r="I718">
        <v>2</v>
      </c>
      <c r="J718">
        <v>40</v>
      </c>
      <c r="K718" t="s">
        <v>22</v>
      </c>
      <c r="L718" t="s">
        <v>23</v>
      </c>
      <c r="M718">
        <v>2</v>
      </c>
      <c r="N718" t="s">
        <v>24</v>
      </c>
      <c r="O718">
        <v>2</v>
      </c>
      <c r="P718" t="s">
        <v>25</v>
      </c>
      <c r="Q718" t="s">
        <v>26</v>
      </c>
    </row>
    <row r="719" spans="1:17" x14ac:dyDescent="0.25">
      <c r="A719" t="s">
        <v>20</v>
      </c>
      <c r="B719">
        <v>18</v>
      </c>
      <c r="C719" t="s">
        <v>28</v>
      </c>
      <c r="D719" t="s">
        <v>19</v>
      </c>
      <c r="E719">
        <v>1505</v>
      </c>
      <c r="F719" t="s">
        <v>29</v>
      </c>
      <c r="G719" t="s">
        <v>30</v>
      </c>
      <c r="H719">
        <v>4</v>
      </c>
      <c r="I719">
        <v>2</v>
      </c>
      <c r="J719">
        <v>32</v>
      </c>
      <c r="K719" t="s">
        <v>22</v>
      </c>
      <c r="L719" t="s">
        <v>34</v>
      </c>
      <c r="M719">
        <v>1</v>
      </c>
      <c r="N719" t="s">
        <v>39</v>
      </c>
      <c r="O719">
        <v>1</v>
      </c>
      <c r="P719" t="s">
        <v>25</v>
      </c>
      <c r="Q719" t="s">
        <v>26</v>
      </c>
    </row>
    <row r="720" spans="1:17" x14ac:dyDescent="0.25">
      <c r="A720" t="s">
        <v>47</v>
      </c>
      <c r="B720">
        <v>24</v>
      </c>
      <c r="C720" t="s">
        <v>18</v>
      </c>
      <c r="D720" t="s">
        <v>19</v>
      </c>
      <c r="E720">
        <v>3148</v>
      </c>
      <c r="F720" t="s">
        <v>20</v>
      </c>
      <c r="G720" t="s">
        <v>30</v>
      </c>
      <c r="H720">
        <v>3</v>
      </c>
      <c r="I720">
        <v>2</v>
      </c>
      <c r="J720">
        <v>31</v>
      </c>
      <c r="K720" t="s">
        <v>22</v>
      </c>
      <c r="L720" t="s">
        <v>23</v>
      </c>
      <c r="M720">
        <v>2</v>
      </c>
      <c r="N720" t="s">
        <v>24</v>
      </c>
      <c r="O720">
        <v>1</v>
      </c>
      <c r="P720" t="s">
        <v>25</v>
      </c>
      <c r="Q720" t="s">
        <v>26</v>
      </c>
    </row>
    <row r="721" spans="1:17" x14ac:dyDescent="0.25">
      <c r="A721" t="s">
        <v>27</v>
      </c>
      <c r="B721">
        <v>20</v>
      </c>
      <c r="C721" t="s">
        <v>45</v>
      </c>
      <c r="D721" t="s">
        <v>36</v>
      </c>
      <c r="E721">
        <v>6148</v>
      </c>
      <c r="F721" t="s">
        <v>44</v>
      </c>
      <c r="G721" t="s">
        <v>21</v>
      </c>
      <c r="H721">
        <v>3</v>
      </c>
      <c r="I721">
        <v>4</v>
      </c>
      <c r="J721">
        <v>31</v>
      </c>
      <c r="K721" t="s">
        <v>46</v>
      </c>
      <c r="L721" t="s">
        <v>23</v>
      </c>
      <c r="M721">
        <v>2</v>
      </c>
      <c r="N721" t="s">
        <v>24</v>
      </c>
      <c r="O721">
        <v>1</v>
      </c>
      <c r="P721" t="s">
        <v>25</v>
      </c>
      <c r="Q721" t="s">
        <v>26</v>
      </c>
    </row>
    <row r="722" spans="1:17" x14ac:dyDescent="0.25">
      <c r="A722" t="s">
        <v>47</v>
      </c>
      <c r="B722">
        <v>9</v>
      </c>
      <c r="C722" t="s">
        <v>45</v>
      </c>
      <c r="D722" t="s">
        <v>19</v>
      </c>
      <c r="E722">
        <v>1337</v>
      </c>
      <c r="F722" t="s">
        <v>29</v>
      </c>
      <c r="G722" t="s">
        <v>42</v>
      </c>
      <c r="H722">
        <v>4</v>
      </c>
      <c r="I722">
        <v>2</v>
      </c>
      <c r="J722">
        <v>34</v>
      </c>
      <c r="K722" t="s">
        <v>22</v>
      </c>
      <c r="L722" t="s">
        <v>23</v>
      </c>
      <c r="M722">
        <v>2</v>
      </c>
      <c r="N722" t="s">
        <v>39</v>
      </c>
      <c r="O722">
        <v>1</v>
      </c>
      <c r="P722" t="s">
        <v>25</v>
      </c>
      <c r="Q722" t="s">
        <v>25</v>
      </c>
    </row>
    <row r="723" spans="1:17" x14ac:dyDescent="0.25">
      <c r="A723" t="s">
        <v>27</v>
      </c>
      <c r="B723">
        <v>6</v>
      </c>
      <c r="C723" t="s">
        <v>48</v>
      </c>
      <c r="D723" t="s">
        <v>31</v>
      </c>
      <c r="E723">
        <v>433</v>
      </c>
      <c r="F723" t="s">
        <v>40</v>
      </c>
      <c r="G723" t="s">
        <v>42</v>
      </c>
      <c r="H723">
        <v>4</v>
      </c>
      <c r="I723">
        <v>2</v>
      </c>
      <c r="J723">
        <v>24</v>
      </c>
      <c r="K723" t="s">
        <v>46</v>
      </c>
      <c r="L723" t="s">
        <v>38</v>
      </c>
      <c r="M723">
        <v>1</v>
      </c>
      <c r="N723" t="s">
        <v>24</v>
      </c>
      <c r="O723">
        <v>2</v>
      </c>
      <c r="P723" t="s">
        <v>26</v>
      </c>
      <c r="Q723" t="s">
        <v>25</v>
      </c>
    </row>
    <row r="724" spans="1:17" x14ac:dyDescent="0.25">
      <c r="A724" t="s">
        <v>17</v>
      </c>
      <c r="B724">
        <v>12</v>
      </c>
      <c r="C724" t="s">
        <v>28</v>
      </c>
      <c r="D724" t="s">
        <v>36</v>
      </c>
      <c r="E724">
        <v>1228</v>
      </c>
      <c r="F724" t="s">
        <v>29</v>
      </c>
      <c r="G724" t="s">
        <v>30</v>
      </c>
      <c r="H724">
        <v>4</v>
      </c>
      <c r="I724">
        <v>2</v>
      </c>
      <c r="J724">
        <v>24</v>
      </c>
      <c r="K724" t="s">
        <v>22</v>
      </c>
      <c r="L724" t="s">
        <v>23</v>
      </c>
      <c r="M724">
        <v>1</v>
      </c>
      <c r="N724" t="s">
        <v>33</v>
      </c>
      <c r="O724">
        <v>1</v>
      </c>
      <c r="P724" t="s">
        <v>26</v>
      </c>
      <c r="Q724" t="s">
        <v>25</v>
      </c>
    </row>
    <row r="725" spans="1:17" x14ac:dyDescent="0.25">
      <c r="A725" t="s">
        <v>27</v>
      </c>
      <c r="B725">
        <v>9</v>
      </c>
      <c r="C725" t="s">
        <v>28</v>
      </c>
      <c r="D725" t="s">
        <v>19</v>
      </c>
      <c r="E725">
        <v>790</v>
      </c>
      <c r="F725" t="s">
        <v>37</v>
      </c>
      <c r="G725" t="s">
        <v>30</v>
      </c>
      <c r="H725">
        <v>4</v>
      </c>
      <c r="I725">
        <v>3</v>
      </c>
      <c r="J725">
        <v>66</v>
      </c>
      <c r="K725" t="s">
        <v>22</v>
      </c>
      <c r="L725" t="s">
        <v>23</v>
      </c>
      <c r="M725">
        <v>1</v>
      </c>
      <c r="N725" t="s">
        <v>33</v>
      </c>
      <c r="O725">
        <v>1</v>
      </c>
      <c r="P725" t="s">
        <v>26</v>
      </c>
      <c r="Q725" t="s">
        <v>26</v>
      </c>
    </row>
    <row r="726" spans="1:17" x14ac:dyDescent="0.25">
      <c r="A726" t="s">
        <v>20</v>
      </c>
      <c r="B726">
        <v>27</v>
      </c>
      <c r="C726" t="s">
        <v>28</v>
      </c>
      <c r="D726" t="s">
        <v>36</v>
      </c>
      <c r="E726">
        <v>2570</v>
      </c>
      <c r="F726" t="s">
        <v>29</v>
      </c>
      <c r="G726" t="s">
        <v>30</v>
      </c>
      <c r="H726">
        <v>3</v>
      </c>
      <c r="I726">
        <v>3</v>
      </c>
      <c r="J726">
        <v>21</v>
      </c>
      <c r="K726" t="s">
        <v>22</v>
      </c>
      <c r="L726" t="s">
        <v>38</v>
      </c>
      <c r="M726">
        <v>1</v>
      </c>
      <c r="N726" t="s">
        <v>24</v>
      </c>
      <c r="O726">
        <v>1</v>
      </c>
      <c r="P726" t="s">
        <v>26</v>
      </c>
      <c r="Q726" t="s">
        <v>25</v>
      </c>
    </row>
    <row r="727" spans="1:17" x14ac:dyDescent="0.25">
      <c r="A727" t="s">
        <v>20</v>
      </c>
      <c r="B727">
        <v>6</v>
      </c>
      <c r="C727" t="s">
        <v>18</v>
      </c>
      <c r="D727" t="s">
        <v>36</v>
      </c>
      <c r="E727">
        <v>250</v>
      </c>
      <c r="F727" t="s">
        <v>40</v>
      </c>
      <c r="G727" t="s">
        <v>30</v>
      </c>
      <c r="H727">
        <v>2</v>
      </c>
      <c r="I727">
        <v>2</v>
      </c>
      <c r="J727">
        <v>41</v>
      </c>
      <c r="K727" t="s">
        <v>46</v>
      </c>
      <c r="L727" t="s">
        <v>23</v>
      </c>
      <c r="M727">
        <v>2</v>
      </c>
      <c r="N727" t="s">
        <v>33</v>
      </c>
      <c r="O727">
        <v>1</v>
      </c>
      <c r="P727" t="s">
        <v>26</v>
      </c>
      <c r="Q727" t="s">
        <v>26</v>
      </c>
    </row>
    <row r="728" spans="1:17" x14ac:dyDescent="0.25">
      <c r="A728" t="s">
        <v>20</v>
      </c>
      <c r="B728">
        <v>15</v>
      </c>
      <c r="C728" t="s">
        <v>18</v>
      </c>
      <c r="D728" t="s">
        <v>19</v>
      </c>
      <c r="E728">
        <v>1316</v>
      </c>
      <c r="F728" t="s">
        <v>37</v>
      </c>
      <c r="G728" t="s">
        <v>30</v>
      </c>
      <c r="H728">
        <v>2</v>
      </c>
      <c r="I728">
        <v>2</v>
      </c>
      <c r="J728">
        <v>47</v>
      </c>
      <c r="K728" t="s">
        <v>22</v>
      </c>
      <c r="L728" t="s">
        <v>23</v>
      </c>
      <c r="M728">
        <v>2</v>
      </c>
      <c r="N728" t="s">
        <v>33</v>
      </c>
      <c r="O728">
        <v>1</v>
      </c>
      <c r="P728" t="s">
        <v>26</v>
      </c>
      <c r="Q728" t="s">
        <v>26</v>
      </c>
    </row>
    <row r="729" spans="1:17" x14ac:dyDescent="0.25">
      <c r="A729" t="s">
        <v>17</v>
      </c>
      <c r="B729">
        <v>18</v>
      </c>
      <c r="C729" t="s">
        <v>28</v>
      </c>
      <c r="D729" t="s">
        <v>19</v>
      </c>
      <c r="E729">
        <v>1882</v>
      </c>
      <c r="F729" t="s">
        <v>29</v>
      </c>
      <c r="G729" t="s">
        <v>30</v>
      </c>
      <c r="H729">
        <v>4</v>
      </c>
      <c r="I729">
        <v>4</v>
      </c>
      <c r="J729">
        <v>25</v>
      </c>
      <c r="K729" t="s">
        <v>46</v>
      </c>
      <c r="L729" t="s">
        <v>38</v>
      </c>
      <c r="M729">
        <v>2</v>
      </c>
      <c r="N729" t="s">
        <v>24</v>
      </c>
      <c r="O729">
        <v>1</v>
      </c>
      <c r="P729" t="s">
        <v>26</v>
      </c>
      <c r="Q729" t="s">
        <v>25</v>
      </c>
    </row>
    <row r="730" spans="1:17" x14ac:dyDescent="0.25">
      <c r="A730" t="s">
        <v>27</v>
      </c>
      <c r="B730">
        <v>48</v>
      </c>
      <c r="C730" t="s">
        <v>48</v>
      </c>
      <c r="D730" t="s">
        <v>43</v>
      </c>
      <c r="E730">
        <v>6416</v>
      </c>
      <c r="F730" t="s">
        <v>29</v>
      </c>
      <c r="G730" t="s">
        <v>21</v>
      </c>
      <c r="H730">
        <v>4</v>
      </c>
      <c r="I730">
        <v>3</v>
      </c>
      <c r="J730">
        <v>59</v>
      </c>
      <c r="K730" t="s">
        <v>22</v>
      </c>
      <c r="L730" t="s">
        <v>38</v>
      </c>
      <c r="M730">
        <v>1</v>
      </c>
      <c r="N730" t="s">
        <v>24</v>
      </c>
      <c r="O730">
        <v>1</v>
      </c>
      <c r="P730" t="s">
        <v>26</v>
      </c>
      <c r="Q730" t="s">
        <v>25</v>
      </c>
    </row>
    <row r="731" spans="1:17" x14ac:dyDescent="0.25">
      <c r="A731" t="s">
        <v>47</v>
      </c>
      <c r="B731">
        <v>24</v>
      </c>
      <c r="C731" t="s">
        <v>18</v>
      </c>
      <c r="D731" t="s">
        <v>43</v>
      </c>
      <c r="E731">
        <v>1275</v>
      </c>
      <c r="F731" t="s">
        <v>40</v>
      </c>
      <c r="G731" t="s">
        <v>30</v>
      </c>
      <c r="H731">
        <v>2</v>
      </c>
      <c r="I731">
        <v>4</v>
      </c>
      <c r="J731">
        <v>36</v>
      </c>
      <c r="K731" t="s">
        <v>22</v>
      </c>
      <c r="L731" t="s">
        <v>23</v>
      </c>
      <c r="M731">
        <v>2</v>
      </c>
      <c r="N731" t="s">
        <v>24</v>
      </c>
      <c r="O731">
        <v>1</v>
      </c>
      <c r="P731" t="s">
        <v>25</v>
      </c>
      <c r="Q731" t="s">
        <v>26</v>
      </c>
    </row>
    <row r="732" spans="1:17" x14ac:dyDescent="0.25">
      <c r="A732" t="s">
        <v>27</v>
      </c>
      <c r="B732">
        <v>24</v>
      </c>
      <c r="C732" t="s">
        <v>35</v>
      </c>
      <c r="D732" t="s">
        <v>19</v>
      </c>
      <c r="E732">
        <v>6403</v>
      </c>
      <c r="F732" t="s">
        <v>29</v>
      </c>
      <c r="G732" t="s">
        <v>42</v>
      </c>
      <c r="H732">
        <v>1</v>
      </c>
      <c r="I732">
        <v>2</v>
      </c>
      <c r="J732">
        <v>33</v>
      </c>
      <c r="K732" t="s">
        <v>22</v>
      </c>
      <c r="L732" t="s">
        <v>23</v>
      </c>
      <c r="M732">
        <v>1</v>
      </c>
      <c r="N732" t="s">
        <v>24</v>
      </c>
      <c r="O732">
        <v>1</v>
      </c>
      <c r="P732" t="s">
        <v>26</v>
      </c>
      <c r="Q732" t="s">
        <v>26</v>
      </c>
    </row>
    <row r="733" spans="1:17" x14ac:dyDescent="0.25">
      <c r="A733" t="s">
        <v>17</v>
      </c>
      <c r="B733">
        <v>24</v>
      </c>
      <c r="C733" t="s">
        <v>28</v>
      </c>
      <c r="D733" t="s">
        <v>19</v>
      </c>
      <c r="E733">
        <v>1987</v>
      </c>
      <c r="F733" t="s">
        <v>29</v>
      </c>
      <c r="G733" t="s">
        <v>30</v>
      </c>
      <c r="H733">
        <v>2</v>
      </c>
      <c r="I733">
        <v>4</v>
      </c>
      <c r="J733">
        <v>21</v>
      </c>
      <c r="K733" t="s">
        <v>22</v>
      </c>
      <c r="L733" t="s">
        <v>38</v>
      </c>
      <c r="M733">
        <v>1</v>
      </c>
      <c r="N733" t="s">
        <v>33</v>
      </c>
      <c r="O733">
        <v>2</v>
      </c>
      <c r="P733" t="s">
        <v>26</v>
      </c>
      <c r="Q733" t="s">
        <v>25</v>
      </c>
    </row>
    <row r="734" spans="1:17" x14ac:dyDescent="0.25">
      <c r="A734" t="s">
        <v>27</v>
      </c>
      <c r="B734">
        <v>8</v>
      </c>
      <c r="C734" t="s">
        <v>28</v>
      </c>
      <c r="D734" t="s">
        <v>19</v>
      </c>
      <c r="E734">
        <v>760</v>
      </c>
      <c r="F734" t="s">
        <v>29</v>
      </c>
      <c r="G734" t="s">
        <v>32</v>
      </c>
      <c r="H734">
        <v>4</v>
      </c>
      <c r="I734">
        <v>2</v>
      </c>
      <c r="J734">
        <v>44</v>
      </c>
      <c r="K734" t="s">
        <v>22</v>
      </c>
      <c r="L734" t="s">
        <v>23</v>
      </c>
      <c r="M734">
        <v>1</v>
      </c>
      <c r="N734" t="s">
        <v>33</v>
      </c>
      <c r="O734">
        <v>1</v>
      </c>
      <c r="P734" t="s">
        <v>26</v>
      </c>
      <c r="Q734" t="s">
        <v>26</v>
      </c>
    </row>
    <row r="735" spans="1:17" x14ac:dyDescent="0.25">
      <c r="A735" t="s">
        <v>20</v>
      </c>
      <c r="B735">
        <v>24</v>
      </c>
      <c r="C735" t="s">
        <v>28</v>
      </c>
      <c r="D735" t="s">
        <v>36</v>
      </c>
      <c r="E735">
        <v>2603</v>
      </c>
      <c r="F735" t="s">
        <v>40</v>
      </c>
      <c r="G735" t="s">
        <v>30</v>
      </c>
      <c r="H735">
        <v>2</v>
      </c>
      <c r="I735">
        <v>4</v>
      </c>
      <c r="J735">
        <v>28</v>
      </c>
      <c r="K735" t="s">
        <v>22</v>
      </c>
      <c r="L735" t="s">
        <v>38</v>
      </c>
      <c r="M735">
        <v>1</v>
      </c>
      <c r="N735" t="s">
        <v>24</v>
      </c>
      <c r="O735">
        <v>1</v>
      </c>
      <c r="P735" t="s">
        <v>25</v>
      </c>
      <c r="Q735" t="s">
        <v>26</v>
      </c>
    </row>
    <row r="736" spans="1:17" x14ac:dyDescent="0.25">
      <c r="A736" t="s">
        <v>20</v>
      </c>
      <c r="B736">
        <v>4</v>
      </c>
      <c r="C736" t="s">
        <v>18</v>
      </c>
      <c r="D736" t="s">
        <v>36</v>
      </c>
      <c r="E736">
        <v>3380</v>
      </c>
      <c r="F736" t="s">
        <v>29</v>
      </c>
      <c r="G736" t="s">
        <v>32</v>
      </c>
      <c r="H736">
        <v>1</v>
      </c>
      <c r="I736">
        <v>1</v>
      </c>
      <c r="J736">
        <v>37</v>
      </c>
      <c r="K736" t="s">
        <v>22</v>
      </c>
      <c r="L736" t="s">
        <v>23</v>
      </c>
      <c r="M736">
        <v>1</v>
      </c>
      <c r="N736" t="s">
        <v>24</v>
      </c>
      <c r="O736">
        <v>2</v>
      </c>
      <c r="P736" t="s">
        <v>26</v>
      </c>
      <c r="Q736" t="s">
        <v>26</v>
      </c>
    </row>
    <row r="737" spans="1:17" x14ac:dyDescent="0.25">
      <c r="A737" t="s">
        <v>27</v>
      </c>
      <c r="B737">
        <v>36</v>
      </c>
      <c r="C737" t="s">
        <v>48</v>
      </c>
      <c r="D737" t="s">
        <v>19</v>
      </c>
      <c r="E737">
        <v>3990</v>
      </c>
      <c r="F737" t="s">
        <v>20</v>
      </c>
      <c r="G737" t="s">
        <v>42</v>
      </c>
      <c r="H737">
        <v>3</v>
      </c>
      <c r="I737">
        <v>2</v>
      </c>
      <c r="J737">
        <v>29</v>
      </c>
      <c r="K737" t="s">
        <v>46</v>
      </c>
      <c r="L737" t="s">
        <v>23</v>
      </c>
      <c r="M737">
        <v>1</v>
      </c>
      <c r="N737" t="s">
        <v>41</v>
      </c>
      <c r="O737">
        <v>1</v>
      </c>
      <c r="P737" t="s">
        <v>26</v>
      </c>
      <c r="Q737" t="s">
        <v>26</v>
      </c>
    </row>
    <row r="738" spans="1:17" x14ac:dyDescent="0.25">
      <c r="A738" t="s">
        <v>27</v>
      </c>
      <c r="B738">
        <v>24</v>
      </c>
      <c r="C738" t="s">
        <v>28</v>
      </c>
      <c r="D738" t="s">
        <v>36</v>
      </c>
      <c r="E738">
        <v>11560</v>
      </c>
      <c r="F738" t="s">
        <v>29</v>
      </c>
      <c r="G738" t="s">
        <v>30</v>
      </c>
      <c r="H738">
        <v>1</v>
      </c>
      <c r="I738">
        <v>4</v>
      </c>
      <c r="J738">
        <v>23</v>
      </c>
      <c r="K738" t="s">
        <v>22</v>
      </c>
      <c r="L738" t="s">
        <v>38</v>
      </c>
      <c r="M738">
        <v>2</v>
      </c>
      <c r="N738" t="s">
        <v>39</v>
      </c>
      <c r="O738">
        <v>1</v>
      </c>
      <c r="P738" t="s">
        <v>26</v>
      </c>
      <c r="Q738" t="s">
        <v>25</v>
      </c>
    </row>
    <row r="739" spans="1:17" x14ac:dyDescent="0.25">
      <c r="A739" t="s">
        <v>17</v>
      </c>
      <c r="B739">
        <v>18</v>
      </c>
      <c r="C739" t="s">
        <v>28</v>
      </c>
      <c r="D739" t="s">
        <v>36</v>
      </c>
      <c r="E739">
        <v>4380</v>
      </c>
      <c r="F739" t="s">
        <v>44</v>
      </c>
      <c r="G739" t="s">
        <v>30</v>
      </c>
      <c r="H739">
        <v>3</v>
      </c>
      <c r="I739">
        <v>4</v>
      </c>
      <c r="J739">
        <v>35</v>
      </c>
      <c r="K739" t="s">
        <v>22</v>
      </c>
      <c r="L739" t="s">
        <v>23</v>
      </c>
      <c r="M739">
        <v>1</v>
      </c>
      <c r="N739" t="s">
        <v>33</v>
      </c>
      <c r="O739">
        <v>2</v>
      </c>
      <c r="P739" t="s">
        <v>25</v>
      </c>
      <c r="Q739" t="s">
        <v>26</v>
      </c>
    </row>
    <row r="740" spans="1:17" x14ac:dyDescent="0.25">
      <c r="A740" t="s">
        <v>20</v>
      </c>
      <c r="B740">
        <v>6</v>
      </c>
      <c r="C740" t="s">
        <v>18</v>
      </c>
      <c r="D740" t="s">
        <v>36</v>
      </c>
      <c r="E740">
        <v>6761</v>
      </c>
      <c r="F740" t="s">
        <v>29</v>
      </c>
      <c r="G740" t="s">
        <v>32</v>
      </c>
      <c r="H740">
        <v>1</v>
      </c>
      <c r="I740">
        <v>3</v>
      </c>
      <c r="J740">
        <v>45</v>
      </c>
      <c r="K740" t="s">
        <v>22</v>
      </c>
      <c r="L740" t="s">
        <v>23</v>
      </c>
      <c r="M740">
        <v>2</v>
      </c>
      <c r="N740" t="s">
        <v>39</v>
      </c>
      <c r="O740">
        <v>2</v>
      </c>
      <c r="P740" t="s">
        <v>25</v>
      </c>
      <c r="Q740" t="s">
        <v>26</v>
      </c>
    </row>
    <row r="741" spans="1:17" x14ac:dyDescent="0.25">
      <c r="A741" t="s">
        <v>27</v>
      </c>
      <c r="B741">
        <v>30</v>
      </c>
      <c r="C741" t="s">
        <v>45</v>
      </c>
      <c r="D741" t="s">
        <v>43</v>
      </c>
      <c r="E741">
        <v>4280</v>
      </c>
      <c r="F741" t="s">
        <v>44</v>
      </c>
      <c r="G741" t="s">
        <v>30</v>
      </c>
      <c r="H741">
        <v>4</v>
      </c>
      <c r="I741">
        <v>4</v>
      </c>
      <c r="J741">
        <v>26</v>
      </c>
      <c r="K741" t="s">
        <v>22</v>
      </c>
      <c r="L741" t="s">
        <v>38</v>
      </c>
      <c r="M741">
        <v>2</v>
      </c>
      <c r="N741" t="s">
        <v>33</v>
      </c>
      <c r="O741">
        <v>1</v>
      </c>
      <c r="P741" t="s">
        <v>26</v>
      </c>
      <c r="Q741" t="s">
        <v>25</v>
      </c>
    </row>
    <row r="742" spans="1:17" x14ac:dyDescent="0.25">
      <c r="A742" t="s">
        <v>17</v>
      </c>
      <c r="B742">
        <v>24</v>
      </c>
      <c r="C742" t="s">
        <v>48</v>
      </c>
      <c r="D742" t="s">
        <v>36</v>
      </c>
      <c r="E742">
        <v>2325</v>
      </c>
      <c r="F742" t="s">
        <v>44</v>
      </c>
      <c r="G742" t="s">
        <v>32</v>
      </c>
      <c r="H742">
        <v>2</v>
      </c>
      <c r="I742">
        <v>3</v>
      </c>
      <c r="J742">
        <v>32</v>
      </c>
      <c r="K742" t="s">
        <v>46</v>
      </c>
      <c r="L742" t="s">
        <v>23</v>
      </c>
      <c r="M742">
        <v>1</v>
      </c>
      <c r="N742" t="s">
        <v>24</v>
      </c>
      <c r="O742">
        <v>1</v>
      </c>
      <c r="P742" t="s">
        <v>26</v>
      </c>
      <c r="Q742" t="s">
        <v>26</v>
      </c>
    </row>
    <row r="743" spans="1:17" x14ac:dyDescent="0.25">
      <c r="A743" t="s">
        <v>27</v>
      </c>
      <c r="B743">
        <v>10</v>
      </c>
      <c r="C743" t="s">
        <v>48</v>
      </c>
      <c r="D743" t="s">
        <v>19</v>
      </c>
      <c r="E743">
        <v>1048</v>
      </c>
      <c r="F743" t="s">
        <v>29</v>
      </c>
      <c r="G743" t="s">
        <v>30</v>
      </c>
      <c r="H743">
        <v>4</v>
      </c>
      <c r="I743">
        <v>4</v>
      </c>
      <c r="J743">
        <v>23</v>
      </c>
      <c r="K743" t="s">
        <v>49</v>
      </c>
      <c r="L743" t="s">
        <v>23</v>
      </c>
      <c r="M743">
        <v>1</v>
      </c>
      <c r="N743" t="s">
        <v>33</v>
      </c>
      <c r="O743">
        <v>1</v>
      </c>
      <c r="P743" t="s">
        <v>26</v>
      </c>
      <c r="Q743" t="s">
        <v>26</v>
      </c>
    </row>
    <row r="744" spans="1:17" x14ac:dyDescent="0.25">
      <c r="A744" t="s">
        <v>20</v>
      </c>
      <c r="B744">
        <v>21</v>
      </c>
      <c r="C744" t="s">
        <v>28</v>
      </c>
      <c r="D744" t="s">
        <v>19</v>
      </c>
      <c r="E744">
        <v>3160</v>
      </c>
      <c r="F744" t="s">
        <v>20</v>
      </c>
      <c r="G744" t="s">
        <v>21</v>
      </c>
      <c r="H744">
        <v>4</v>
      </c>
      <c r="I744">
        <v>3</v>
      </c>
      <c r="J744">
        <v>41</v>
      </c>
      <c r="K744" t="s">
        <v>22</v>
      </c>
      <c r="L744" t="s">
        <v>23</v>
      </c>
      <c r="M744">
        <v>1</v>
      </c>
      <c r="N744" t="s">
        <v>24</v>
      </c>
      <c r="O744">
        <v>1</v>
      </c>
      <c r="P744" t="s">
        <v>25</v>
      </c>
      <c r="Q744" t="s">
        <v>26</v>
      </c>
    </row>
    <row r="745" spans="1:17" x14ac:dyDescent="0.25">
      <c r="A745" t="s">
        <v>17</v>
      </c>
      <c r="B745">
        <v>24</v>
      </c>
      <c r="C745" t="s">
        <v>48</v>
      </c>
      <c r="D745" t="s">
        <v>19</v>
      </c>
      <c r="E745">
        <v>2483</v>
      </c>
      <c r="F745" t="s">
        <v>37</v>
      </c>
      <c r="G745" t="s">
        <v>30</v>
      </c>
      <c r="H745">
        <v>4</v>
      </c>
      <c r="I745">
        <v>4</v>
      </c>
      <c r="J745">
        <v>22</v>
      </c>
      <c r="K745" t="s">
        <v>49</v>
      </c>
      <c r="L745" t="s">
        <v>23</v>
      </c>
      <c r="M745">
        <v>1</v>
      </c>
      <c r="N745" t="s">
        <v>24</v>
      </c>
      <c r="O745">
        <v>1</v>
      </c>
      <c r="P745" t="s">
        <v>25</v>
      </c>
      <c r="Q745" t="s">
        <v>26</v>
      </c>
    </row>
    <row r="746" spans="1:17" x14ac:dyDescent="0.25">
      <c r="A746" t="s">
        <v>17</v>
      </c>
      <c r="B746">
        <v>39</v>
      </c>
      <c r="C746" t="s">
        <v>18</v>
      </c>
      <c r="D746" t="s">
        <v>19</v>
      </c>
      <c r="E746">
        <v>14179</v>
      </c>
      <c r="F746" t="s">
        <v>20</v>
      </c>
      <c r="G746" t="s">
        <v>32</v>
      </c>
      <c r="H746">
        <v>4</v>
      </c>
      <c r="I746">
        <v>4</v>
      </c>
      <c r="J746">
        <v>30</v>
      </c>
      <c r="K746" t="s">
        <v>22</v>
      </c>
      <c r="L746" t="s">
        <v>23</v>
      </c>
      <c r="M746">
        <v>2</v>
      </c>
      <c r="N746" t="s">
        <v>39</v>
      </c>
      <c r="O746">
        <v>1</v>
      </c>
      <c r="P746" t="s">
        <v>25</v>
      </c>
      <c r="Q746" t="s">
        <v>26</v>
      </c>
    </row>
    <row r="747" spans="1:17" x14ac:dyDescent="0.25">
      <c r="A747" t="s">
        <v>17</v>
      </c>
      <c r="B747">
        <v>13</v>
      </c>
      <c r="C747" t="s">
        <v>18</v>
      </c>
      <c r="D747" t="s">
        <v>43</v>
      </c>
      <c r="E747">
        <v>1797</v>
      </c>
      <c r="F747" t="s">
        <v>29</v>
      </c>
      <c r="G747" t="s">
        <v>42</v>
      </c>
      <c r="H747">
        <v>3</v>
      </c>
      <c r="I747">
        <v>1</v>
      </c>
      <c r="J747">
        <v>28</v>
      </c>
      <c r="K747" t="s">
        <v>46</v>
      </c>
      <c r="L747" t="s">
        <v>23</v>
      </c>
      <c r="M747">
        <v>2</v>
      </c>
      <c r="N747" t="s">
        <v>33</v>
      </c>
      <c r="O747">
        <v>1</v>
      </c>
      <c r="P747" t="s">
        <v>26</v>
      </c>
      <c r="Q747" t="s">
        <v>26</v>
      </c>
    </row>
    <row r="748" spans="1:17" x14ac:dyDescent="0.25">
      <c r="A748" t="s">
        <v>17</v>
      </c>
      <c r="B748">
        <v>15</v>
      </c>
      <c r="C748" t="s">
        <v>28</v>
      </c>
      <c r="D748" t="s">
        <v>36</v>
      </c>
      <c r="E748">
        <v>2511</v>
      </c>
      <c r="F748" t="s">
        <v>29</v>
      </c>
      <c r="G748" t="s">
        <v>41</v>
      </c>
      <c r="H748">
        <v>1</v>
      </c>
      <c r="I748">
        <v>4</v>
      </c>
      <c r="J748">
        <v>23</v>
      </c>
      <c r="K748" t="s">
        <v>22</v>
      </c>
      <c r="L748" t="s">
        <v>38</v>
      </c>
      <c r="M748">
        <v>1</v>
      </c>
      <c r="N748" t="s">
        <v>24</v>
      </c>
      <c r="O748">
        <v>1</v>
      </c>
      <c r="P748" t="s">
        <v>26</v>
      </c>
      <c r="Q748" t="s">
        <v>26</v>
      </c>
    </row>
    <row r="749" spans="1:17" x14ac:dyDescent="0.25">
      <c r="A749" t="s">
        <v>17</v>
      </c>
      <c r="B749">
        <v>12</v>
      </c>
      <c r="C749" t="s">
        <v>28</v>
      </c>
      <c r="D749" t="s">
        <v>36</v>
      </c>
      <c r="E749">
        <v>1274</v>
      </c>
      <c r="F749" t="s">
        <v>29</v>
      </c>
      <c r="G749" t="s">
        <v>42</v>
      </c>
      <c r="H749">
        <v>3</v>
      </c>
      <c r="I749">
        <v>1</v>
      </c>
      <c r="J749">
        <v>37</v>
      </c>
      <c r="K749" t="s">
        <v>22</v>
      </c>
      <c r="L749" t="s">
        <v>23</v>
      </c>
      <c r="M749">
        <v>1</v>
      </c>
      <c r="N749" t="s">
        <v>33</v>
      </c>
      <c r="O749">
        <v>1</v>
      </c>
      <c r="P749" t="s">
        <v>26</v>
      </c>
      <c r="Q749" t="s">
        <v>25</v>
      </c>
    </row>
    <row r="750" spans="1:17" x14ac:dyDescent="0.25">
      <c r="A750" t="s">
        <v>20</v>
      </c>
      <c r="B750">
        <v>21</v>
      </c>
      <c r="C750" t="s">
        <v>28</v>
      </c>
      <c r="D750" t="s">
        <v>36</v>
      </c>
      <c r="E750">
        <v>5248</v>
      </c>
      <c r="F750" t="s">
        <v>20</v>
      </c>
      <c r="G750" t="s">
        <v>30</v>
      </c>
      <c r="H750">
        <v>1</v>
      </c>
      <c r="I750">
        <v>3</v>
      </c>
      <c r="J750">
        <v>26</v>
      </c>
      <c r="K750" t="s">
        <v>22</v>
      </c>
      <c r="L750" t="s">
        <v>23</v>
      </c>
      <c r="M750">
        <v>1</v>
      </c>
      <c r="N750" t="s">
        <v>24</v>
      </c>
      <c r="O750">
        <v>1</v>
      </c>
      <c r="P750" t="s">
        <v>26</v>
      </c>
      <c r="Q750" t="s">
        <v>26</v>
      </c>
    </row>
    <row r="751" spans="1:17" x14ac:dyDescent="0.25">
      <c r="A751" t="s">
        <v>20</v>
      </c>
      <c r="B751">
        <v>15</v>
      </c>
      <c r="C751" t="s">
        <v>28</v>
      </c>
      <c r="D751" t="s">
        <v>36</v>
      </c>
      <c r="E751">
        <v>3029</v>
      </c>
      <c r="F751" t="s">
        <v>29</v>
      </c>
      <c r="G751" t="s">
        <v>32</v>
      </c>
      <c r="H751">
        <v>2</v>
      </c>
      <c r="I751">
        <v>2</v>
      </c>
      <c r="J751">
        <v>33</v>
      </c>
      <c r="K751" t="s">
        <v>22</v>
      </c>
      <c r="L751" t="s">
        <v>23</v>
      </c>
      <c r="M751">
        <v>1</v>
      </c>
      <c r="N751" t="s">
        <v>24</v>
      </c>
      <c r="O751">
        <v>1</v>
      </c>
      <c r="P751" t="s">
        <v>26</v>
      </c>
      <c r="Q751" t="s">
        <v>26</v>
      </c>
    </row>
    <row r="752" spans="1:17" x14ac:dyDescent="0.25">
      <c r="A752" t="s">
        <v>17</v>
      </c>
      <c r="B752">
        <v>6</v>
      </c>
      <c r="C752" t="s">
        <v>28</v>
      </c>
      <c r="D752" t="s">
        <v>19</v>
      </c>
      <c r="E752">
        <v>428</v>
      </c>
      <c r="F752" t="s">
        <v>29</v>
      </c>
      <c r="G752" t="s">
        <v>21</v>
      </c>
      <c r="H752">
        <v>2</v>
      </c>
      <c r="I752">
        <v>1</v>
      </c>
      <c r="J752">
        <v>49</v>
      </c>
      <c r="K752" t="s">
        <v>46</v>
      </c>
      <c r="L752" t="s">
        <v>23</v>
      </c>
      <c r="M752">
        <v>1</v>
      </c>
      <c r="N752" t="s">
        <v>24</v>
      </c>
      <c r="O752">
        <v>1</v>
      </c>
      <c r="P752" t="s">
        <v>25</v>
      </c>
      <c r="Q752" t="s">
        <v>26</v>
      </c>
    </row>
    <row r="753" spans="1:17" x14ac:dyDescent="0.25">
      <c r="A753" t="s">
        <v>17</v>
      </c>
      <c r="B753">
        <v>18</v>
      </c>
      <c r="C753" t="s">
        <v>28</v>
      </c>
      <c r="D753" t="s">
        <v>36</v>
      </c>
      <c r="E753">
        <v>976</v>
      </c>
      <c r="F753" t="s">
        <v>29</v>
      </c>
      <c r="G753" t="s">
        <v>42</v>
      </c>
      <c r="H753">
        <v>1</v>
      </c>
      <c r="I753">
        <v>2</v>
      </c>
      <c r="J753">
        <v>23</v>
      </c>
      <c r="K753" t="s">
        <v>22</v>
      </c>
      <c r="L753" t="s">
        <v>23</v>
      </c>
      <c r="M753">
        <v>1</v>
      </c>
      <c r="N753" t="s">
        <v>33</v>
      </c>
      <c r="O753">
        <v>1</v>
      </c>
      <c r="P753" t="s">
        <v>26</v>
      </c>
      <c r="Q753" t="s">
        <v>25</v>
      </c>
    </row>
    <row r="754" spans="1:17" x14ac:dyDescent="0.25">
      <c r="A754" t="s">
        <v>27</v>
      </c>
      <c r="B754">
        <v>12</v>
      </c>
      <c r="C754" t="s">
        <v>28</v>
      </c>
      <c r="D754" t="s">
        <v>43</v>
      </c>
      <c r="E754">
        <v>841</v>
      </c>
      <c r="F754" t="s">
        <v>44</v>
      </c>
      <c r="G754" t="s">
        <v>32</v>
      </c>
      <c r="H754">
        <v>2</v>
      </c>
      <c r="I754">
        <v>4</v>
      </c>
      <c r="J754">
        <v>23</v>
      </c>
      <c r="K754" t="s">
        <v>22</v>
      </c>
      <c r="L754" t="s">
        <v>38</v>
      </c>
      <c r="M754">
        <v>1</v>
      </c>
      <c r="N754" t="s">
        <v>33</v>
      </c>
      <c r="O754">
        <v>1</v>
      </c>
      <c r="P754" t="s">
        <v>26</v>
      </c>
      <c r="Q754" t="s">
        <v>26</v>
      </c>
    </row>
    <row r="755" spans="1:17" x14ac:dyDescent="0.25">
      <c r="A755" t="s">
        <v>20</v>
      </c>
      <c r="B755">
        <v>30</v>
      </c>
      <c r="C755" t="s">
        <v>18</v>
      </c>
      <c r="D755" t="s">
        <v>19</v>
      </c>
      <c r="E755">
        <v>5771</v>
      </c>
      <c r="F755" t="s">
        <v>29</v>
      </c>
      <c r="G755" t="s">
        <v>32</v>
      </c>
      <c r="H755">
        <v>4</v>
      </c>
      <c r="I755">
        <v>2</v>
      </c>
      <c r="J755">
        <v>25</v>
      </c>
      <c r="K755" t="s">
        <v>22</v>
      </c>
      <c r="L755" t="s">
        <v>23</v>
      </c>
      <c r="M755">
        <v>2</v>
      </c>
      <c r="N755" t="s">
        <v>24</v>
      </c>
      <c r="O755">
        <v>1</v>
      </c>
      <c r="P755" t="s">
        <v>26</v>
      </c>
      <c r="Q755" t="s">
        <v>26</v>
      </c>
    </row>
    <row r="756" spans="1:17" x14ac:dyDescent="0.25">
      <c r="A756" t="s">
        <v>20</v>
      </c>
      <c r="B756">
        <v>12</v>
      </c>
      <c r="C756" t="s">
        <v>35</v>
      </c>
      <c r="D756" t="s">
        <v>50</v>
      </c>
      <c r="E756">
        <v>1555</v>
      </c>
      <c r="F756" t="s">
        <v>40</v>
      </c>
      <c r="G756" t="s">
        <v>21</v>
      </c>
      <c r="H756">
        <v>4</v>
      </c>
      <c r="I756">
        <v>4</v>
      </c>
      <c r="J756">
        <v>55</v>
      </c>
      <c r="K756" t="s">
        <v>22</v>
      </c>
      <c r="L756" t="s">
        <v>34</v>
      </c>
      <c r="M756">
        <v>2</v>
      </c>
      <c r="N756" t="s">
        <v>24</v>
      </c>
      <c r="O756">
        <v>2</v>
      </c>
      <c r="P756" t="s">
        <v>26</v>
      </c>
      <c r="Q756" t="s">
        <v>25</v>
      </c>
    </row>
    <row r="757" spans="1:17" x14ac:dyDescent="0.25">
      <c r="A757" t="s">
        <v>17</v>
      </c>
      <c r="B757">
        <v>24</v>
      </c>
      <c r="C757" t="s">
        <v>28</v>
      </c>
      <c r="D757" t="s">
        <v>36</v>
      </c>
      <c r="E757">
        <v>1285</v>
      </c>
      <c r="F757" t="s">
        <v>20</v>
      </c>
      <c r="G757" t="s">
        <v>32</v>
      </c>
      <c r="H757">
        <v>4</v>
      </c>
      <c r="I757">
        <v>4</v>
      </c>
      <c r="J757">
        <v>32</v>
      </c>
      <c r="K757" t="s">
        <v>22</v>
      </c>
      <c r="L757" t="s">
        <v>38</v>
      </c>
      <c r="M757">
        <v>1</v>
      </c>
      <c r="N757" t="s">
        <v>24</v>
      </c>
      <c r="O757">
        <v>1</v>
      </c>
      <c r="P757" t="s">
        <v>26</v>
      </c>
      <c r="Q757" t="s">
        <v>25</v>
      </c>
    </row>
    <row r="758" spans="1:17" x14ac:dyDescent="0.25">
      <c r="A758" t="s">
        <v>47</v>
      </c>
      <c r="B758">
        <v>6</v>
      </c>
      <c r="C758" t="s">
        <v>18</v>
      </c>
      <c r="D758" t="s">
        <v>36</v>
      </c>
      <c r="E758">
        <v>1299</v>
      </c>
      <c r="F758" t="s">
        <v>29</v>
      </c>
      <c r="G758" t="s">
        <v>30</v>
      </c>
      <c r="H758">
        <v>1</v>
      </c>
      <c r="I758">
        <v>1</v>
      </c>
      <c r="J758">
        <v>74</v>
      </c>
      <c r="K758" t="s">
        <v>22</v>
      </c>
      <c r="L758" t="s">
        <v>23</v>
      </c>
      <c r="M758">
        <v>3</v>
      </c>
      <c r="N758" t="s">
        <v>41</v>
      </c>
      <c r="O758">
        <v>2</v>
      </c>
      <c r="P758" t="s">
        <v>26</v>
      </c>
      <c r="Q758" t="s">
        <v>26</v>
      </c>
    </row>
    <row r="759" spans="1:17" x14ac:dyDescent="0.25">
      <c r="A759" t="s">
        <v>47</v>
      </c>
      <c r="B759">
        <v>15</v>
      </c>
      <c r="C759" t="s">
        <v>18</v>
      </c>
      <c r="D759" t="s">
        <v>19</v>
      </c>
      <c r="E759">
        <v>1271</v>
      </c>
      <c r="F759" t="s">
        <v>20</v>
      </c>
      <c r="G759" t="s">
        <v>30</v>
      </c>
      <c r="H759">
        <v>3</v>
      </c>
      <c r="I759">
        <v>4</v>
      </c>
      <c r="J759">
        <v>39</v>
      </c>
      <c r="K759" t="s">
        <v>22</v>
      </c>
      <c r="L759" t="s">
        <v>34</v>
      </c>
      <c r="M759">
        <v>2</v>
      </c>
      <c r="N759" t="s">
        <v>24</v>
      </c>
      <c r="O759">
        <v>1</v>
      </c>
      <c r="P759" t="s">
        <v>25</v>
      </c>
      <c r="Q759" t="s">
        <v>25</v>
      </c>
    </row>
    <row r="760" spans="1:17" x14ac:dyDescent="0.25">
      <c r="A760" t="s">
        <v>20</v>
      </c>
      <c r="B760">
        <v>24</v>
      </c>
      <c r="C760" t="s">
        <v>28</v>
      </c>
      <c r="D760" t="s">
        <v>36</v>
      </c>
      <c r="E760">
        <v>1393</v>
      </c>
      <c r="F760" t="s">
        <v>29</v>
      </c>
      <c r="G760" t="s">
        <v>30</v>
      </c>
      <c r="H760">
        <v>2</v>
      </c>
      <c r="I760">
        <v>2</v>
      </c>
      <c r="J760">
        <v>31</v>
      </c>
      <c r="K760" t="s">
        <v>22</v>
      </c>
      <c r="L760" t="s">
        <v>23</v>
      </c>
      <c r="M760">
        <v>1</v>
      </c>
      <c r="N760" t="s">
        <v>24</v>
      </c>
      <c r="O760">
        <v>1</v>
      </c>
      <c r="P760" t="s">
        <v>25</v>
      </c>
      <c r="Q760" t="s">
        <v>26</v>
      </c>
    </row>
    <row r="761" spans="1:17" x14ac:dyDescent="0.25">
      <c r="A761" t="s">
        <v>17</v>
      </c>
      <c r="B761">
        <v>12</v>
      </c>
      <c r="C761" t="s">
        <v>18</v>
      </c>
      <c r="D761" t="s">
        <v>36</v>
      </c>
      <c r="E761">
        <v>691</v>
      </c>
      <c r="F761" t="s">
        <v>29</v>
      </c>
      <c r="G761" t="s">
        <v>21</v>
      </c>
      <c r="H761">
        <v>4</v>
      </c>
      <c r="I761">
        <v>3</v>
      </c>
      <c r="J761">
        <v>35</v>
      </c>
      <c r="K761" t="s">
        <v>22</v>
      </c>
      <c r="L761" t="s">
        <v>23</v>
      </c>
      <c r="M761">
        <v>2</v>
      </c>
      <c r="N761" t="s">
        <v>24</v>
      </c>
      <c r="O761">
        <v>1</v>
      </c>
      <c r="P761" t="s">
        <v>26</v>
      </c>
      <c r="Q761" t="s">
        <v>25</v>
      </c>
    </row>
    <row r="762" spans="1:17" x14ac:dyDescent="0.25">
      <c r="A762" t="s">
        <v>20</v>
      </c>
      <c r="B762">
        <v>15</v>
      </c>
      <c r="C762" t="s">
        <v>18</v>
      </c>
      <c r="D762" t="s">
        <v>36</v>
      </c>
      <c r="E762">
        <v>5045</v>
      </c>
      <c r="F762" t="s">
        <v>20</v>
      </c>
      <c r="G762" t="s">
        <v>21</v>
      </c>
      <c r="H762">
        <v>1</v>
      </c>
      <c r="I762">
        <v>4</v>
      </c>
      <c r="J762">
        <v>59</v>
      </c>
      <c r="K762" t="s">
        <v>22</v>
      </c>
      <c r="L762" t="s">
        <v>23</v>
      </c>
      <c r="M762">
        <v>1</v>
      </c>
      <c r="N762" t="s">
        <v>24</v>
      </c>
      <c r="O762">
        <v>1</v>
      </c>
      <c r="P762" t="s">
        <v>25</v>
      </c>
      <c r="Q762" t="s">
        <v>26</v>
      </c>
    </row>
    <row r="763" spans="1:17" x14ac:dyDescent="0.25">
      <c r="A763" t="s">
        <v>17</v>
      </c>
      <c r="B763">
        <v>18</v>
      </c>
      <c r="C763" t="s">
        <v>18</v>
      </c>
      <c r="D763" t="s">
        <v>19</v>
      </c>
      <c r="E763">
        <v>2124</v>
      </c>
      <c r="F763" t="s">
        <v>29</v>
      </c>
      <c r="G763" t="s">
        <v>30</v>
      </c>
      <c r="H763">
        <v>4</v>
      </c>
      <c r="I763">
        <v>4</v>
      </c>
      <c r="J763">
        <v>24</v>
      </c>
      <c r="K763" t="s">
        <v>22</v>
      </c>
      <c r="L763" t="s">
        <v>38</v>
      </c>
      <c r="M763">
        <v>2</v>
      </c>
      <c r="N763" t="s">
        <v>24</v>
      </c>
      <c r="O763">
        <v>1</v>
      </c>
      <c r="P763" t="s">
        <v>26</v>
      </c>
      <c r="Q763" t="s">
        <v>25</v>
      </c>
    </row>
    <row r="764" spans="1:17" x14ac:dyDescent="0.25">
      <c r="A764" t="s">
        <v>17</v>
      </c>
      <c r="B764">
        <v>12</v>
      </c>
      <c r="C764" t="s">
        <v>28</v>
      </c>
      <c r="D764" t="s">
        <v>19</v>
      </c>
      <c r="E764">
        <v>2214</v>
      </c>
      <c r="F764" t="s">
        <v>29</v>
      </c>
      <c r="G764" t="s">
        <v>30</v>
      </c>
      <c r="H764">
        <v>4</v>
      </c>
      <c r="I764">
        <v>3</v>
      </c>
      <c r="J764">
        <v>24</v>
      </c>
      <c r="K764" t="s">
        <v>22</v>
      </c>
      <c r="L764" t="s">
        <v>23</v>
      </c>
      <c r="M764">
        <v>1</v>
      </c>
      <c r="N764" t="s">
        <v>33</v>
      </c>
      <c r="O764">
        <v>1</v>
      </c>
      <c r="P764" t="s">
        <v>26</v>
      </c>
      <c r="Q764" t="s">
        <v>26</v>
      </c>
    </row>
    <row r="765" spans="1:17" x14ac:dyDescent="0.25">
      <c r="A765" t="s">
        <v>20</v>
      </c>
      <c r="B765">
        <v>21</v>
      </c>
      <c r="C765" t="s">
        <v>18</v>
      </c>
      <c r="D765" t="s">
        <v>36</v>
      </c>
      <c r="E765">
        <v>12680</v>
      </c>
      <c r="F765" t="s">
        <v>20</v>
      </c>
      <c r="G765" t="s">
        <v>21</v>
      </c>
      <c r="H765">
        <v>4</v>
      </c>
      <c r="I765">
        <v>4</v>
      </c>
      <c r="J765">
        <v>30</v>
      </c>
      <c r="K765" t="s">
        <v>22</v>
      </c>
      <c r="L765" t="s">
        <v>34</v>
      </c>
      <c r="M765">
        <v>1</v>
      </c>
      <c r="N765" t="s">
        <v>39</v>
      </c>
      <c r="O765">
        <v>1</v>
      </c>
      <c r="P765" t="s">
        <v>25</v>
      </c>
      <c r="Q765" t="s">
        <v>25</v>
      </c>
    </row>
    <row r="766" spans="1:17" x14ac:dyDescent="0.25">
      <c r="A766" t="s">
        <v>20</v>
      </c>
      <c r="B766">
        <v>24</v>
      </c>
      <c r="C766" t="s">
        <v>18</v>
      </c>
      <c r="D766" t="s">
        <v>36</v>
      </c>
      <c r="E766">
        <v>2463</v>
      </c>
      <c r="F766" t="s">
        <v>44</v>
      </c>
      <c r="G766" t="s">
        <v>32</v>
      </c>
      <c r="H766">
        <v>4</v>
      </c>
      <c r="I766">
        <v>3</v>
      </c>
      <c r="J766">
        <v>27</v>
      </c>
      <c r="K766" t="s">
        <v>22</v>
      </c>
      <c r="L766" t="s">
        <v>23</v>
      </c>
      <c r="M766">
        <v>2</v>
      </c>
      <c r="N766" t="s">
        <v>24</v>
      </c>
      <c r="O766">
        <v>1</v>
      </c>
      <c r="P766" t="s">
        <v>25</v>
      </c>
      <c r="Q766" t="s">
        <v>26</v>
      </c>
    </row>
    <row r="767" spans="1:17" x14ac:dyDescent="0.25">
      <c r="A767" t="s">
        <v>27</v>
      </c>
      <c r="B767">
        <v>12</v>
      </c>
      <c r="C767" t="s">
        <v>28</v>
      </c>
      <c r="D767" t="s">
        <v>19</v>
      </c>
      <c r="E767">
        <v>1155</v>
      </c>
      <c r="F767" t="s">
        <v>29</v>
      </c>
      <c r="G767" t="s">
        <v>21</v>
      </c>
      <c r="H767">
        <v>3</v>
      </c>
      <c r="I767">
        <v>3</v>
      </c>
      <c r="J767">
        <v>40</v>
      </c>
      <c r="K767" t="s">
        <v>46</v>
      </c>
      <c r="L767" t="s">
        <v>23</v>
      </c>
      <c r="M767">
        <v>2</v>
      </c>
      <c r="N767" t="s">
        <v>33</v>
      </c>
      <c r="O767">
        <v>1</v>
      </c>
      <c r="P767" t="s">
        <v>26</v>
      </c>
      <c r="Q767" t="s">
        <v>26</v>
      </c>
    </row>
    <row r="768" spans="1:17" x14ac:dyDescent="0.25">
      <c r="A768" t="s">
        <v>17</v>
      </c>
      <c r="B768">
        <v>30</v>
      </c>
      <c r="C768" t="s">
        <v>28</v>
      </c>
      <c r="D768" t="s">
        <v>19</v>
      </c>
      <c r="E768">
        <v>3108</v>
      </c>
      <c r="F768" t="s">
        <v>29</v>
      </c>
      <c r="G768" t="s">
        <v>42</v>
      </c>
      <c r="H768">
        <v>2</v>
      </c>
      <c r="I768">
        <v>4</v>
      </c>
      <c r="J768">
        <v>31</v>
      </c>
      <c r="K768" t="s">
        <v>22</v>
      </c>
      <c r="L768" t="s">
        <v>23</v>
      </c>
      <c r="M768">
        <v>1</v>
      </c>
      <c r="N768" t="s">
        <v>33</v>
      </c>
      <c r="O768">
        <v>1</v>
      </c>
      <c r="P768" t="s">
        <v>26</v>
      </c>
      <c r="Q768" t="s">
        <v>25</v>
      </c>
    </row>
    <row r="769" spans="1:17" x14ac:dyDescent="0.25">
      <c r="A769" t="s">
        <v>20</v>
      </c>
      <c r="B769">
        <v>10</v>
      </c>
      <c r="C769" t="s">
        <v>28</v>
      </c>
      <c r="D769" t="s">
        <v>36</v>
      </c>
      <c r="E769">
        <v>2901</v>
      </c>
      <c r="F769" t="s">
        <v>20</v>
      </c>
      <c r="G769" t="s">
        <v>42</v>
      </c>
      <c r="H769">
        <v>1</v>
      </c>
      <c r="I769">
        <v>4</v>
      </c>
      <c r="J769">
        <v>31</v>
      </c>
      <c r="K769" t="s">
        <v>22</v>
      </c>
      <c r="L769" t="s">
        <v>38</v>
      </c>
      <c r="M769">
        <v>1</v>
      </c>
      <c r="N769" t="s">
        <v>24</v>
      </c>
      <c r="O769">
        <v>1</v>
      </c>
      <c r="P769" t="s">
        <v>26</v>
      </c>
      <c r="Q769" t="s">
        <v>26</v>
      </c>
    </row>
    <row r="770" spans="1:17" x14ac:dyDescent="0.25">
      <c r="A770" t="s">
        <v>27</v>
      </c>
      <c r="B770">
        <v>12</v>
      </c>
      <c r="C770" t="s">
        <v>18</v>
      </c>
      <c r="D770" t="s">
        <v>19</v>
      </c>
      <c r="E770">
        <v>3617</v>
      </c>
      <c r="F770" t="s">
        <v>29</v>
      </c>
      <c r="G770" t="s">
        <v>21</v>
      </c>
      <c r="H770">
        <v>1</v>
      </c>
      <c r="I770">
        <v>4</v>
      </c>
      <c r="J770">
        <v>28</v>
      </c>
      <c r="K770" t="s">
        <v>22</v>
      </c>
      <c r="L770" t="s">
        <v>38</v>
      </c>
      <c r="M770">
        <v>3</v>
      </c>
      <c r="N770" t="s">
        <v>24</v>
      </c>
      <c r="O770">
        <v>1</v>
      </c>
      <c r="P770" t="s">
        <v>25</v>
      </c>
      <c r="Q770" t="s">
        <v>26</v>
      </c>
    </row>
    <row r="771" spans="1:17" x14ac:dyDescent="0.25">
      <c r="A771" t="s">
        <v>20</v>
      </c>
      <c r="B771">
        <v>12</v>
      </c>
      <c r="C771" t="s">
        <v>18</v>
      </c>
      <c r="D771" t="s">
        <v>19</v>
      </c>
      <c r="E771">
        <v>1655</v>
      </c>
      <c r="F771" t="s">
        <v>29</v>
      </c>
      <c r="G771" t="s">
        <v>21</v>
      </c>
      <c r="H771">
        <v>2</v>
      </c>
      <c r="I771">
        <v>4</v>
      </c>
      <c r="J771">
        <v>63</v>
      </c>
      <c r="K771" t="s">
        <v>22</v>
      </c>
      <c r="L771" t="s">
        <v>23</v>
      </c>
      <c r="M771">
        <v>2</v>
      </c>
      <c r="N771" t="s">
        <v>33</v>
      </c>
      <c r="O771">
        <v>1</v>
      </c>
      <c r="P771" t="s">
        <v>25</v>
      </c>
      <c r="Q771" t="s">
        <v>26</v>
      </c>
    </row>
    <row r="772" spans="1:17" x14ac:dyDescent="0.25">
      <c r="A772" t="s">
        <v>17</v>
      </c>
      <c r="B772">
        <v>24</v>
      </c>
      <c r="C772" t="s">
        <v>28</v>
      </c>
      <c r="D772" t="s">
        <v>36</v>
      </c>
      <c r="E772">
        <v>2812</v>
      </c>
      <c r="F772" t="s">
        <v>20</v>
      </c>
      <c r="G772" t="s">
        <v>21</v>
      </c>
      <c r="H772">
        <v>2</v>
      </c>
      <c r="I772">
        <v>4</v>
      </c>
      <c r="J772">
        <v>26</v>
      </c>
      <c r="K772" t="s">
        <v>22</v>
      </c>
      <c r="L772" t="s">
        <v>38</v>
      </c>
      <c r="M772">
        <v>1</v>
      </c>
      <c r="N772" t="s">
        <v>24</v>
      </c>
      <c r="O772">
        <v>1</v>
      </c>
      <c r="P772" t="s">
        <v>26</v>
      </c>
      <c r="Q772" t="s">
        <v>26</v>
      </c>
    </row>
    <row r="773" spans="1:17" x14ac:dyDescent="0.25">
      <c r="A773" t="s">
        <v>17</v>
      </c>
      <c r="B773">
        <v>36</v>
      </c>
      <c r="C773" t="s">
        <v>18</v>
      </c>
      <c r="D773" t="s">
        <v>31</v>
      </c>
      <c r="E773">
        <v>8065</v>
      </c>
      <c r="F773" t="s">
        <v>29</v>
      </c>
      <c r="G773" t="s">
        <v>30</v>
      </c>
      <c r="H773">
        <v>3</v>
      </c>
      <c r="I773">
        <v>2</v>
      </c>
      <c r="J773">
        <v>25</v>
      </c>
      <c r="K773" t="s">
        <v>22</v>
      </c>
      <c r="L773" t="s">
        <v>23</v>
      </c>
      <c r="M773">
        <v>2</v>
      </c>
      <c r="N773" t="s">
        <v>39</v>
      </c>
      <c r="O773">
        <v>1</v>
      </c>
      <c r="P773" t="s">
        <v>25</v>
      </c>
      <c r="Q773" t="s">
        <v>25</v>
      </c>
    </row>
    <row r="774" spans="1:17" x14ac:dyDescent="0.25">
      <c r="A774" t="s">
        <v>20</v>
      </c>
      <c r="B774">
        <v>21</v>
      </c>
      <c r="C774" t="s">
        <v>18</v>
      </c>
      <c r="D774" t="s">
        <v>36</v>
      </c>
      <c r="E774">
        <v>3275</v>
      </c>
      <c r="F774" t="s">
        <v>29</v>
      </c>
      <c r="G774" t="s">
        <v>21</v>
      </c>
      <c r="H774">
        <v>1</v>
      </c>
      <c r="I774">
        <v>4</v>
      </c>
      <c r="J774">
        <v>36</v>
      </c>
      <c r="K774" t="s">
        <v>22</v>
      </c>
      <c r="L774" t="s">
        <v>23</v>
      </c>
      <c r="M774">
        <v>1</v>
      </c>
      <c r="N774" t="s">
        <v>39</v>
      </c>
      <c r="O774">
        <v>1</v>
      </c>
      <c r="P774" t="s">
        <v>25</v>
      </c>
      <c r="Q774" t="s">
        <v>26</v>
      </c>
    </row>
    <row r="775" spans="1:17" x14ac:dyDescent="0.25">
      <c r="A775" t="s">
        <v>20</v>
      </c>
      <c r="B775">
        <v>24</v>
      </c>
      <c r="C775" t="s">
        <v>18</v>
      </c>
      <c r="D775" t="s">
        <v>19</v>
      </c>
      <c r="E775">
        <v>2223</v>
      </c>
      <c r="F775" t="s">
        <v>44</v>
      </c>
      <c r="G775" t="s">
        <v>21</v>
      </c>
      <c r="H775">
        <v>4</v>
      </c>
      <c r="I775">
        <v>4</v>
      </c>
      <c r="J775">
        <v>52</v>
      </c>
      <c r="K775" t="s">
        <v>46</v>
      </c>
      <c r="L775" t="s">
        <v>23</v>
      </c>
      <c r="M775">
        <v>2</v>
      </c>
      <c r="N775" t="s">
        <v>24</v>
      </c>
      <c r="O775">
        <v>1</v>
      </c>
      <c r="P775" t="s">
        <v>26</v>
      </c>
      <c r="Q775" t="s">
        <v>26</v>
      </c>
    </row>
    <row r="776" spans="1:17" x14ac:dyDescent="0.25">
      <c r="A776" t="s">
        <v>47</v>
      </c>
      <c r="B776">
        <v>12</v>
      </c>
      <c r="C776" t="s">
        <v>18</v>
      </c>
      <c r="D776" t="s">
        <v>36</v>
      </c>
      <c r="E776">
        <v>1480</v>
      </c>
      <c r="F776" t="s">
        <v>37</v>
      </c>
      <c r="G776" t="s">
        <v>41</v>
      </c>
      <c r="H776">
        <v>2</v>
      </c>
      <c r="I776">
        <v>4</v>
      </c>
      <c r="J776">
        <v>66</v>
      </c>
      <c r="K776" t="s">
        <v>46</v>
      </c>
      <c r="L776" t="s">
        <v>34</v>
      </c>
      <c r="M776">
        <v>3</v>
      </c>
      <c r="N776" t="s">
        <v>41</v>
      </c>
      <c r="O776">
        <v>1</v>
      </c>
      <c r="P776" t="s">
        <v>26</v>
      </c>
      <c r="Q776" t="s">
        <v>26</v>
      </c>
    </row>
    <row r="777" spans="1:17" x14ac:dyDescent="0.25">
      <c r="A777" t="s">
        <v>17</v>
      </c>
      <c r="B777">
        <v>24</v>
      </c>
      <c r="C777" t="s">
        <v>28</v>
      </c>
      <c r="D777" t="s">
        <v>36</v>
      </c>
      <c r="E777">
        <v>1371</v>
      </c>
      <c r="F777" t="s">
        <v>20</v>
      </c>
      <c r="G777" t="s">
        <v>30</v>
      </c>
      <c r="H777">
        <v>4</v>
      </c>
      <c r="I777">
        <v>4</v>
      </c>
      <c r="J777">
        <v>25</v>
      </c>
      <c r="K777" t="s">
        <v>22</v>
      </c>
      <c r="L777" t="s">
        <v>38</v>
      </c>
      <c r="M777">
        <v>1</v>
      </c>
      <c r="N777" t="s">
        <v>24</v>
      </c>
      <c r="O777">
        <v>1</v>
      </c>
      <c r="P777" t="s">
        <v>26</v>
      </c>
      <c r="Q777" t="s">
        <v>25</v>
      </c>
    </row>
    <row r="778" spans="1:17" x14ac:dyDescent="0.25">
      <c r="A778" t="s">
        <v>20</v>
      </c>
      <c r="B778">
        <v>36</v>
      </c>
      <c r="C778" t="s">
        <v>18</v>
      </c>
      <c r="D778" t="s">
        <v>36</v>
      </c>
      <c r="E778">
        <v>3535</v>
      </c>
      <c r="F778" t="s">
        <v>29</v>
      </c>
      <c r="G778" t="s">
        <v>32</v>
      </c>
      <c r="H778">
        <v>4</v>
      </c>
      <c r="I778">
        <v>4</v>
      </c>
      <c r="J778">
        <v>37</v>
      </c>
      <c r="K778" t="s">
        <v>22</v>
      </c>
      <c r="L778" t="s">
        <v>23</v>
      </c>
      <c r="M778">
        <v>2</v>
      </c>
      <c r="N778" t="s">
        <v>24</v>
      </c>
      <c r="O778">
        <v>1</v>
      </c>
      <c r="P778" t="s">
        <v>25</v>
      </c>
      <c r="Q778" t="s">
        <v>26</v>
      </c>
    </row>
    <row r="779" spans="1:17" x14ac:dyDescent="0.25">
      <c r="A779" t="s">
        <v>17</v>
      </c>
      <c r="B779">
        <v>18</v>
      </c>
      <c r="C779" t="s">
        <v>28</v>
      </c>
      <c r="D779" t="s">
        <v>19</v>
      </c>
      <c r="E779">
        <v>3509</v>
      </c>
      <c r="F779" t="s">
        <v>29</v>
      </c>
      <c r="G779" t="s">
        <v>32</v>
      </c>
      <c r="H779">
        <v>4</v>
      </c>
      <c r="I779">
        <v>1</v>
      </c>
      <c r="J779">
        <v>25</v>
      </c>
      <c r="K779" t="s">
        <v>22</v>
      </c>
      <c r="L779" t="s">
        <v>23</v>
      </c>
      <c r="M779">
        <v>1</v>
      </c>
      <c r="N779" t="s">
        <v>24</v>
      </c>
      <c r="O779">
        <v>1</v>
      </c>
      <c r="P779" t="s">
        <v>26</v>
      </c>
      <c r="Q779" t="s">
        <v>26</v>
      </c>
    </row>
    <row r="780" spans="1:17" x14ac:dyDescent="0.25">
      <c r="A780" t="s">
        <v>20</v>
      </c>
      <c r="B780">
        <v>36</v>
      </c>
      <c r="C780" t="s">
        <v>18</v>
      </c>
      <c r="D780" t="s">
        <v>36</v>
      </c>
      <c r="E780">
        <v>5711</v>
      </c>
      <c r="F780" t="s">
        <v>40</v>
      </c>
      <c r="G780" t="s">
        <v>21</v>
      </c>
      <c r="H780">
        <v>4</v>
      </c>
      <c r="I780">
        <v>2</v>
      </c>
      <c r="J780">
        <v>38</v>
      </c>
      <c r="K780" t="s">
        <v>22</v>
      </c>
      <c r="L780" t="s">
        <v>23</v>
      </c>
      <c r="M780">
        <v>2</v>
      </c>
      <c r="N780" t="s">
        <v>39</v>
      </c>
      <c r="O780">
        <v>1</v>
      </c>
      <c r="P780" t="s">
        <v>25</v>
      </c>
      <c r="Q780" t="s">
        <v>26</v>
      </c>
    </row>
    <row r="781" spans="1:17" x14ac:dyDescent="0.25">
      <c r="A781" t="s">
        <v>27</v>
      </c>
      <c r="B781">
        <v>18</v>
      </c>
      <c r="C781" t="s">
        <v>28</v>
      </c>
      <c r="D781" t="s">
        <v>50</v>
      </c>
      <c r="E781">
        <v>3872</v>
      </c>
      <c r="F781" t="s">
        <v>29</v>
      </c>
      <c r="G781" t="s">
        <v>41</v>
      </c>
      <c r="H781">
        <v>2</v>
      </c>
      <c r="I781">
        <v>4</v>
      </c>
      <c r="J781">
        <v>67</v>
      </c>
      <c r="K781" t="s">
        <v>22</v>
      </c>
      <c r="L781" t="s">
        <v>23</v>
      </c>
      <c r="M781">
        <v>1</v>
      </c>
      <c r="N781" t="s">
        <v>24</v>
      </c>
      <c r="O781">
        <v>1</v>
      </c>
      <c r="P781" t="s">
        <v>25</v>
      </c>
      <c r="Q781" t="s">
        <v>26</v>
      </c>
    </row>
    <row r="782" spans="1:17" x14ac:dyDescent="0.25">
      <c r="A782" t="s">
        <v>27</v>
      </c>
      <c r="B782">
        <v>39</v>
      </c>
      <c r="C782" t="s">
        <v>18</v>
      </c>
      <c r="D782" t="s">
        <v>19</v>
      </c>
      <c r="E782">
        <v>4933</v>
      </c>
      <c r="F782" t="s">
        <v>29</v>
      </c>
      <c r="G782" t="s">
        <v>32</v>
      </c>
      <c r="H782">
        <v>2</v>
      </c>
      <c r="I782">
        <v>2</v>
      </c>
      <c r="J782">
        <v>25</v>
      </c>
      <c r="K782" t="s">
        <v>22</v>
      </c>
      <c r="L782" t="s">
        <v>23</v>
      </c>
      <c r="M782">
        <v>2</v>
      </c>
      <c r="N782" t="s">
        <v>24</v>
      </c>
      <c r="O782">
        <v>1</v>
      </c>
      <c r="P782" t="s">
        <v>26</v>
      </c>
      <c r="Q782" t="s">
        <v>25</v>
      </c>
    </row>
    <row r="783" spans="1:17" x14ac:dyDescent="0.25">
      <c r="A783" t="s">
        <v>20</v>
      </c>
      <c r="B783">
        <v>24</v>
      </c>
      <c r="C783" t="s">
        <v>18</v>
      </c>
      <c r="D783" t="s">
        <v>36</v>
      </c>
      <c r="E783">
        <v>1940</v>
      </c>
      <c r="F783" t="s">
        <v>40</v>
      </c>
      <c r="G783" t="s">
        <v>21</v>
      </c>
      <c r="H783">
        <v>4</v>
      </c>
      <c r="I783">
        <v>4</v>
      </c>
      <c r="J783">
        <v>60</v>
      </c>
      <c r="K783" t="s">
        <v>22</v>
      </c>
      <c r="L783" t="s">
        <v>23</v>
      </c>
      <c r="M783">
        <v>1</v>
      </c>
      <c r="N783" t="s">
        <v>24</v>
      </c>
      <c r="O783">
        <v>1</v>
      </c>
      <c r="P783" t="s">
        <v>25</v>
      </c>
      <c r="Q783" t="s">
        <v>26</v>
      </c>
    </row>
    <row r="784" spans="1:17" x14ac:dyDescent="0.25">
      <c r="A784" t="s">
        <v>27</v>
      </c>
      <c r="B784">
        <v>12</v>
      </c>
      <c r="C784" t="s">
        <v>45</v>
      </c>
      <c r="D784" t="s">
        <v>31</v>
      </c>
      <c r="E784">
        <v>1410</v>
      </c>
      <c r="F784" t="s">
        <v>29</v>
      </c>
      <c r="G784" t="s">
        <v>30</v>
      </c>
      <c r="H784">
        <v>2</v>
      </c>
      <c r="I784">
        <v>2</v>
      </c>
      <c r="J784">
        <v>31</v>
      </c>
      <c r="K784" t="s">
        <v>22</v>
      </c>
      <c r="L784" t="s">
        <v>23</v>
      </c>
      <c r="M784">
        <v>1</v>
      </c>
      <c r="N784" t="s">
        <v>33</v>
      </c>
      <c r="O784">
        <v>1</v>
      </c>
      <c r="P784" t="s">
        <v>25</v>
      </c>
      <c r="Q784" t="s">
        <v>26</v>
      </c>
    </row>
    <row r="785" spans="1:17" x14ac:dyDescent="0.25">
      <c r="A785" t="s">
        <v>27</v>
      </c>
      <c r="B785">
        <v>12</v>
      </c>
      <c r="C785" t="s">
        <v>28</v>
      </c>
      <c r="D785" t="s">
        <v>36</v>
      </c>
      <c r="E785">
        <v>836</v>
      </c>
      <c r="F785" t="s">
        <v>44</v>
      </c>
      <c r="G785" t="s">
        <v>42</v>
      </c>
      <c r="H785">
        <v>4</v>
      </c>
      <c r="I785">
        <v>2</v>
      </c>
      <c r="J785">
        <v>23</v>
      </c>
      <c r="K785" t="s">
        <v>46</v>
      </c>
      <c r="L785" t="s">
        <v>23</v>
      </c>
      <c r="M785">
        <v>1</v>
      </c>
      <c r="N785" t="s">
        <v>33</v>
      </c>
      <c r="O785">
        <v>1</v>
      </c>
      <c r="P785" t="s">
        <v>26</v>
      </c>
      <c r="Q785" t="s">
        <v>25</v>
      </c>
    </row>
    <row r="786" spans="1:17" x14ac:dyDescent="0.25">
      <c r="A786" t="s">
        <v>27</v>
      </c>
      <c r="B786">
        <v>20</v>
      </c>
      <c r="C786" t="s">
        <v>28</v>
      </c>
      <c r="D786" t="s">
        <v>36</v>
      </c>
      <c r="E786">
        <v>6468</v>
      </c>
      <c r="F786" t="s">
        <v>20</v>
      </c>
      <c r="G786" t="s">
        <v>41</v>
      </c>
      <c r="H786">
        <v>1</v>
      </c>
      <c r="I786">
        <v>4</v>
      </c>
      <c r="J786">
        <v>60</v>
      </c>
      <c r="K786" t="s">
        <v>22</v>
      </c>
      <c r="L786" t="s">
        <v>23</v>
      </c>
      <c r="M786">
        <v>1</v>
      </c>
      <c r="N786" t="s">
        <v>39</v>
      </c>
      <c r="O786">
        <v>1</v>
      </c>
      <c r="P786" t="s">
        <v>25</v>
      </c>
      <c r="Q786" t="s">
        <v>26</v>
      </c>
    </row>
    <row r="787" spans="1:17" x14ac:dyDescent="0.25">
      <c r="A787" t="s">
        <v>27</v>
      </c>
      <c r="B787">
        <v>18</v>
      </c>
      <c r="C787" t="s">
        <v>28</v>
      </c>
      <c r="D787" t="s">
        <v>43</v>
      </c>
      <c r="E787">
        <v>1941</v>
      </c>
      <c r="F787" t="s">
        <v>40</v>
      </c>
      <c r="G787" t="s">
        <v>30</v>
      </c>
      <c r="H787">
        <v>4</v>
      </c>
      <c r="I787">
        <v>2</v>
      </c>
      <c r="J787">
        <v>35</v>
      </c>
      <c r="K787" t="s">
        <v>22</v>
      </c>
      <c r="L787" t="s">
        <v>23</v>
      </c>
      <c r="M787">
        <v>1</v>
      </c>
      <c r="N787" t="s">
        <v>33</v>
      </c>
      <c r="O787">
        <v>1</v>
      </c>
      <c r="P787" t="s">
        <v>25</v>
      </c>
      <c r="Q787" t="s">
        <v>26</v>
      </c>
    </row>
    <row r="788" spans="1:17" x14ac:dyDescent="0.25">
      <c r="A788" t="s">
        <v>20</v>
      </c>
      <c r="B788">
        <v>22</v>
      </c>
      <c r="C788" t="s">
        <v>28</v>
      </c>
      <c r="D788" t="s">
        <v>19</v>
      </c>
      <c r="E788">
        <v>2675</v>
      </c>
      <c r="F788" t="s">
        <v>37</v>
      </c>
      <c r="G788" t="s">
        <v>21</v>
      </c>
      <c r="H788">
        <v>3</v>
      </c>
      <c r="I788">
        <v>4</v>
      </c>
      <c r="J788">
        <v>40</v>
      </c>
      <c r="K788" t="s">
        <v>22</v>
      </c>
      <c r="L788" t="s">
        <v>23</v>
      </c>
      <c r="M788">
        <v>1</v>
      </c>
      <c r="N788" t="s">
        <v>24</v>
      </c>
      <c r="O788">
        <v>1</v>
      </c>
      <c r="P788" t="s">
        <v>26</v>
      </c>
      <c r="Q788" t="s">
        <v>26</v>
      </c>
    </row>
    <row r="789" spans="1:17" x14ac:dyDescent="0.25">
      <c r="A789" t="s">
        <v>20</v>
      </c>
      <c r="B789">
        <v>48</v>
      </c>
      <c r="C789" t="s">
        <v>18</v>
      </c>
      <c r="D789" t="s">
        <v>36</v>
      </c>
      <c r="E789">
        <v>2751</v>
      </c>
      <c r="F789" t="s">
        <v>20</v>
      </c>
      <c r="G789" t="s">
        <v>21</v>
      </c>
      <c r="H789">
        <v>4</v>
      </c>
      <c r="I789">
        <v>3</v>
      </c>
      <c r="J789">
        <v>38</v>
      </c>
      <c r="K789" t="s">
        <v>22</v>
      </c>
      <c r="L789" t="s">
        <v>23</v>
      </c>
      <c r="M789">
        <v>2</v>
      </c>
      <c r="N789" t="s">
        <v>24</v>
      </c>
      <c r="O789">
        <v>2</v>
      </c>
      <c r="P789" t="s">
        <v>25</v>
      </c>
      <c r="Q789" t="s">
        <v>26</v>
      </c>
    </row>
    <row r="790" spans="1:17" x14ac:dyDescent="0.25">
      <c r="A790" t="s">
        <v>27</v>
      </c>
      <c r="B790">
        <v>48</v>
      </c>
      <c r="C790" t="s">
        <v>35</v>
      </c>
      <c r="D790" t="s">
        <v>31</v>
      </c>
      <c r="E790">
        <v>6224</v>
      </c>
      <c r="F790" t="s">
        <v>29</v>
      </c>
      <c r="G790" t="s">
        <v>21</v>
      </c>
      <c r="H790">
        <v>4</v>
      </c>
      <c r="I790">
        <v>4</v>
      </c>
      <c r="J790">
        <v>50</v>
      </c>
      <c r="K790" t="s">
        <v>22</v>
      </c>
      <c r="L790" t="s">
        <v>34</v>
      </c>
      <c r="M790">
        <v>1</v>
      </c>
      <c r="N790" t="s">
        <v>24</v>
      </c>
      <c r="O790">
        <v>1</v>
      </c>
      <c r="P790" t="s">
        <v>26</v>
      </c>
      <c r="Q790" t="s">
        <v>25</v>
      </c>
    </row>
    <row r="791" spans="1:17" x14ac:dyDescent="0.25">
      <c r="A791" t="s">
        <v>17</v>
      </c>
      <c r="B791">
        <v>40</v>
      </c>
      <c r="C791" t="s">
        <v>18</v>
      </c>
      <c r="D791" t="s">
        <v>31</v>
      </c>
      <c r="E791">
        <v>5998</v>
      </c>
      <c r="F791" t="s">
        <v>29</v>
      </c>
      <c r="G791" t="s">
        <v>30</v>
      </c>
      <c r="H791">
        <v>4</v>
      </c>
      <c r="I791">
        <v>3</v>
      </c>
      <c r="J791">
        <v>27</v>
      </c>
      <c r="K791" t="s">
        <v>46</v>
      </c>
      <c r="L791" t="s">
        <v>23</v>
      </c>
      <c r="M791">
        <v>1</v>
      </c>
      <c r="N791" t="s">
        <v>24</v>
      </c>
      <c r="O791">
        <v>1</v>
      </c>
      <c r="P791" t="s">
        <v>25</v>
      </c>
      <c r="Q791" t="s">
        <v>25</v>
      </c>
    </row>
    <row r="792" spans="1:17" x14ac:dyDescent="0.25">
      <c r="A792" t="s">
        <v>27</v>
      </c>
      <c r="B792">
        <v>21</v>
      </c>
      <c r="C792" t="s">
        <v>28</v>
      </c>
      <c r="D792" t="s">
        <v>43</v>
      </c>
      <c r="E792">
        <v>1188</v>
      </c>
      <c r="F792" t="s">
        <v>29</v>
      </c>
      <c r="G792" t="s">
        <v>21</v>
      </c>
      <c r="H792">
        <v>2</v>
      </c>
      <c r="I792">
        <v>4</v>
      </c>
      <c r="J792">
        <v>39</v>
      </c>
      <c r="K792" t="s">
        <v>22</v>
      </c>
      <c r="L792" t="s">
        <v>23</v>
      </c>
      <c r="M792">
        <v>1</v>
      </c>
      <c r="N792" t="s">
        <v>24</v>
      </c>
      <c r="O792">
        <v>2</v>
      </c>
      <c r="P792" t="s">
        <v>26</v>
      </c>
      <c r="Q792" t="s">
        <v>25</v>
      </c>
    </row>
    <row r="793" spans="1:17" x14ac:dyDescent="0.25">
      <c r="A793" t="s">
        <v>20</v>
      </c>
      <c r="B793">
        <v>24</v>
      </c>
      <c r="C793" t="s">
        <v>28</v>
      </c>
      <c r="D793" t="s">
        <v>36</v>
      </c>
      <c r="E793">
        <v>6313</v>
      </c>
      <c r="F793" t="s">
        <v>20</v>
      </c>
      <c r="G793" t="s">
        <v>21</v>
      </c>
      <c r="H793">
        <v>3</v>
      </c>
      <c r="I793">
        <v>4</v>
      </c>
      <c r="J793">
        <v>41</v>
      </c>
      <c r="K793" t="s">
        <v>22</v>
      </c>
      <c r="L793" t="s">
        <v>23</v>
      </c>
      <c r="M793">
        <v>1</v>
      </c>
      <c r="N793" t="s">
        <v>39</v>
      </c>
      <c r="O793">
        <v>2</v>
      </c>
      <c r="P793" t="s">
        <v>25</v>
      </c>
      <c r="Q793" t="s">
        <v>26</v>
      </c>
    </row>
    <row r="794" spans="1:17" x14ac:dyDescent="0.25">
      <c r="A794" t="s">
        <v>20</v>
      </c>
      <c r="B794">
        <v>6</v>
      </c>
      <c r="C794" t="s">
        <v>18</v>
      </c>
      <c r="D794" t="s">
        <v>19</v>
      </c>
      <c r="E794">
        <v>1221</v>
      </c>
      <c r="F794" t="s">
        <v>20</v>
      </c>
      <c r="G794" t="s">
        <v>30</v>
      </c>
      <c r="H794">
        <v>1</v>
      </c>
      <c r="I794">
        <v>2</v>
      </c>
      <c r="J794">
        <v>27</v>
      </c>
      <c r="K794" t="s">
        <v>22</v>
      </c>
      <c r="L794" t="s">
        <v>23</v>
      </c>
      <c r="M794">
        <v>2</v>
      </c>
      <c r="N794" t="s">
        <v>24</v>
      </c>
      <c r="O794">
        <v>1</v>
      </c>
      <c r="P794" t="s">
        <v>26</v>
      </c>
      <c r="Q794" t="s">
        <v>26</v>
      </c>
    </row>
    <row r="795" spans="1:17" x14ac:dyDescent="0.25">
      <c r="A795" t="s">
        <v>47</v>
      </c>
      <c r="B795">
        <v>24</v>
      </c>
      <c r="C795" t="s">
        <v>28</v>
      </c>
      <c r="D795" t="s">
        <v>19</v>
      </c>
      <c r="E795">
        <v>2892</v>
      </c>
      <c r="F795" t="s">
        <v>29</v>
      </c>
      <c r="G795" t="s">
        <v>21</v>
      </c>
      <c r="H795">
        <v>3</v>
      </c>
      <c r="I795">
        <v>4</v>
      </c>
      <c r="J795">
        <v>51</v>
      </c>
      <c r="K795" t="s">
        <v>22</v>
      </c>
      <c r="L795" t="s">
        <v>34</v>
      </c>
      <c r="M795">
        <v>1</v>
      </c>
      <c r="N795" t="s">
        <v>24</v>
      </c>
      <c r="O795">
        <v>1</v>
      </c>
      <c r="P795" t="s">
        <v>26</v>
      </c>
      <c r="Q795" t="s">
        <v>26</v>
      </c>
    </row>
    <row r="796" spans="1:17" x14ac:dyDescent="0.25">
      <c r="A796" t="s">
        <v>20</v>
      </c>
      <c r="B796">
        <v>24</v>
      </c>
      <c r="C796" t="s">
        <v>28</v>
      </c>
      <c r="D796" t="s">
        <v>19</v>
      </c>
      <c r="E796">
        <v>3062</v>
      </c>
      <c r="F796" t="s">
        <v>37</v>
      </c>
      <c r="G796" t="s">
        <v>21</v>
      </c>
      <c r="H796">
        <v>4</v>
      </c>
      <c r="I796">
        <v>3</v>
      </c>
      <c r="J796">
        <v>32</v>
      </c>
      <c r="K796" t="s">
        <v>22</v>
      </c>
      <c r="L796" t="s">
        <v>38</v>
      </c>
      <c r="M796">
        <v>1</v>
      </c>
      <c r="N796" t="s">
        <v>24</v>
      </c>
      <c r="O796">
        <v>1</v>
      </c>
      <c r="P796" t="s">
        <v>25</v>
      </c>
      <c r="Q796" t="s">
        <v>26</v>
      </c>
    </row>
    <row r="797" spans="1:17" x14ac:dyDescent="0.25">
      <c r="A797" t="s">
        <v>20</v>
      </c>
      <c r="B797">
        <v>9</v>
      </c>
      <c r="C797" t="s">
        <v>28</v>
      </c>
      <c r="D797" t="s">
        <v>19</v>
      </c>
      <c r="E797">
        <v>2301</v>
      </c>
      <c r="F797" t="s">
        <v>44</v>
      </c>
      <c r="G797" t="s">
        <v>42</v>
      </c>
      <c r="H797">
        <v>2</v>
      </c>
      <c r="I797">
        <v>4</v>
      </c>
      <c r="J797">
        <v>22</v>
      </c>
      <c r="K797" t="s">
        <v>22</v>
      </c>
      <c r="L797" t="s">
        <v>38</v>
      </c>
      <c r="M797">
        <v>1</v>
      </c>
      <c r="N797" t="s">
        <v>24</v>
      </c>
      <c r="O797">
        <v>1</v>
      </c>
      <c r="P797" t="s">
        <v>26</v>
      </c>
      <c r="Q797" t="s">
        <v>26</v>
      </c>
    </row>
    <row r="798" spans="1:17" x14ac:dyDescent="0.25">
      <c r="A798" t="s">
        <v>17</v>
      </c>
      <c r="B798">
        <v>18</v>
      </c>
      <c r="C798" t="s">
        <v>28</v>
      </c>
      <c r="D798" t="s">
        <v>36</v>
      </c>
      <c r="E798">
        <v>7511</v>
      </c>
      <c r="F798" t="s">
        <v>20</v>
      </c>
      <c r="G798" t="s">
        <v>21</v>
      </c>
      <c r="H798">
        <v>1</v>
      </c>
      <c r="I798">
        <v>4</v>
      </c>
      <c r="J798">
        <v>51</v>
      </c>
      <c r="K798" t="s">
        <v>22</v>
      </c>
      <c r="L798" t="s">
        <v>34</v>
      </c>
      <c r="M798">
        <v>1</v>
      </c>
      <c r="N798" t="s">
        <v>24</v>
      </c>
      <c r="O798">
        <v>2</v>
      </c>
      <c r="P798" t="s">
        <v>25</v>
      </c>
      <c r="Q798" t="s">
        <v>25</v>
      </c>
    </row>
    <row r="799" spans="1:17" x14ac:dyDescent="0.25">
      <c r="A799" t="s">
        <v>20</v>
      </c>
      <c r="B799">
        <v>12</v>
      </c>
      <c r="C799" t="s">
        <v>18</v>
      </c>
      <c r="D799" t="s">
        <v>19</v>
      </c>
      <c r="E799">
        <v>1258</v>
      </c>
      <c r="F799" t="s">
        <v>29</v>
      </c>
      <c r="G799" t="s">
        <v>42</v>
      </c>
      <c r="H799">
        <v>2</v>
      </c>
      <c r="I799">
        <v>4</v>
      </c>
      <c r="J799">
        <v>22</v>
      </c>
      <c r="K799" t="s">
        <v>22</v>
      </c>
      <c r="L799" t="s">
        <v>38</v>
      </c>
      <c r="M799">
        <v>2</v>
      </c>
      <c r="N799" t="s">
        <v>33</v>
      </c>
      <c r="O799">
        <v>1</v>
      </c>
      <c r="P799" t="s">
        <v>26</v>
      </c>
      <c r="Q799" t="s">
        <v>26</v>
      </c>
    </row>
    <row r="800" spans="1:17" x14ac:dyDescent="0.25">
      <c r="A800" t="s">
        <v>20</v>
      </c>
      <c r="B800">
        <v>24</v>
      </c>
      <c r="C800" t="s">
        <v>35</v>
      </c>
      <c r="D800" t="s">
        <v>36</v>
      </c>
      <c r="E800">
        <v>717</v>
      </c>
      <c r="F800" t="s">
        <v>20</v>
      </c>
      <c r="G800" t="s">
        <v>21</v>
      </c>
      <c r="H800">
        <v>4</v>
      </c>
      <c r="I800">
        <v>4</v>
      </c>
      <c r="J800">
        <v>54</v>
      </c>
      <c r="K800" t="s">
        <v>22</v>
      </c>
      <c r="L800" t="s">
        <v>23</v>
      </c>
      <c r="M800">
        <v>2</v>
      </c>
      <c r="N800" t="s">
        <v>24</v>
      </c>
      <c r="O800">
        <v>1</v>
      </c>
      <c r="P800" t="s">
        <v>25</v>
      </c>
      <c r="Q800" t="s">
        <v>26</v>
      </c>
    </row>
    <row r="801" spans="1:17" x14ac:dyDescent="0.25">
      <c r="A801" t="s">
        <v>27</v>
      </c>
      <c r="B801">
        <v>9</v>
      </c>
      <c r="C801" t="s">
        <v>28</v>
      </c>
      <c r="D801" t="s">
        <v>36</v>
      </c>
      <c r="E801">
        <v>1549</v>
      </c>
      <c r="F801" t="s">
        <v>20</v>
      </c>
      <c r="G801" t="s">
        <v>42</v>
      </c>
      <c r="H801">
        <v>4</v>
      </c>
      <c r="I801">
        <v>2</v>
      </c>
      <c r="J801">
        <v>35</v>
      </c>
      <c r="K801" t="s">
        <v>22</v>
      </c>
      <c r="L801" t="s">
        <v>23</v>
      </c>
      <c r="M801">
        <v>1</v>
      </c>
      <c r="N801" t="s">
        <v>41</v>
      </c>
      <c r="O801">
        <v>1</v>
      </c>
      <c r="P801" t="s">
        <v>26</v>
      </c>
      <c r="Q801" t="s">
        <v>26</v>
      </c>
    </row>
    <row r="802" spans="1:17" x14ac:dyDescent="0.25">
      <c r="A802" t="s">
        <v>20</v>
      </c>
      <c r="B802">
        <v>24</v>
      </c>
      <c r="C802" t="s">
        <v>18</v>
      </c>
      <c r="D802" t="s">
        <v>31</v>
      </c>
      <c r="E802">
        <v>1597</v>
      </c>
      <c r="F802" t="s">
        <v>29</v>
      </c>
      <c r="G802" t="s">
        <v>21</v>
      </c>
      <c r="H802">
        <v>4</v>
      </c>
      <c r="I802">
        <v>4</v>
      </c>
      <c r="J802">
        <v>54</v>
      </c>
      <c r="K802" t="s">
        <v>22</v>
      </c>
      <c r="L802" t="s">
        <v>34</v>
      </c>
      <c r="M802">
        <v>2</v>
      </c>
      <c r="N802" t="s">
        <v>24</v>
      </c>
      <c r="O802">
        <v>2</v>
      </c>
      <c r="P802" t="s">
        <v>26</v>
      </c>
      <c r="Q802" t="s">
        <v>26</v>
      </c>
    </row>
    <row r="803" spans="1:17" x14ac:dyDescent="0.25">
      <c r="A803" t="s">
        <v>27</v>
      </c>
      <c r="B803">
        <v>18</v>
      </c>
      <c r="C803" t="s">
        <v>18</v>
      </c>
      <c r="D803" t="s">
        <v>19</v>
      </c>
      <c r="E803">
        <v>1795</v>
      </c>
      <c r="F803" t="s">
        <v>29</v>
      </c>
      <c r="G803" t="s">
        <v>21</v>
      </c>
      <c r="H803">
        <v>3</v>
      </c>
      <c r="I803">
        <v>4</v>
      </c>
      <c r="J803">
        <v>48</v>
      </c>
      <c r="K803" t="s">
        <v>46</v>
      </c>
      <c r="L803" t="s">
        <v>38</v>
      </c>
      <c r="M803">
        <v>2</v>
      </c>
      <c r="N803" t="s">
        <v>33</v>
      </c>
      <c r="O803">
        <v>1</v>
      </c>
      <c r="P803" t="s">
        <v>25</v>
      </c>
      <c r="Q803" t="s">
        <v>26</v>
      </c>
    </row>
    <row r="804" spans="1:17" x14ac:dyDescent="0.25">
      <c r="A804" t="s">
        <v>17</v>
      </c>
      <c r="B804">
        <v>20</v>
      </c>
      <c r="C804" t="s">
        <v>18</v>
      </c>
      <c r="D804" t="s">
        <v>19</v>
      </c>
      <c r="E804">
        <v>4272</v>
      </c>
      <c r="F804" t="s">
        <v>29</v>
      </c>
      <c r="G804" t="s">
        <v>21</v>
      </c>
      <c r="H804">
        <v>1</v>
      </c>
      <c r="I804">
        <v>4</v>
      </c>
      <c r="J804">
        <v>24</v>
      </c>
      <c r="K804" t="s">
        <v>22</v>
      </c>
      <c r="L804" t="s">
        <v>23</v>
      </c>
      <c r="M804">
        <v>2</v>
      </c>
      <c r="N804" t="s">
        <v>24</v>
      </c>
      <c r="O804">
        <v>1</v>
      </c>
      <c r="P804" t="s">
        <v>26</v>
      </c>
      <c r="Q804" t="s">
        <v>26</v>
      </c>
    </row>
    <row r="805" spans="1:17" x14ac:dyDescent="0.25">
      <c r="A805" t="s">
        <v>20</v>
      </c>
      <c r="B805">
        <v>12</v>
      </c>
      <c r="C805" t="s">
        <v>18</v>
      </c>
      <c r="D805" t="s">
        <v>19</v>
      </c>
      <c r="E805">
        <v>976</v>
      </c>
      <c r="F805" t="s">
        <v>20</v>
      </c>
      <c r="G805" t="s">
        <v>21</v>
      </c>
      <c r="H805">
        <v>4</v>
      </c>
      <c r="I805">
        <v>4</v>
      </c>
      <c r="J805">
        <v>35</v>
      </c>
      <c r="K805" t="s">
        <v>22</v>
      </c>
      <c r="L805" t="s">
        <v>23</v>
      </c>
      <c r="M805">
        <v>2</v>
      </c>
      <c r="N805" t="s">
        <v>24</v>
      </c>
      <c r="O805">
        <v>1</v>
      </c>
      <c r="P805" t="s">
        <v>26</v>
      </c>
      <c r="Q805" t="s">
        <v>26</v>
      </c>
    </row>
    <row r="806" spans="1:17" x14ac:dyDescent="0.25">
      <c r="A806" t="s">
        <v>27</v>
      </c>
      <c r="B806">
        <v>12</v>
      </c>
      <c r="C806" t="s">
        <v>28</v>
      </c>
      <c r="D806" t="s">
        <v>36</v>
      </c>
      <c r="E806">
        <v>7472</v>
      </c>
      <c r="F806" t="s">
        <v>20</v>
      </c>
      <c r="G806" t="s">
        <v>41</v>
      </c>
      <c r="H806">
        <v>1</v>
      </c>
      <c r="I806">
        <v>2</v>
      </c>
      <c r="J806">
        <v>24</v>
      </c>
      <c r="K806" t="s">
        <v>22</v>
      </c>
      <c r="L806" t="s">
        <v>38</v>
      </c>
      <c r="M806">
        <v>1</v>
      </c>
      <c r="N806" t="s">
        <v>41</v>
      </c>
      <c r="O806">
        <v>1</v>
      </c>
      <c r="P806" t="s">
        <v>26</v>
      </c>
      <c r="Q806" t="s">
        <v>26</v>
      </c>
    </row>
    <row r="807" spans="1:17" x14ac:dyDescent="0.25">
      <c r="A807" t="s">
        <v>17</v>
      </c>
      <c r="B807">
        <v>36</v>
      </c>
      <c r="C807" t="s">
        <v>28</v>
      </c>
      <c r="D807" t="s">
        <v>36</v>
      </c>
      <c r="E807">
        <v>9271</v>
      </c>
      <c r="F807" t="s">
        <v>29</v>
      </c>
      <c r="G807" t="s">
        <v>32</v>
      </c>
      <c r="H807">
        <v>2</v>
      </c>
      <c r="I807">
        <v>1</v>
      </c>
      <c r="J807">
        <v>24</v>
      </c>
      <c r="K807" t="s">
        <v>22</v>
      </c>
      <c r="L807" t="s">
        <v>23</v>
      </c>
      <c r="M807">
        <v>1</v>
      </c>
      <c r="N807" t="s">
        <v>24</v>
      </c>
      <c r="O807">
        <v>1</v>
      </c>
      <c r="P807" t="s">
        <v>25</v>
      </c>
      <c r="Q807" t="s">
        <v>25</v>
      </c>
    </row>
    <row r="808" spans="1:17" x14ac:dyDescent="0.25">
      <c r="A808" t="s">
        <v>27</v>
      </c>
      <c r="B808">
        <v>6</v>
      </c>
      <c r="C808" t="s">
        <v>28</v>
      </c>
      <c r="D808" t="s">
        <v>19</v>
      </c>
      <c r="E808">
        <v>590</v>
      </c>
      <c r="F808" t="s">
        <v>29</v>
      </c>
      <c r="G808" t="s">
        <v>42</v>
      </c>
      <c r="H808">
        <v>3</v>
      </c>
      <c r="I808">
        <v>3</v>
      </c>
      <c r="J808">
        <v>26</v>
      </c>
      <c r="K808" t="s">
        <v>22</v>
      </c>
      <c r="L808" t="s">
        <v>23</v>
      </c>
      <c r="M808">
        <v>1</v>
      </c>
      <c r="N808" t="s">
        <v>33</v>
      </c>
      <c r="O808">
        <v>1</v>
      </c>
      <c r="P808" t="s">
        <v>26</v>
      </c>
      <c r="Q808" t="s">
        <v>26</v>
      </c>
    </row>
    <row r="809" spans="1:17" x14ac:dyDescent="0.25">
      <c r="A809" t="s">
        <v>20</v>
      </c>
      <c r="B809">
        <v>12</v>
      </c>
      <c r="C809" t="s">
        <v>18</v>
      </c>
      <c r="D809" t="s">
        <v>19</v>
      </c>
      <c r="E809">
        <v>930</v>
      </c>
      <c r="F809" t="s">
        <v>20</v>
      </c>
      <c r="G809" t="s">
        <v>21</v>
      </c>
      <c r="H809">
        <v>4</v>
      </c>
      <c r="I809">
        <v>4</v>
      </c>
      <c r="J809">
        <v>65</v>
      </c>
      <c r="K809" t="s">
        <v>22</v>
      </c>
      <c r="L809" t="s">
        <v>23</v>
      </c>
      <c r="M809">
        <v>4</v>
      </c>
      <c r="N809" t="s">
        <v>24</v>
      </c>
      <c r="O809">
        <v>1</v>
      </c>
      <c r="P809" t="s">
        <v>26</v>
      </c>
      <c r="Q809" t="s">
        <v>26</v>
      </c>
    </row>
    <row r="810" spans="1:17" x14ac:dyDescent="0.25">
      <c r="A810" t="s">
        <v>27</v>
      </c>
      <c r="B810">
        <v>42</v>
      </c>
      <c r="C810" t="s">
        <v>48</v>
      </c>
      <c r="D810" t="s">
        <v>36</v>
      </c>
      <c r="E810">
        <v>9283</v>
      </c>
      <c r="F810" t="s">
        <v>29</v>
      </c>
      <c r="G810" t="s">
        <v>41</v>
      </c>
      <c r="H810">
        <v>1</v>
      </c>
      <c r="I810">
        <v>2</v>
      </c>
      <c r="J810">
        <v>55</v>
      </c>
      <c r="K810" t="s">
        <v>46</v>
      </c>
      <c r="L810" t="s">
        <v>34</v>
      </c>
      <c r="M810">
        <v>1</v>
      </c>
      <c r="N810" t="s">
        <v>39</v>
      </c>
      <c r="O810">
        <v>1</v>
      </c>
      <c r="P810" t="s">
        <v>25</v>
      </c>
      <c r="Q810" t="s">
        <v>26</v>
      </c>
    </row>
    <row r="811" spans="1:17" x14ac:dyDescent="0.25">
      <c r="A811" t="s">
        <v>27</v>
      </c>
      <c r="B811">
        <v>15</v>
      </c>
      <c r="C811" t="s">
        <v>45</v>
      </c>
      <c r="D811" t="s">
        <v>36</v>
      </c>
      <c r="E811">
        <v>1778</v>
      </c>
      <c r="F811" t="s">
        <v>29</v>
      </c>
      <c r="G811" t="s">
        <v>42</v>
      </c>
      <c r="H811">
        <v>2</v>
      </c>
      <c r="I811">
        <v>1</v>
      </c>
      <c r="J811">
        <v>26</v>
      </c>
      <c r="K811" t="s">
        <v>22</v>
      </c>
      <c r="L811" t="s">
        <v>38</v>
      </c>
      <c r="M811">
        <v>2</v>
      </c>
      <c r="N811" t="s">
        <v>41</v>
      </c>
      <c r="O811">
        <v>1</v>
      </c>
      <c r="P811" t="s">
        <v>26</v>
      </c>
      <c r="Q811" t="s">
        <v>25</v>
      </c>
    </row>
    <row r="812" spans="1:17" x14ac:dyDescent="0.25">
      <c r="A812" t="s">
        <v>27</v>
      </c>
      <c r="B812">
        <v>8</v>
      </c>
      <c r="C812" t="s">
        <v>28</v>
      </c>
      <c r="D812" t="s">
        <v>43</v>
      </c>
      <c r="E812">
        <v>907</v>
      </c>
      <c r="F812" t="s">
        <v>29</v>
      </c>
      <c r="G812" t="s">
        <v>42</v>
      </c>
      <c r="H812">
        <v>3</v>
      </c>
      <c r="I812">
        <v>2</v>
      </c>
      <c r="J812">
        <v>26</v>
      </c>
      <c r="K812" t="s">
        <v>22</v>
      </c>
      <c r="L812" t="s">
        <v>23</v>
      </c>
      <c r="M812">
        <v>1</v>
      </c>
      <c r="N812" t="s">
        <v>24</v>
      </c>
      <c r="O812">
        <v>1</v>
      </c>
      <c r="P812" t="s">
        <v>25</v>
      </c>
      <c r="Q812" t="s">
        <v>26</v>
      </c>
    </row>
    <row r="813" spans="1:17" x14ac:dyDescent="0.25">
      <c r="A813" t="s">
        <v>27</v>
      </c>
      <c r="B813">
        <v>6</v>
      </c>
      <c r="C813" t="s">
        <v>28</v>
      </c>
      <c r="D813" t="s">
        <v>19</v>
      </c>
      <c r="E813">
        <v>484</v>
      </c>
      <c r="F813" t="s">
        <v>29</v>
      </c>
      <c r="G813" t="s">
        <v>32</v>
      </c>
      <c r="H813">
        <v>3</v>
      </c>
      <c r="I813">
        <v>3</v>
      </c>
      <c r="J813">
        <v>28</v>
      </c>
      <c r="K813" t="s">
        <v>46</v>
      </c>
      <c r="L813" t="s">
        <v>23</v>
      </c>
      <c r="M813">
        <v>1</v>
      </c>
      <c r="N813" t="s">
        <v>33</v>
      </c>
      <c r="O813">
        <v>1</v>
      </c>
      <c r="P813" t="s">
        <v>26</v>
      </c>
      <c r="Q813" t="s">
        <v>26</v>
      </c>
    </row>
    <row r="814" spans="1:17" x14ac:dyDescent="0.25">
      <c r="A814" t="s">
        <v>17</v>
      </c>
      <c r="B814">
        <v>36</v>
      </c>
      <c r="C814" t="s">
        <v>18</v>
      </c>
      <c r="D814" t="s">
        <v>36</v>
      </c>
      <c r="E814">
        <v>9629</v>
      </c>
      <c r="F814" t="s">
        <v>29</v>
      </c>
      <c r="G814" t="s">
        <v>32</v>
      </c>
      <c r="H814">
        <v>4</v>
      </c>
      <c r="I814">
        <v>4</v>
      </c>
      <c r="J814">
        <v>24</v>
      </c>
      <c r="K814" t="s">
        <v>22</v>
      </c>
      <c r="L814" t="s">
        <v>23</v>
      </c>
      <c r="M814">
        <v>2</v>
      </c>
      <c r="N814" t="s">
        <v>24</v>
      </c>
      <c r="O814">
        <v>1</v>
      </c>
      <c r="P814" t="s">
        <v>25</v>
      </c>
      <c r="Q814" t="s">
        <v>25</v>
      </c>
    </row>
    <row r="815" spans="1:17" x14ac:dyDescent="0.25">
      <c r="A815" t="s">
        <v>17</v>
      </c>
      <c r="B815">
        <v>48</v>
      </c>
      <c r="C815" t="s">
        <v>28</v>
      </c>
      <c r="D815" t="s">
        <v>19</v>
      </c>
      <c r="E815">
        <v>3051</v>
      </c>
      <c r="F815" t="s">
        <v>29</v>
      </c>
      <c r="G815" t="s">
        <v>30</v>
      </c>
      <c r="H815">
        <v>3</v>
      </c>
      <c r="I815">
        <v>4</v>
      </c>
      <c r="J815">
        <v>54</v>
      </c>
      <c r="K815" t="s">
        <v>22</v>
      </c>
      <c r="L815" t="s">
        <v>23</v>
      </c>
      <c r="M815">
        <v>1</v>
      </c>
      <c r="N815" t="s">
        <v>24</v>
      </c>
      <c r="O815">
        <v>1</v>
      </c>
      <c r="P815" t="s">
        <v>26</v>
      </c>
      <c r="Q815" t="s">
        <v>25</v>
      </c>
    </row>
    <row r="816" spans="1:17" x14ac:dyDescent="0.25">
      <c r="A816" t="s">
        <v>17</v>
      </c>
      <c r="B816">
        <v>48</v>
      </c>
      <c r="C816" t="s">
        <v>28</v>
      </c>
      <c r="D816" t="s">
        <v>36</v>
      </c>
      <c r="E816">
        <v>3931</v>
      </c>
      <c r="F816" t="s">
        <v>29</v>
      </c>
      <c r="G816" t="s">
        <v>32</v>
      </c>
      <c r="H816">
        <v>4</v>
      </c>
      <c r="I816">
        <v>4</v>
      </c>
      <c r="J816">
        <v>46</v>
      </c>
      <c r="K816" t="s">
        <v>22</v>
      </c>
      <c r="L816" t="s">
        <v>34</v>
      </c>
      <c r="M816">
        <v>1</v>
      </c>
      <c r="N816" t="s">
        <v>24</v>
      </c>
      <c r="O816">
        <v>2</v>
      </c>
      <c r="P816" t="s">
        <v>26</v>
      </c>
      <c r="Q816" t="s">
        <v>25</v>
      </c>
    </row>
    <row r="817" spans="1:17" x14ac:dyDescent="0.25">
      <c r="A817" t="s">
        <v>27</v>
      </c>
      <c r="B817">
        <v>36</v>
      </c>
      <c r="C817" t="s">
        <v>35</v>
      </c>
      <c r="D817" t="s">
        <v>36</v>
      </c>
      <c r="E817">
        <v>7432</v>
      </c>
      <c r="F817" t="s">
        <v>29</v>
      </c>
      <c r="G817" t="s">
        <v>30</v>
      </c>
      <c r="H817">
        <v>2</v>
      </c>
      <c r="I817">
        <v>2</v>
      </c>
      <c r="J817">
        <v>54</v>
      </c>
      <c r="K817" t="s">
        <v>22</v>
      </c>
      <c r="L817" t="s">
        <v>38</v>
      </c>
      <c r="M817">
        <v>1</v>
      </c>
      <c r="N817" t="s">
        <v>24</v>
      </c>
      <c r="O817">
        <v>1</v>
      </c>
      <c r="P817" t="s">
        <v>26</v>
      </c>
      <c r="Q817" t="s">
        <v>26</v>
      </c>
    </row>
    <row r="818" spans="1:17" x14ac:dyDescent="0.25">
      <c r="A818" t="s">
        <v>20</v>
      </c>
      <c r="B818">
        <v>6</v>
      </c>
      <c r="C818" t="s">
        <v>28</v>
      </c>
      <c r="D818" t="s">
        <v>19</v>
      </c>
      <c r="E818">
        <v>1338</v>
      </c>
      <c r="F818" t="s">
        <v>37</v>
      </c>
      <c r="G818" t="s">
        <v>30</v>
      </c>
      <c r="H818">
        <v>1</v>
      </c>
      <c r="I818">
        <v>4</v>
      </c>
      <c r="J818">
        <v>62</v>
      </c>
      <c r="K818" t="s">
        <v>22</v>
      </c>
      <c r="L818" t="s">
        <v>23</v>
      </c>
      <c r="M818">
        <v>1</v>
      </c>
      <c r="N818" t="s">
        <v>24</v>
      </c>
      <c r="O818">
        <v>1</v>
      </c>
      <c r="P818" t="s">
        <v>26</v>
      </c>
      <c r="Q818" t="s">
        <v>26</v>
      </c>
    </row>
    <row r="819" spans="1:17" x14ac:dyDescent="0.25">
      <c r="A819" t="s">
        <v>20</v>
      </c>
      <c r="B819">
        <v>6</v>
      </c>
      <c r="C819" t="s">
        <v>18</v>
      </c>
      <c r="D819" t="s">
        <v>19</v>
      </c>
      <c r="E819">
        <v>1554</v>
      </c>
      <c r="F819" t="s">
        <v>29</v>
      </c>
      <c r="G819" t="s">
        <v>32</v>
      </c>
      <c r="H819">
        <v>1</v>
      </c>
      <c r="I819">
        <v>2</v>
      </c>
      <c r="J819">
        <v>24</v>
      </c>
      <c r="K819" t="s">
        <v>22</v>
      </c>
      <c r="L819" t="s">
        <v>38</v>
      </c>
      <c r="M819">
        <v>2</v>
      </c>
      <c r="N819" t="s">
        <v>24</v>
      </c>
      <c r="O819">
        <v>1</v>
      </c>
      <c r="P819" t="s">
        <v>25</v>
      </c>
      <c r="Q819" t="s">
        <v>26</v>
      </c>
    </row>
    <row r="820" spans="1:17" x14ac:dyDescent="0.25">
      <c r="A820" t="s">
        <v>17</v>
      </c>
      <c r="B820">
        <v>36</v>
      </c>
      <c r="C820" t="s">
        <v>28</v>
      </c>
      <c r="D820" t="s">
        <v>51</v>
      </c>
      <c r="E820">
        <v>15857</v>
      </c>
      <c r="F820" t="s">
        <v>29</v>
      </c>
      <c r="G820" t="s">
        <v>41</v>
      </c>
      <c r="H820">
        <v>2</v>
      </c>
      <c r="I820">
        <v>3</v>
      </c>
      <c r="J820">
        <v>43</v>
      </c>
      <c r="K820" t="s">
        <v>22</v>
      </c>
      <c r="L820" t="s">
        <v>23</v>
      </c>
      <c r="M820">
        <v>1</v>
      </c>
      <c r="N820" t="s">
        <v>39</v>
      </c>
      <c r="O820">
        <v>1</v>
      </c>
      <c r="P820" t="s">
        <v>26</v>
      </c>
      <c r="Q820" t="s">
        <v>26</v>
      </c>
    </row>
    <row r="821" spans="1:17" x14ac:dyDescent="0.25">
      <c r="A821" t="s">
        <v>17</v>
      </c>
      <c r="B821">
        <v>18</v>
      </c>
      <c r="C821" t="s">
        <v>28</v>
      </c>
      <c r="D821" t="s">
        <v>19</v>
      </c>
      <c r="E821">
        <v>1345</v>
      </c>
      <c r="F821" t="s">
        <v>29</v>
      </c>
      <c r="G821" t="s">
        <v>30</v>
      </c>
      <c r="H821">
        <v>4</v>
      </c>
      <c r="I821">
        <v>3</v>
      </c>
      <c r="J821">
        <v>26</v>
      </c>
      <c r="K821" t="s">
        <v>46</v>
      </c>
      <c r="L821" t="s">
        <v>23</v>
      </c>
      <c r="M821">
        <v>1</v>
      </c>
      <c r="N821" t="s">
        <v>24</v>
      </c>
      <c r="O821">
        <v>1</v>
      </c>
      <c r="P821" t="s">
        <v>26</v>
      </c>
      <c r="Q821" t="s">
        <v>25</v>
      </c>
    </row>
    <row r="822" spans="1:17" x14ac:dyDescent="0.25">
      <c r="A822" t="s">
        <v>20</v>
      </c>
      <c r="B822">
        <v>12</v>
      </c>
      <c r="C822" t="s">
        <v>28</v>
      </c>
      <c r="D822" t="s">
        <v>36</v>
      </c>
      <c r="E822">
        <v>1101</v>
      </c>
      <c r="F822" t="s">
        <v>29</v>
      </c>
      <c r="G822" t="s">
        <v>30</v>
      </c>
      <c r="H822">
        <v>3</v>
      </c>
      <c r="I822">
        <v>2</v>
      </c>
      <c r="J822">
        <v>27</v>
      </c>
      <c r="K822" t="s">
        <v>22</v>
      </c>
      <c r="L822" t="s">
        <v>23</v>
      </c>
      <c r="M822">
        <v>2</v>
      </c>
      <c r="N822" t="s">
        <v>24</v>
      </c>
      <c r="O822">
        <v>1</v>
      </c>
      <c r="P822" t="s">
        <v>25</v>
      </c>
      <c r="Q822" t="s">
        <v>26</v>
      </c>
    </row>
    <row r="823" spans="1:17" x14ac:dyDescent="0.25">
      <c r="A823" t="s">
        <v>47</v>
      </c>
      <c r="B823">
        <v>12</v>
      </c>
      <c r="C823" t="s">
        <v>28</v>
      </c>
      <c r="D823" t="s">
        <v>19</v>
      </c>
      <c r="E823">
        <v>3016</v>
      </c>
      <c r="F823" t="s">
        <v>29</v>
      </c>
      <c r="G823" t="s">
        <v>30</v>
      </c>
      <c r="H823">
        <v>3</v>
      </c>
      <c r="I823">
        <v>1</v>
      </c>
      <c r="J823">
        <v>24</v>
      </c>
      <c r="K823" t="s">
        <v>22</v>
      </c>
      <c r="L823" t="s">
        <v>23</v>
      </c>
      <c r="M823">
        <v>1</v>
      </c>
      <c r="N823" t="s">
        <v>24</v>
      </c>
      <c r="O823">
        <v>1</v>
      </c>
      <c r="P823" t="s">
        <v>26</v>
      </c>
      <c r="Q823" t="s">
        <v>26</v>
      </c>
    </row>
    <row r="824" spans="1:17" x14ac:dyDescent="0.25">
      <c r="A824" t="s">
        <v>17</v>
      </c>
      <c r="B824">
        <v>36</v>
      </c>
      <c r="C824" t="s">
        <v>28</v>
      </c>
      <c r="D824" t="s">
        <v>19</v>
      </c>
      <c r="E824">
        <v>2712</v>
      </c>
      <c r="F824" t="s">
        <v>29</v>
      </c>
      <c r="G824" t="s">
        <v>21</v>
      </c>
      <c r="H824">
        <v>2</v>
      </c>
      <c r="I824">
        <v>2</v>
      </c>
      <c r="J824">
        <v>41</v>
      </c>
      <c r="K824" t="s">
        <v>46</v>
      </c>
      <c r="L824" t="s">
        <v>23</v>
      </c>
      <c r="M824">
        <v>1</v>
      </c>
      <c r="N824" t="s">
        <v>24</v>
      </c>
      <c r="O824">
        <v>2</v>
      </c>
      <c r="P824" t="s">
        <v>26</v>
      </c>
      <c r="Q824" t="s">
        <v>25</v>
      </c>
    </row>
    <row r="825" spans="1:17" x14ac:dyDescent="0.25">
      <c r="A825" t="s">
        <v>17</v>
      </c>
      <c r="B825">
        <v>8</v>
      </c>
      <c r="C825" t="s">
        <v>18</v>
      </c>
      <c r="D825" t="s">
        <v>36</v>
      </c>
      <c r="E825">
        <v>731</v>
      </c>
      <c r="F825" t="s">
        <v>29</v>
      </c>
      <c r="G825" t="s">
        <v>21</v>
      </c>
      <c r="H825">
        <v>4</v>
      </c>
      <c r="I825">
        <v>4</v>
      </c>
      <c r="J825">
        <v>47</v>
      </c>
      <c r="K825" t="s">
        <v>22</v>
      </c>
      <c r="L825" t="s">
        <v>23</v>
      </c>
      <c r="M825">
        <v>2</v>
      </c>
      <c r="N825" t="s">
        <v>33</v>
      </c>
      <c r="O825">
        <v>1</v>
      </c>
      <c r="P825" t="s">
        <v>26</v>
      </c>
      <c r="Q825" t="s">
        <v>26</v>
      </c>
    </row>
    <row r="826" spans="1:17" x14ac:dyDescent="0.25">
      <c r="A826" t="s">
        <v>20</v>
      </c>
      <c r="B826">
        <v>18</v>
      </c>
      <c r="C826" t="s">
        <v>18</v>
      </c>
      <c r="D826" t="s">
        <v>19</v>
      </c>
      <c r="E826">
        <v>3780</v>
      </c>
      <c r="F826" t="s">
        <v>29</v>
      </c>
      <c r="G826" t="s">
        <v>42</v>
      </c>
      <c r="H826">
        <v>3</v>
      </c>
      <c r="I826">
        <v>2</v>
      </c>
      <c r="J826">
        <v>35</v>
      </c>
      <c r="K826" t="s">
        <v>22</v>
      </c>
      <c r="L826" t="s">
        <v>23</v>
      </c>
      <c r="M826">
        <v>2</v>
      </c>
      <c r="N826" t="s">
        <v>39</v>
      </c>
      <c r="O826">
        <v>1</v>
      </c>
      <c r="P826" t="s">
        <v>25</v>
      </c>
      <c r="Q826" t="s">
        <v>26</v>
      </c>
    </row>
    <row r="827" spans="1:17" x14ac:dyDescent="0.25">
      <c r="A827" t="s">
        <v>17</v>
      </c>
      <c r="B827">
        <v>21</v>
      </c>
      <c r="C827" t="s">
        <v>18</v>
      </c>
      <c r="D827" t="s">
        <v>36</v>
      </c>
      <c r="E827">
        <v>1602</v>
      </c>
      <c r="F827" t="s">
        <v>29</v>
      </c>
      <c r="G827" t="s">
        <v>21</v>
      </c>
      <c r="H827">
        <v>4</v>
      </c>
      <c r="I827">
        <v>3</v>
      </c>
      <c r="J827">
        <v>30</v>
      </c>
      <c r="K827" t="s">
        <v>22</v>
      </c>
      <c r="L827" t="s">
        <v>23</v>
      </c>
      <c r="M827">
        <v>2</v>
      </c>
      <c r="N827" t="s">
        <v>24</v>
      </c>
      <c r="O827">
        <v>1</v>
      </c>
      <c r="P827" t="s">
        <v>25</v>
      </c>
      <c r="Q827" t="s">
        <v>26</v>
      </c>
    </row>
    <row r="828" spans="1:17" x14ac:dyDescent="0.25">
      <c r="A828" t="s">
        <v>17</v>
      </c>
      <c r="B828">
        <v>18</v>
      </c>
      <c r="C828" t="s">
        <v>18</v>
      </c>
      <c r="D828" t="s">
        <v>36</v>
      </c>
      <c r="E828">
        <v>3966</v>
      </c>
      <c r="F828" t="s">
        <v>29</v>
      </c>
      <c r="G828" t="s">
        <v>21</v>
      </c>
      <c r="H828">
        <v>1</v>
      </c>
      <c r="I828">
        <v>4</v>
      </c>
      <c r="J828">
        <v>33</v>
      </c>
      <c r="K828" t="s">
        <v>46</v>
      </c>
      <c r="L828" t="s">
        <v>38</v>
      </c>
      <c r="M828">
        <v>3</v>
      </c>
      <c r="N828" t="s">
        <v>24</v>
      </c>
      <c r="O828">
        <v>1</v>
      </c>
      <c r="P828" t="s">
        <v>25</v>
      </c>
      <c r="Q828" t="s">
        <v>25</v>
      </c>
    </row>
    <row r="829" spans="1:17" x14ac:dyDescent="0.25">
      <c r="A829" t="s">
        <v>20</v>
      </c>
      <c r="B829">
        <v>18</v>
      </c>
      <c r="C829" t="s">
        <v>45</v>
      </c>
      <c r="D829" t="s">
        <v>43</v>
      </c>
      <c r="E829">
        <v>4165</v>
      </c>
      <c r="F829" t="s">
        <v>29</v>
      </c>
      <c r="G829" t="s">
        <v>30</v>
      </c>
      <c r="H829">
        <v>2</v>
      </c>
      <c r="I829">
        <v>2</v>
      </c>
      <c r="J829">
        <v>36</v>
      </c>
      <c r="K829" t="s">
        <v>49</v>
      </c>
      <c r="L829" t="s">
        <v>23</v>
      </c>
      <c r="M829">
        <v>2</v>
      </c>
      <c r="N829" t="s">
        <v>24</v>
      </c>
      <c r="O829">
        <v>2</v>
      </c>
      <c r="P829" t="s">
        <v>26</v>
      </c>
      <c r="Q829" t="s">
        <v>25</v>
      </c>
    </row>
    <row r="830" spans="1:17" x14ac:dyDescent="0.25">
      <c r="A830" t="s">
        <v>17</v>
      </c>
      <c r="B830">
        <v>36</v>
      </c>
      <c r="C830" t="s">
        <v>28</v>
      </c>
      <c r="D830" t="s">
        <v>36</v>
      </c>
      <c r="E830">
        <v>8335</v>
      </c>
      <c r="F830" t="s">
        <v>20</v>
      </c>
      <c r="G830" t="s">
        <v>21</v>
      </c>
      <c r="H830">
        <v>3</v>
      </c>
      <c r="I830">
        <v>4</v>
      </c>
      <c r="J830">
        <v>47</v>
      </c>
      <c r="K830" t="s">
        <v>22</v>
      </c>
      <c r="L830" t="s">
        <v>34</v>
      </c>
      <c r="M830">
        <v>1</v>
      </c>
      <c r="N830" t="s">
        <v>24</v>
      </c>
      <c r="O830">
        <v>1</v>
      </c>
      <c r="P830" t="s">
        <v>26</v>
      </c>
      <c r="Q830" t="s">
        <v>25</v>
      </c>
    </row>
    <row r="831" spans="1:17" x14ac:dyDescent="0.25">
      <c r="A831" t="s">
        <v>27</v>
      </c>
      <c r="B831">
        <v>48</v>
      </c>
      <c r="C831" t="s">
        <v>35</v>
      </c>
      <c r="D831" t="s">
        <v>43</v>
      </c>
      <c r="E831">
        <v>6681</v>
      </c>
      <c r="F831" t="s">
        <v>20</v>
      </c>
      <c r="G831" t="s">
        <v>30</v>
      </c>
      <c r="H831">
        <v>4</v>
      </c>
      <c r="I831">
        <v>4</v>
      </c>
      <c r="J831">
        <v>38</v>
      </c>
      <c r="K831" t="s">
        <v>22</v>
      </c>
      <c r="L831" t="s">
        <v>34</v>
      </c>
      <c r="M831">
        <v>1</v>
      </c>
      <c r="N831" t="s">
        <v>24</v>
      </c>
      <c r="O831">
        <v>2</v>
      </c>
      <c r="P831" t="s">
        <v>25</v>
      </c>
      <c r="Q831" t="s">
        <v>26</v>
      </c>
    </row>
    <row r="832" spans="1:17" x14ac:dyDescent="0.25">
      <c r="A832" t="s">
        <v>20</v>
      </c>
      <c r="B832">
        <v>24</v>
      </c>
      <c r="C832" t="s">
        <v>35</v>
      </c>
      <c r="D832" t="s">
        <v>43</v>
      </c>
      <c r="E832">
        <v>2375</v>
      </c>
      <c r="F832" t="s">
        <v>37</v>
      </c>
      <c r="G832" t="s">
        <v>30</v>
      </c>
      <c r="H832">
        <v>4</v>
      </c>
      <c r="I832">
        <v>2</v>
      </c>
      <c r="J832">
        <v>44</v>
      </c>
      <c r="K832" t="s">
        <v>22</v>
      </c>
      <c r="L832" t="s">
        <v>23</v>
      </c>
      <c r="M832">
        <v>2</v>
      </c>
      <c r="N832" t="s">
        <v>24</v>
      </c>
      <c r="O832">
        <v>2</v>
      </c>
      <c r="P832" t="s">
        <v>25</v>
      </c>
      <c r="Q832" t="s">
        <v>26</v>
      </c>
    </row>
    <row r="833" spans="1:17" x14ac:dyDescent="0.25">
      <c r="A833" t="s">
        <v>17</v>
      </c>
      <c r="B833">
        <v>18</v>
      </c>
      <c r="C833" t="s">
        <v>28</v>
      </c>
      <c r="D833" t="s">
        <v>36</v>
      </c>
      <c r="E833">
        <v>1216</v>
      </c>
      <c r="F833" t="s">
        <v>29</v>
      </c>
      <c r="G833" t="s">
        <v>42</v>
      </c>
      <c r="H833">
        <v>4</v>
      </c>
      <c r="I833">
        <v>3</v>
      </c>
      <c r="J833">
        <v>23</v>
      </c>
      <c r="K833" t="s">
        <v>22</v>
      </c>
      <c r="L833" t="s">
        <v>38</v>
      </c>
      <c r="M833">
        <v>1</v>
      </c>
      <c r="N833" t="s">
        <v>24</v>
      </c>
      <c r="O833">
        <v>1</v>
      </c>
      <c r="P833" t="s">
        <v>25</v>
      </c>
      <c r="Q833" t="s">
        <v>25</v>
      </c>
    </row>
    <row r="834" spans="1:17" x14ac:dyDescent="0.25">
      <c r="A834" t="s">
        <v>17</v>
      </c>
      <c r="B834">
        <v>45</v>
      </c>
      <c r="C834" t="s">
        <v>45</v>
      </c>
      <c r="D834" t="s">
        <v>43</v>
      </c>
      <c r="E834">
        <v>11816</v>
      </c>
      <c r="F834" t="s">
        <v>29</v>
      </c>
      <c r="G834" t="s">
        <v>21</v>
      </c>
      <c r="H834">
        <v>2</v>
      </c>
      <c r="I834">
        <v>4</v>
      </c>
      <c r="J834">
        <v>29</v>
      </c>
      <c r="K834" t="s">
        <v>22</v>
      </c>
      <c r="L834" t="s">
        <v>38</v>
      </c>
      <c r="M834">
        <v>2</v>
      </c>
      <c r="N834" t="s">
        <v>24</v>
      </c>
      <c r="O834">
        <v>1</v>
      </c>
      <c r="P834" t="s">
        <v>26</v>
      </c>
      <c r="Q834" t="s">
        <v>25</v>
      </c>
    </row>
    <row r="835" spans="1:17" x14ac:dyDescent="0.25">
      <c r="A835" t="s">
        <v>27</v>
      </c>
      <c r="B835">
        <v>24</v>
      </c>
      <c r="C835" t="s">
        <v>28</v>
      </c>
      <c r="D835" t="s">
        <v>19</v>
      </c>
      <c r="E835">
        <v>5084</v>
      </c>
      <c r="F835" t="s">
        <v>20</v>
      </c>
      <c r="G835" t="s">
        <v>21</v>
      </c>
      <c r="H835">
        <v>2</v>
      </c>
      <c r="I835">
        <v>4</v>
      </c>
      <c r="J835">
        <v>42</v>
      </c>
      <c r="K835" t="s">
        <v>22</v>
      </c>
      <c r="L835" t="s">
        <v>23</v>
      </c>
      <c r="M835">
        <v>1</v>
      </c>
      <c r="N835" t="s">
        <v>24</v>
      </c>
      <c r="O835">
        <v>1</v>
      </c>
      <c r="P835" t="s">
        <v>25</v>
      </c>
      <c r="Q835" t="s">
        <v>26</v>
      </c>
    </row>
    <row r="836" spans="1:17" x14ac:dyDescent="0.25">
      <c r="A836" t="s">
        <v>47</v>
      </c>
      <c r="B836">
        <v>15</v>
      </c>
      <c r="C836" t="s">
        <v>28</v>
      </c>
      <c r="D836" t="s">
        <v>19</v>
      </c>
      <c r="E836">
        <v>2327</v>
      </c>
      <c r="F836" t="s">
        <v>29</v>
      </c>
      <c r="G836" t="s">
        <v>42</v>
      </c>
      <c r="H836">
        <v>2</v>
      </c>
      <c r="I836">
        <v>3</v>
      </c>
      <c r="J836">
        <v>25</v>
      </c>
      <c r="K836" t="s">
        <v>22</v>
      </c>
      <c r="L836" t="s">
        <v>23</v>
      </c>
      <c r="M836">
        <v>1</v>
      </c>
      <c r="N836" t="s">
        <v>33</v>
      </c>
      <c r="O836">
        <v>1</v>
      </c>
      <c r="P836" t="s">
        <v>26</v>
      </c>
      <c r="Q836" t="s">
        <v>25</v>
      </c>
    </row>
    <row r="837" spans="1:17" x14ac:dyDescent="0.25">
      <c r="A837" t="s">
        <v>17</v>
      </c>
      <c r="B837">
        <v>12</v>
      </c>
      <c r="C837" t="s">
        <v>45</v>
      </c>
      <c r="D837" t="s">
        <v>36</v>
      </c>
      <c r="E837">
        <v>1082</v>
      </c>
      <c r="F837" t="s">
        <v>29</v>
      </c>
      <c r="G837" t="s">
        <v>30</v>
      </c>
      <c r="H837">
        <v>4</v>
      </c>
      <c r="I837">
        <v>4</v>
      </c>
      <c r="J837">
        <v>48</v>
      </c>
      <c r="K837" t="s">
        <v>46</v>
      </c>
      <c r="L837" t="s">
        <v>23</v>
      </c>
      <c r="M837">
        <v>2</v>
      </c>
      <c r="N837" t="s">
        <v>24</v>
      </c>
      <c r="O837">
        <v>1</v>
      </c>
      <c r="P837" t="s">
        <v>26</v>
      </c>
      <c r="Q837" t="s">
        <v>25</v>
      </c>
    </row>
    <row r="838" spans="1:17" x14ac:dyDescent="0.25">
      <c r="A838" t="s">
        <v>20</v>
      </c>
      <c r="B838">
        <v>12</v>
      </c>
      <c r="C838" t="s">
        <v>28</v>
      </c>
      <c r="D838" t="s">
        <v>19</v>
      </c>
      <c r="E838">
        <v>886</v>
      </c>
      <c r="F838" t="s">
        <v>20</v>
      </c>
      <c r="G838" t="s">
        <v>30</v>
      </c>
      <c r="H838">
        <v>4</v>
      </c>
      <c r="I838">
        <v>2</v>
      </c>
      <c r="J838">
        <v>21</v>
      </c>
      <c r="K838" t="s">
        <v>22</v>
      </c>
      <c r="L838" t="s">
        <v>23</v>
      </c>
      <c r="M838">
        <v>1</v>
      </c>
      <c r="N838" t="s">
        <v>24</v>
      </c>
      <c r="O838">
        <v>1</v>
      </c>
      <c r="P838" t="s">
        <v>26</v>
      </c>
      <c r="Q838" t="s">
        <v>26</v>
      </c>
    </row>
    <row r="839" spans="1:17" x14ac:dyDescent="0.25">
      <c r="A839" t="s">
        <v>20</v>
      </c>
      <c r="B839">
        <v>4</v>
      </c>
      <c r="C839" t="s">
        <v>28</v>
      </c>
      <c r="D839" t="s">
        <v>19</v>
      </c>
      <c r="E839">
        <v>601</v>
      </c>
      <c r="F839" t="s">
        <v>29</v>
      </c>
      <c r="G839" t="s">
        <v>42</v>
      </c>
      <c r="H839">
        <v>1</v>
      </c>
      <c r="I839">
        <v>3</v>
      </c>
      <c r="J839">
        <v>23</v>
      </c>
      <c r="K839" t="s">
        <v>22</v>
      </c>
      <c r="L839" t="s">
        <v>38</v>
      </c>
      <c r="M839">
        <v>1</v>
      </c>
      <c r="N839" t="s">
        <v>33</v>
      </c>
      <c r="O839">
        <v>2</v>
      </c>
      <c r="P839" t="s">
        <v>26</v>
      </c>
      <c r="Q839" t="s">
        <v>26</v>
      </c>
    </row>
    <row r="840" spans="1:17" x14ac:dyDescent="0.25">
      <c r="A840" t="s">
        <v>17</v>
      </c>
      <c r="B840">
        <v>24</v>
      </c>
      <c r="C840" t="s">
        <v>18</v>
      </c>
      <c r="D840" t="s">
        <v>36</v>
      </c>
      <c r="E840">
        <v>2957</v>
      </c>
      <c r="F840" t="s">
        <v>29</v>
      </c>
      <c r="G840" t="s">
        <v>21</v>
      </c>
      <c r="H840">
        <v>4</v>
      </c>
      <c r="I840">
        <v>4</v>
      </c>
      <c r="J840">
        <v>63</v>
      </c>
      <c r="K840" t="s">
        <v>22</v>
      </c>
      <c r="L840" t="s">
        <v>23</v>
      </c>
      <c r="M840">
        <v>2</v>
      </c>
      <c r="N840" t="s">
        <v>24</v>
      </c>
      <c r="O840">
        <v>1</v>
      </c>
      <c r="P840" t="s">
        <v>25</v>
      </c>
      <c r="Q840" t="s">
        <v>26</v>
      </c>
    </row>
    <row r="841" spans="1:17" x14ac:dyDescent="0.25">
      <c r="A841" t="s">
        <v>20</v>
      </c>
      <c r="B841">
        <v>24</v>
      </c>
      <c r="C841" t="s">
        <v>18</v>
      </c>
      <c r="D841" t="s">
        <v>19</v>
      </c>
      <c r="E841">
        <v>2611</v>
      </c>
      <c r="F841" t="s">
        <v>29</v>
      </c>
      <c r="G841" t="s">
        <v>21</v>
      </c>
      <c r="H841">
        <v>4</v>
      </c>
      <c r="I841">
        <v>3</v>
      </c>
      <c r="J841">
        <v>46</v>
      </c>
      <c r="K841" t="s">
        <v>22</v>
      </c>
      <c r="L841" t="s">
        <v>23</v>
      </c>
      <c r="M841">
        <v>2</v>
      </c>
      <c r="N841" t="s">
        <v>24</v>
      </c>
      <c r="O841">
        <v>1</v>
      </c>
      <c r="P841" t="s">
        <v>26</v>
      </c>
      <c r="Q841" t="s">
        <v>26</v>
      </c>
    </row>
    <row r="842" spans="1:17" x14ac:dyDescent="0.25">
      <c r="A842" t="s">
        <v>17</v>
      </c>
      <c r="B842">
        <v>36</v>
      </c>
      <c r="C842" t="s">
        <v>28</v>
      </c>
      <c r="D842" t="s">
        <v>19</v>
      </c>
      <c r="E842">
        <v>5179</v>
      </c>
      <c r="F842" t="s">
        <v>29</v>
      </c>
      <c r="G842" t="s">
        <v>32</v>
      </c>
      <c r="H842">
        <v>4</v>
      </c>
      <c r="I842">
        <v>2</v>
      </c>
      <c r="J842">
        <v>29</v>
      </c>
      <c r="K842" t="s">
        <v>22</v>
      </c>
      <c r="L842" t="s">
        <v>23</v>
      </c>
      <c r="M842">
        <v>1</v>
      </c>
      <c r="N842" t="s">
        <v>24</v>
      </c>
      <c r="O842">
        <v>1</v>
      </c>
      <c r="P842" t="s">
        <v>26</v>
      </c>
      <c r="Q842" t="s">
        <v>25</v>
      </c>
    </row>
    <row r="843" spans="1:17" x14ac:dyDescent="0.25">
      <c r="A843" t="s">
        <v>20</v>
      </c>
      <c r="B843">
        <v>21</v>
      </c>
      <c r="C843" t="s">
        <v>35</v>
      </c>
      <c r="D843" t="s">
        <v>36</v>
      </c>
      <c r="E843">
        <v>2993</v>
      </c>
      <c r="F843" t="s">
        <v>29</v>
      </c>
      <c r="G843" t="s">
        <v>30</v>
      </c>
      <c r="H843">
        <v>3</v>
      </c>
      <c r="I843">
        <v>2</v>
      </c>
      <c r="J843">
        <v>28</v>
      </c>
      <c r="K843" t="s">
        <v>49</v>
      </c>
      <c r="L843" t="s">
        <v>23</v>
      </c>
      <c r="M843">
        <v>2</v>
      </c>
      <c r="N843" t="s">
        <v>33</v>
      </c>
      <c r="O843">
        <v>1</v>
      </c>
      <c r="P843" t="s">
        <v>26</v>
      </c>
      <c r="Q843" t="s">
        <v>26</v>
      </c>
    </row>
    <row r="844" spans="1:17" x14ac:dyDescent="0.25">
      <c r="A844" t="s">
        <v>20</v>
      </c>
      <c r="B844">
        <v>18</v>
      </c>
      <c r="C844" t="s">
        <v>28</v>
      </c>
      <c r="D844" t="s">
        <v>50</v>
      </c>
      <c r="E844">
        <v>1943</v>
      </c>
      <c r="F844" t="s">
        <v>29</v>
      </c>
      <c r="G844" t="s">
        <v>42</v>
      </c>
      <c r="H844">
        <v>4</v>
      </c>
      <c r="I844">
        <v>4</v>
      </c>
      <c r="J844">
        <v>23</v>
      </c>
      <c r="K844" t="s">
        <v>22</v>
      </c>
      <c r="L844" t="s">
        <v>23</v>
      </c>
      <c r="M844">
        <v>1</v>
      </c>
      <c r="N844" t="s">
        <v>24</v>
      </c>
      <c r="O844">
        <v>1</v>
      </c>
      <c r="P844" t="s">
        <v>26</v>
      </c>
      <c r="Q844" t="s">
        <v>25</v>
      </c>
    </row>
    <row r="845" spans="1:17" x14ac:dyDescent="0.25">
      <c r="A845" t="s">
        <v>20</v>
      </c>
      <c r="B845">
        <v>24</v>
      </c>
      <c r="C845" t="s">
        <v>48</v>
      </c>
      <c r="D845" t="s">
        <v>43</v>
      </c>
      <c r="E845">
        <v>1559</v>
      </c>
      <c r="F845" t="s">
        <v>29</v>
      </c>
      <c r="G845" t="s">
        <v>32</v>
      </c>
      <c r="H845">
        <v>4</v>
      </c>
      <c r="I845">
        <v>4</v>
      </c>
      <c r="J845">
        <v>50</v>
      </c>
      <c r="K845" t="s">
        <v>46</v>
      </c>
      <c r="L845" t="s">
        <v>23</v>
      </c>
      <c r="M845">
        <v>1</v>
      </c>
      <c r="N845" t="s">
        <v>24</v>
      </c>
      <c r="O845">
        <v>1</v>
      </c>
      <c r="P845" t="s">
        <v>25</v>
      </c>
      <c r="Q845" t="s">
        <v>26</v>
      </c>
    </row>
    <row r="846" spans="1:17" x14ac:dyDescent="0.25">
      <c r="A846" t="s">
        <v>20</v>
      </c>
      <c r="B846">
        <v>18</v>
      </c>
      <c r="C846" t="s">
        <v>28</v>
      </c>
      <c r="D846" t="s">
        <v>19</v>
      </c>
      <c r="E846">
        <v>3422</v>
      </c>
      <c r="F846" t="s">
        <v>29</v>
      </c>
      <c r="G846" t="s">
        <v>21</v>
      </c>
      <c r="H846">
        <v>4</v>
      </c>
      <c r="I846">
        <v>4</v>
      </c>
      <c r="J846">
        <v>47</v>
      </c>
      <c r="K846" t="s">
        <v>46</v>
      </c>
      <c r="L846" t="s">
        <v>23</v>
      </c>
      <c r="M846">
        <v>3</v>
      </c>
      <c r="N846" t="s">
        <v>24</v>
      </c>
      <c r="O846">
        <v>2</v>
      </c>
      <c r="P846" t="s">
        <v>25</v>
      </c>
      <c r="Q846" t="s">
        <v>26</v>
      </c>
    </row>
    <row r="847" spans="1:17" x14ac:dyDescent="0.25">
      <c r="A847" t="s">
        <v>27</v>
      </c>
      <c r="B847">
        <v>21</v>
      </c>
      <c r="C847" t="s">
        <v>28</v>
      </c>
      <c r="D847" t="s">
        <v>19</v>
      </c>
      <c r="E847">
        <v>3976</v>
      </c>
      <c r="F847" t="s">
        <v>20</v>
      </c>
      <c r="G847" t="s">
        <v>32</v>
      </c>
      <c r="H847">
        <v>2</v>
      </c>
      <c r="I847">
        <v>3</v>
      </c>
      <c r="J847">
        <v>35</v>
      </c>
      <c r="K847" t="s">
        <v>22</v>
      </c>
      <c r="L847" t="s">
        <v>23</v>
      </c>
      <c r="M847">
        <v>1</v>
      </c>
      <c r="N847" t="s">
        <v>24</v>
      </c>
      <c r="O847">
        <v>1</v>
      </c>
      <c r="P847" t="s">
        <v>25</v>
      </c>
      <c r="Q847" t="s">
        <v>26</v>
      </c>
    </row>
    <row r="848" spans="1:17" x14ac:dyDescent="0.25">
      <c r="A848" t="s">
        <v>20</v>
      </c>
      <c r="B848">
        <v>18</v>
      </c>
      <c r="C848" t="s">
        <v>28</v>
      </c>
      <c r="D848" t="s">
        <v>36</v>
      </c>
      <c r="E848">
        <v>6761</v>
      </c>
      <c r="F848" t="s">
        <v>20</v>
      </c>
      <c r="G848" t="s">
        <v>30</v>
      </c>
      <c r="H848">
        <v>2</v>
      </c>
      <c r="I848">
        <v>4</v>
      </c>
      <c r="J848">
        <v>68</v>
      </c>
      <c r="K848" t="s">
        <v>22</v>
      </c>
      <c r="L848" t="s">
        <v>38</v>
      </c>
      <c r="M848">
        <v>2</v>
      </c>
      <c r="N848" t="s">
        <v>24</v>
      </c>
      <c r="O848">
        <v>1</v>
      </c>
      <c r="P848" t="s">
        <v>26</v>
      </c>
      <c r="Q848" t="s">
        <v>25</v>
      </c>
    </row>
    <row r="849" spans="1:17" x14ac:dyDescent="0.25">
      <c r="A849" t="s">
        <v>20</v>
      </c>
      <c r="B849">
        <v>24</v>
      </c>
      <c r="C849" t="s">
        <v>28</v>
      </c>
      <c r="D849" t="s">
        <v>36</v>
      </c>
      <c r="E849">
        <v>1249</v>
      </c>
      <c r="F849" t="s">
        <v>29</v>
      </c>
      <c r="G849" t="s">
        <v>42</v>
      </c>
      <c r="H849">
        <v>4</v>
      </c>
      <c r="I849">
        <v>2</v>
      </c>
      <c r="J849">
        <v>28</v>
      </c>
      <c r="K849" t="s">
        <v>22</v>
      </c>
      <c r="L849" t="s">
        <v>23</v>
      </c>
      <c r="M849">
        <v>1</v>
      </c>
      <c r="N849" t="s">
        <v>24</v>
      </c>
      <c r="O849">
        <v>1</v>
      </c>
      <c r="P849" t="s">
        <v>26</v>
      </c>
      <c r="Q849" t="s">
        <v>26</v>
      </c>
    </row>
    <row r="850" spans="1:17" x14ac:dyDescent="0.25">
      <c r="A850" t="s">
        <v>17</v>
      </c>
      <c r="B850">
        <v>9</v>
      </c>
      <c r="C850" t="s">
        <v>28</v>
      </c>
      <c r="D850" t="s">
        <v>19</v>
      </c>
      <c r="E850">
        <v>1364</v>
      </c>
      <c r="F850" t="s">
        <v>29</v>
      </c>
      <c r="G850" t="s">
        <v>32</v>
      </c>
      <c r="H850">
        <v>3</v>
      </c>
      <c r="I850">
        <v>4</v>
      </c>
      <c r="J850">
        <v>59</v>
      </c>
      <c r="K850" t="s">
        <v>22</v>
      </c>
      <c r="L850" t="s">
        <v>23</v>
      </c>
      <c r="M850">
        <v>1</v>
      </c>
      <c r="N850" t="s">
        <v>24</v>
      </c>
      <c r="O850">
        <v>1</v>
      </c>
      <c r="P850" t="s">
        <v>26</v>
      </c>
      <c r="Q850" t="s">
        <v>26</v>
      </c>
    </row>
    <row r="851" spans="1:17" x14ac:dyDescent="0.25">
      <c r="A851" t="s">
        <v>17</v>
      </c>
      <c r="B851">
        <v>12</v>
      </c>
      <c r="C851" t="s">
        <v>28</v>
      </c>
      <c r="D851" t="s">
        <v>19</v>
      </c>
      <c r="E851">
        <v>709</v>
      </c>
      <c r="F851" t="s">
        <v>29</v>
      </c>
      <c r="G851" t="s">
        <v>21</v>
      </c>
      <c r="H851">
        <v>4</v>
      </c>
      <c r="I851">
        <v>4</v>
      </c>
      <c r="J851">
        <v>57</v>
      </c>
      <c r="K851" t="s">
        <v>49</v>
      </c>
      <c r="L851" t="s">
        <v>23</v>
      </c>
      <c r="M851">
        <v>1</v>
      </c>
      <c r="N851" t="s">
        <v>33</v>
      </c>
      <c r="O851">
        <v>1</v>
      </c>
      <c r="P851" t="s">
        <v>26</v>
      </c>
      <c r="Q851" t="s">
        <v>25</v>
      </c>
    </row>
    <row r="852" spans="1:17" x14ac:dyDescent="0.25">
      <c r="A852" t="s">
        <v>17</v>
      </c>
      <c r="B852">
        <v>20</v>
      </c>
      <c r="C852" t="s">
        <v>18</v>
      </c>
      <c r="D852" t="s">
        <v>36</v>
      </c>
      <c r="E852">
        <v>2235</v>
      </c>
      <c r="F852" t="s">
        <v>29</v>
      </c>
      <c r="G852" t="s">
        <v>30</v>
      </c>
      <c r="H852">
        <v>4</v>
      </c>
      <c r="I852">
        <v>2</v>
      </c>
      <c r="J852">
        <v>33</v>
      </c>
      <c r="K852" t="s">
        <v>46</v>
      </c>
      <c r="L852" t="s">
        <v>38</v>
      </c>
      <c r="M852">
        <v>2</v>
      </c>
      <c r="N852" t="s">
        <v>24</v>
      </c>
      <c r="O852">
        <v>1</v>
      </c>
      <c r="P852" t="s">
        <v>26</v>
      </c>
      <c r="Q852" t="s">
        <v>25</v>
      </c>
    </row>
    <row r="853" spans="1:17" x14ac:dyDescent="0.25">
      <c r="A853" t="s">
        <v>20</v>
      </c>
      <c r="B853">
        <v>24</v>
      </c>
      <c r="C853" t="s">
        <v>18</v>
      </c>
      <c r="D853" t="s">
        <v>36</v>
      </c>
      <c r="E853">
        <v>4042</v>
      </c>
      <c r="F853" t="s">
        <v>20</v>
      </c>
      <c r="G853" t="s">
        <v>32</v>
      </c>
      <c r="H853">
        <v>3</v>
      </c>
      <c r="I853">
        <v>4</v>
      </c>
      <c r="J853">
        <v>43</v>
      </c>
      <c r="K853" t="s">
        <v>22</v>
      </c>
      <c r="L853" t="s">
        <v>23</v>
      </c>
      <c r="M853">
        <v>2</v>
      </c>
      <c r="N853" t="s">
        <v>24</v>
      </c>
      <c r="O853">
        <v>1</v>
      </c>
      <c r="P853" t="s">
        <v>25</v>
      </c>
      <c r="Q853" t="s">
        <v>26</v>
      </c>
    </row>
    <row r="854" spans="1:17" x14ac:dyDescent="0.25">
      <c r="A854" t="s">
        <v>20</v>
      </c>
      <c r="B854">
        <v>15</v>
      </c>
      <c r="C854" t="s">
        <v>18</v>
      </c>
      <c r="D854" t="s">
        <v>19</v>
      </c>
      <c r="E854">
        <v>1471</v>
      </c>
      <c r="F854" t="s">
        <v>29</v>
      </c>
      <c r="G854" t="s">
        <v>30</v>
      </c>
      <c r="H854">
        <v>4</v>
      </c>
      <c r="I854">
        <v>4</v>
      </c>
      <c r="J854">
        <v>35</v>
      </c>
      <c r="K854" t="s">
        <v>22</v>
      </c>
      <c r="L854" t="s">
        <v>34</v>
      </c>
      <c r="M854">
        <v>2</v>
      </c>
      <c r="N854" t="s">
        <v>24</v>
      </c>
      <c r="O854">
        <v>1</v>
      </c>
      <c r="P854" t="s">
        <v>25</v>
      </c>
      <c r="Q854" t="s">
        <v>26</v>
      </c>
    </row>
    <row r="855" spans="1:17" x14ac:dyDescent="0.25">
      <c r="A855" t="s">
        <v>17</v>
      </c>
      <c r="B855">
        <v>18</v>
      </c>
      <c r="C855" t="s">
        <v>48</v>
      </c>
      <c r="D855" t="s">
        <v>36</v>
      </c>
      <c r="E855">
        <v>1442</v>
      </c>
      <c r="F855" t="s">
        <v>29</v>
      </c>
      <c r="G855" t="s">
        <v>32</v>
      </c>
      <c r="H855">
        <v>4</v>
      </c>
      <c r="I855">
        <v>4</v>
      </c>
      <c r="J855">
        <v>32</v>
      </c>
      <c r="K855" t="s">
        <v>22</v>
      </c>
      <c r="L855" t="s">
        <v>34</v>
      </c>
      <c r="M855">
        <v>2</v>
      </c>
      <c r="N855" t="s">
        <v>33</v>
      </c>
      <c r="O855">
        <v>2</v>
      </c>
      <c r="P855" t="s">
        <v>26</v>
      </c>
      <c r="Q855" t="s">
        <v>25</v>
      </c>
    </row>
    <row r="856" spans="1:17" x14ac:dyDescent="0.25">
      <c r="A856" t="s">
        <v>20</v>
      </c>
      <c r="B856">
        <v>36</v>
      </c>
      <c r="C856" t="s">
        <v>35</v>
      </c>
      <c r="D856" t="s">
        <v>36</v>
      </c>
      <c r="E856">
        <v>10875</v>
      </c>
      <c r="F856" t="s">
        <v>29</v>
      </c>
      <c r="G856" t="s">
        <v>21</v>
      </c>
      <c r="H856">
        <v>2</v>
      </c>
      <c r="I856">
        <v>2</v>
      </c>
      <c r="J856">
        <v>45</v>
      </c>
      <c r="K856" t="s">
        <v>22</v>
      </c>
      <c r="L856" t="s">
        <v>23</v>
      </c>
      <c r="M856">
        <v>2</v>
      </c>
      <c r="N856" t="s">
        <v>24</v>
      </c>
      <c r="O856">
        <v>2</v>
      </c>
      <c r="P856" t="s">
        <v>25</v>
      </c>
      <c r="Q856" t="s">
        <v>26</v>
      </c>
    </row>
    <row r="857" spans="1:17" x14ac:dyDescent="0.25">
      <c r="A857" t="s">
        <v>20</v>
      </c>
      <c r="B857">
        <v>24</v>
      </c>
      <c r="C857" t="s">
        <v>28</v>
      </c>
      <c r="D857" t="s">
        <v>36</v>
      </c>
      <c r="E857">
        <v>1474</v>
      </c>
      <c r="F857" t="s">
        <v>44</v>
      </c>
      <c r="G857" t="s">
        <v>42</v>
      </c>
      <c r="H857">
        <v>4</v>
      </c>
      <c r="I857">
        <v>3</v>
      </c>
      <c r="J857">
        <v>33</v>
      </c>
      <c r="K857" t="s">
        <v>22</v>
      </c>
      <c r="L857" t="s">
        <v>23</v>
      </c>
      <c r="M857">
        <v>1</v>
      </c>
      <c r="N857" t="s">
        <v>24</v>
      </c>
      <c r="O857">
        <v>1</v>
      </c>
      <c r="P857" t="s">
        <v>25</v>
      </c>
      <c r="Q857" t="s">
        <v>26</v>
      </c>
    </row>
    <row r="858" spans="1:17" x14ac:dyDescent="0.25">
      <c r="A858" t="s">
        <v>20</v>
      </c>
      <c r="B858">
        <v>10</v>
      </c>
      <c r="C858" t="s">
        <v>28</v>
      </c>
      <c r="D858" t="s">
        <v>31</v>
      </c>
      <c r="E858">
        <v>894</v>
      </c>
      <c r="F858" t="s">
        <v>20</v>
      </c>
      <c r="G858" t="s">
        <v>32</v>
      </c>
      <c r="H858">
        <v>4</v>
      </c>
      <c r="I858">
        <v>3</v>
      </c>
      <c r="J858">
        <v>40</v>
      </c>
      <c r="K858" t="s">
        <v>22</v>
      </c>
      <c r="L858" t="s">
        <v>23</v>
      </c>
      <c r="M858">
        <v>1</v>
      </c>
      <c r="N858" t="s">
        <v>24</v>
      </c>
      <c r="O858">
        <v>1</v>
      </c>
      <c r="P858" t="s">
        <v>25</v>
      </c>
      <c r="Q858" t="s">
        <v>26</v>
      </c>
    </row>
    <row r="859" spans="1:17" x14ac:dyDescent="0.25">
      <c r="A859" t="s">
        <v>20</v>
      </c>
      <c r="B859">
        <v>15</v>
      </c>
      <c r="C859" t="s">
        <v>18</v>
      </c>
      <c r="D859" t="s">
        <v>19</v>
      </c>
      <c r="E859">
        <v>3343</v>
      </c>
      <c r="F859" t="s">
        <v>29</v>
      </c>
      <c r="G859" t="s">
        <v>30</v>
      </c>
      <c r="H859">
        <v>4</v>
      </c>
      <c r="I859">
        <v>2</v>
      </c>
      <c r="J859">
        <v>28</v>
      </c>
      <c r="K859" t="s">
        <v>22</v>
      </c>
      <c r="L859" t="s">
        <v>34</v>
      </c>
      <c r="M859">
        <v>1</v>
      </c>
      <c r="N859" t="s">
        <v>24</v>
      </c>
      <c r="O859">
        <v>1</v>
      </c>
      <c r="P859" t="s">
        <v>25</v>
      </c>
      <c r="Q859" t="s">
        <v>26</v>
      </c>
    </row>
    <row r="860" spans="1:17" x14ac:dyDescent="0.25">
      <c r="A860" t="s">
        <v>17</v>
      </c>
      <c r="B860">
        <v>15</v>
      </c>
      <c r="C860" t="s">
        <v>28</v>
      </c>
      <c r="D860" t="s">
        <v>36</v>
      </c>
      <c r="E860">
        <v>3959</v>
      </c>
      <c r="F860" t="s">
        <v>29</v>
      </c>
      <c r="G860" t="s">
        <v>30</v>
      </c>
      <c r="H860">
        <v>3</v>
      </c>
      <c r="I860">
        <v>2</v>
      </c>
      <c r="J860">
        <v>29</v>
      </c>
      <c r="K860" t="s">
        <v>22</v>
      </c>
      <c r="L860" t="s">
        <v>23</v>
      </c>
      <c r="M860">
        <v>1</v>
      </c>
      <c r="N860" t="s">
        <v>24</v>
      </c>
      <c r="O860">
        <v>1</v>
      </c>
      <c r="P860" t="s">
        <v>25</v>
      </c>
      <c r="Q860" t="s">
        <v>25</v>
      </c>
    </row>
    <row r="861" spans="1:17" x14ac:dyDescent="0.25">
      <c r="A861" t="s">
        <v>20</v>
      </c>
      <c r="B861">
        <v>9</v>
      </c>
      <c r="C861" t="s">
        <v>28</v>
      </c>
      <c r="D861" t="s">
        <v>36</v>
      </c>
      <c r="E861">
        <v>3577</v>
      </c>
      <c r="F861" t="s">
        <v>44</v>
      </c>
      <c r="G861" t="s">
        <v>30</v>
      </c>
      <c r="H861">
        <v>1</v>
      </c>
      <c r="I861">
        <v>2</v>
      </c>
      <c r="J861">
        <v>26</v>
      </c>
      <c r="K861" t="s">
        <v>22</v>
      </c>
      <c r="L861" t="s">
        <v>38</v>
      </c>
      <c r="M861">
        <v>1</v>
      </c>
      <c r="N861" t="s">
        <v>24</v>
      </c>
      <c r="O861">
        <v>2</v>
      </c>
      <c r="P861" t="s">
        <v>26</v>
      </c>
      <c r="Q861" t="s">
        <v>26</v>
      </c>
    </row>
    <row r="862" spans="1:17" x14ac:dyDescent="0.25">
      <c r="A862" t="s">
        <v>20</v>
      </c>
      <c r="B862">
        <v>24</v>
      </c>
      <c r="C862" t="s">
        <v>18</v>
      </c>
      <c r="D862" t="s">
        <v>36</v>
      </c>
      <c r="E862">
        <v>5804</v>
      </c>
      <c r="F862" t="s">
        <v>40</v>
      </c>
      <c r="G862" t="s">
        <v>30</v>
      </c>
      <c r="H862">
        <v>4</v>
      </c>
      <c r="I862">
        <v>2</v>
      </c>
      <c r="J862">
        <v>27</v>
      </c>
      <c r="K862" t="s">
        <v>22</v>
      </c>
      <c r="L862" t="s">
        <v>23</v>
      </c>
      <c r="M862">
        <v>2</v>
      </c>
      <c r="N862" t="s">
        <v>24</v>
      </c>
      <c r="O862">
        <v>1</v>
      </c>
      <c r="P862" t="s">
        <v>26</v>
      </c>
      <c r="Q862" t="s">
        <v>26</v>
      </c>
    </row>
    <row r="863" spans="1:17" x14ac:dyDescent="0.25">
      <c r="A863" t="s">
        <v>20</v>
      </c>
      <c r="B863">
        <v>18</v>
      </c>
      <c r="C863" t="s">
        <v>35</v>
      </c>
      <c r="D863" t="s">
        <v>43</v>
      </c>
      <c r="E863">
        <v>2169</v>
      </c>
      <c r="F863" t="s">
        <v>29</v>
      </c>
      <c r="G863" t="s">
        <v>30</v>
      </c>
      <c r="H863">
        <v>4</v>
      </c>
      <c r="I863">
        <v>2</v>
      </c>
      <c r="J863">
        <v>28</v>
      </c>
      <c r="K863" t="s">
        <v>22</v>
      </c>
      <c r="L863" t="s">
        <v>23</v>
      </c>
      <c r="M863">
        <v>1</v>
      </c>
      <c r="N863" t="s">
        <v>24</v>
      </c>
      <c r="O863">
        <v>1</v>
      </c>
      <c r="P863" t="s">
        <v>25</v>
      </c>
      <c r="Q863" t="s">
        <v>25</v>
      </c>
    </row>
    <row r="864" spans="1:17" x14ac:dyDescent="0.25">
      <c r="A864" t="s">
        <v>17</v>
      </c>
      <c r="B864">
        <v>24</v>
      </c>
      <c r="C864" t="s">
        <v>28</v>
      </c>
      <c r="D864" t="s">
        <v>19</v>
      </c>
      <c r="E864">
        <v>2439</v>
      </c>
      <c r="F864" t="s">
        <v>29</v>
      </c>
      <c r="G864" t="s">
        <v>42</v>
      </c>
      <c r="H864">
        <v>4</v>
      </c>
      <c r="I864">
        <v>4</v>
      </c>
      <c r="J864">
        <v>35</v>
      </c>
      <c r="K864" t="s">
        <v>22</v>
      </c>
      <c r="L864" t="s">
        <v>23</v>
      </c>
      <c r="M864">
        <v>1</v>
      </c>
      <c r="N864" t="s">
        <v>24</v>
      </c>
      <c r="O864">
        <v>1</v>
      </c>
      <c r="P864" t="s">
        <v>25</v>
      </c>
      <c r="Q864" t="s">
        <v>25</v>
      </c>
    </row>
    <row r="865" spans="1:17" x14ac:dyDescent="0.25">
      <c r="A865" t="s">
        <v>20</v>
      </c>
      <c r="B865">
        <v>27</v>
      </c>
      <c r="C865" t="s">
        <v>18</v>
      </c>
      <c r="D865" t="s">
        <v>19</v>
      </c>
      <c r="E865">
        <v>4526</v>
      </c>
      <c r="F865" t="s">
        <v>40</v>
      </c>
      <c r="G865" t="s">
        <v>42</v>
      </c>
      <c r="H865">
        <v>4</v>
      </c>
      <c r="I865">
        <v>2</v>
      </c>
      <c r="J865">
        <v>32</v>
      </c>
      <c r="K865" t="s">
        <v>49</v>
      </c>
      <c r="L865" t="s">
        <v>23</v>
      </c>
      <c r="M865">
        <v>2</v>
      </c>
      <c r="N865" t="s">
        <v>33</v>
      </c>
      <c r="O865">
        <v>2</v>
      </c>
      <c r="P865" t="s">
        <v>25</v>
      </c>
      <c r="Q865" t="s">
        <v>26</v>
      </c>
    </row>
    <row r="866" spans="1:17" x14ac:dyDescent="0.25">
      <c r="A866" t="s">
        <v>20</v>
      </c>
      <c r="B866">
        <v>10</v>
      </c>
      <c r="C866" t="s">
        <v>28</v>
      </c>
      <c r="D866" t="s">
        <v>19</v>
      </c>
      <c r="E866">
        <v>2210</v>
      </c>
      <c r="F866" t="s">
        <v>29</v>
      </c>
      <c r="G866" t="s">
        <v>30</v>
      </c>
      <c r="H866">
        <v>2</v>
      </c>
      <c r="I866">
        <v>2</v>
      </c>
      <c r="J866">
        <v>25</v>
      </c>
      <c r="K866" t="s">
        <v>46</v>
      </c>
      <c r="L866" t="s">
        <v>38</v>
      </c>
      <c r="M866">
        <v>1</v>
      </c>
      <c r="N866" t="s">
        <v>33</v>
      </c>
      <c r="O866">
        <v>1</v>
      </c>
      <c r="P866" t="s">
        <v>26</v>
      </c>
      <c r="Q866" t="s">
        <v>25</v>
      </c>
    </row>
    <row r="867" spans="1:17" x14ac:dyDescent="0.25">
      <c r="A867" t="s">
        <v>20</v>
      </c>
      <c r="B867">
        <v>15</v>
      </c>
      <c r="C867" t="s">
        <v>28</v>
      </c>
      <c r="D867" t="s">
        <v>19</v>
      </c>
      <c r="E867">
        <v>2221</v>
      </c>
      <c r="F867" t="s">
        <v>37</v>
      </c>
      <c r="G867" t="s">
        <v>30</v>
      </c>
      <c r="H867">
        <v>2</v>
      </c>
      <c r="I867">
        <v>4</v>
      </c>
      <c r="J867">
        <v>20</v>
      </c>
      <c r="K867" t="s">
        <v>22</v>
      </c>
      <c r="L867" t="s">
        <v>38</v>
      </c>
      <c r="M867">
        <v>1</v>
      </c>
      <c r="N867" t="s">
        <v>24</v>
      </c>
      <c r="O867">
        <v>1</v>
      </c>
      <c r="P867" t="s">
        <v>26</v>
      </c>
      <c r="Q867" t="s">
        <v>26</v>
      </c>
    </row>
    <row r="868" spans="1:17" x14ac:dyDescent="0.25">
      <c r="A868" t="s">
        <v>17</v>
      </c>
      <c r="B868">
        <v>18</v>
      </c>
      <c r="C868" t="s">
        <v>28</v>
      </c>
      <c r="D868" t="s">
        <v>19</v>
      </c>
      <c r="E868">
        <v>2389</v>
      </c>
      <c r="F868" t="s">
        <v>29</v>
      </c>
      <c r="G868" t="s">
        <v>42</v>
      </c>
      <c r="H868">
        <v>4</v>
      </c>
      <c r="I868">
        <v>1</v>
      </c>
      <c r="J868">
        <v>27</v>
      </c>
      <c r="K868" t="s">
        <v>49</v>
      </c>
      <c r="L868" t="s">
        <v>23</v>
      </c>
      <c r="M868">
        <v>1</v>
      </c>
      <c r="N868" t="s">
        <v>24</v>
      </c>
      <c r="O868">
        <v>1</v>
      </c>
      <c r="P868" t="s">
        <v>26</v>
      </c>
      <c r="Q868" t="s">
        <v>26</v>
      </c>
    </row>
    <row r="869" spans="1:17" x14ac:dyDescent="0.25">
      <c r="A869" t="s">
        <v>20</v>
      </c>
      <c r="B869">
        <v>12</v>
      </c>
      <c r="C869" t="s">
        <v>18</v>
      </c>
      <c r="D869" t="s">
        <v>19</v>
      </c>
      <c r="E869">
        <v>3331</v>
      </c>
      <c r="F869" t="s">
        <v>29</v>
      </c>
      <c r="G869" t="s">
        <v>21</v>
      </c>
      <c r="H869">
        <v>2</v>
      </c>
      <c r="I869">
        <v>4</v>
      </c>
      <c r="J869">
        <v>42</v>
      </c>
      <c r="K869" t="s">
        <v>49</v>
      </c>
      <c r="L869" t="s">
        <v>23</v>
      </c>
      <c r="M869">
        <v>1</v>
      </c>
      <c r="N869" t="s">
        <v>24</v>
      </c>
      <c r="O869">
        <v>1</v>
      </c>
      <c r="P869" t="s">
        <v>26</v>
      </c>
      <c r="Q869" t="s">
        <v>26</v>
      </c>
    </row>
    <row r="870" spans="1:17" x14ac:dyDescent="0.25">
      <c r="A870" t="s">
        <v>20</v>
      </c>
      <c r="B870">
        <v>36</v>
      </c>
      <c r="C870" t="s">
        <v>28</v>
      </c>
      <c r="D870" t="s">
        <v>43</v>
      </c>
      <c r="E870">
        <v>7409</v>
      </c>
      <c r="F870" t="s">
        <v>20</v>
      </c>
      <c r="G870" t="s">
        <v>21</v>
      </c>
      <c r="H870">
        <v>3</v>
      </c>
      <c r="I870">
        <v>2</v>
      </c>
      <c r="J870">
        <v>37</v>
      </c>
      <c r="K870" t="s">
        <v>22</v>
      </c>
      <c r="L870" t="s">
        <v>23</v>
      </c>
      <c r="M870">
        <v>2</v>
      </c>
      <c r="N870" t="s">
        <v>24</v>
      </c>
      <c r="O870">
        <v>1</v>
      </c>
      <c r="P870" t="s">
        <v>26</v>
      </c>
      <c r="Q870" t="s">
        <v>26</v>
      </c>
    </row>
    <row r="871" spans="1:17" x14ac:dyDescent="0.25">
      <c r="A871" t="s">
        <v>17</v>
      </c>
      <c r="B871">
        <v>12</v>
      </c>
      <c r="C871" t="s">
        <v>28</v>
      </c>
      <c r="D871" t="s">
        <v>19</v>
      </c>
      <c r="E871">
        <v>652</v>
      </c>
      <c r="F871" t="s">
        <v>29</v>
      </c>
      <c r="G871" t="s">
        <v>21</v>
      </c>
      <c r="H871">
        <v>4</v>
      </c>
      <c r="I871">
        <v>4</v>
      </c>
      <c r="J871">
        <v>24</v>
      </c>
      <c r="K871" t="s">
        <v>22</v>
      </c>
      <c r="L871" t="s">
        <v>38</v>
      </c>
      <c r="M871">
        <v>1</v>
      </c>
      <c r="N871" t="s">
        <v>24</v>
      </c>
      <c r="O871">
        <v>1</v>
      </c>
      <c r="P871" t="s">
        <v>26</v>
      </c>
      <c r="Q871" t="s">
        <v>26</v>
      </c>
    </row>
    <row r="872" spans="1:17" x14ac:dyDescent="0.25">
      <c r="A872" t="s">
        <v>20</v>
      </c>
      <c r="B872">
        <v>36</v>
      </c>
      <c r="C872" t="s">
        <v>35</v>
      </c>
      <c r="D872" t="s">
        <v>19</v>
      </c>
      <c r="E872">
        <v>7678</v>
      </c>
      <c r="F872" t="s">
        <v>37</v>
      </c>
      <c r="G872" t="s">
        <v>32</v>
      </c>
      <c r="H872">
        <v>2</v>
      </c>
      <c r="I872">
        <v>4</v>
      </c>
      <c r="J872">
        <v>40</v>
      </c>
      <c r="K872" t="s">
        <v>22</v>
      </c>
      <c r="L872" t="s">
        <v>23</v>
      </c>
      <c r="M872">
        <v>2</v>
      </c>
      <c r="N872" t="s">
        <v>24</v>
      </c>
      <c r="O872">
        <v>1</v>
      </c>
      <c r="P872" t="s">
        <v>25</v>
      </c>
      <c r="Q872" t="s">
        <v>26</v>
      </c>
    </row>
    <row r="873" spans="1:17" x14ac:dyDescent="0.25">
      <c r="A873" t="s">
        <v>47</v>
      </c>
      <c r="B873">
        <v>6</v>
      </c>
      <c r="C873" t="s">
        <v>18</v>
      </c>
      <c r="D873" t="s">
        <v>36</v>
      </c>
      <c r="E873">
        <v>1343</v>
      </c>
      <c r="F873" t="s">
        <v>29</v>
      </c>
      <c r="G873" t="s">
        <v>21</v>
      </c>
      <c r="H873">
        <v>1</v>
      </c>
      <c r="I873">
        <v>4</v>
      </c>
      <c r="J873">
        <v>46</v>
      </c>
      <c r="K873" t="s">
        <v>22</v>
      </c>
      <c r="L873" t="s">
        <v>23</v>
      </c>
      <c r="M873">
        <v>2</v>
      </c>
      <c r="N873" t="s">
        <v>24</v>
      </c>
      <c r="O873">
        <v>2</v>
      </c>
      <c r="P873" t="s">
        <v>26</v>
      </c>
      <c r="Q873" t="s">
        <v>26</v>
      </c>
    </row>
    <row r="874" spans="1:17" x14ac:dyDescent="0.25">
      <c r="A874" t="s">
        <v>17</v>
      </c>
      <c r="B874">
        <v>24</v>
      </c>
      <c r="C874" t="s">
        <v>18</v>
      </c>
      <c r="D874" t="s">
        <v>43</v>
      </c>
      <c r="E874">
        <v>1382</v>
      </c>
      <c r="F874" t="s">
        <v>44</v>
      </c>
      <c r="G874" t="s">
        <v>32</v>
      </c>
      <c r="H874">
        <v>4</v>
      </c>
      <c r="I874">
        <v>1</v>
      </c>
      <c r="J874">
        <v>26</v>
      </c>
      <c r="K874" t="s">
        <v>22</v>
      </c>
      <c r="L874" t="s">
        <v>23</v>
      </c>
      <c r="M874">
        <v>2</v>
      </c>
      <c r="N874" t="s">
        <v>24</v>
      </c>
      <c r="O874">
        <v>1</v>
      </c>
      <c r="P874" t="s">
        <v>25</v>
      </c>
      <c r="Q874" t="s">
        <v>26</v>
      </c>
    </row>
    <row r="875" spans="1:17" x14ac:dyDescent="0.25">
      <c r="A875" t="s">
        <v>20</v>
      </c>
      <c r="B875">
        <v>15</v>
      </c>
      <c r="C875" t="s">
        <v>28</v>
      </c>
      <c r="D875" t="s">
        <v>19</v>
      </c>
      <c r="E875">
        <v>874</v>
      </c>
      <c r="F875" t="s">
        <v>20</v>
      </c>
      <c r="G875" t="s">
        <v>42</v>
      </c>
      <c r="H875">
        <v>4</v>
      </c>
      <c r="I875">
        <v>1</v>
      </c>
      <c r="J875">
        <v>24</v>
      </c>
      <c r="K875" t="s">
        <v>22</v>
      </c>
      <c r="L875" t="s">
        <v>23</v>
      </c>
      <c r="M875">
        <v>1</v>
      </c>
      <c r="N875" t="s">
        <v>24</v>
      </c>
      <c r="O875">
        <v>1</v>
      </c>
      <c r="P875" t="s">
        <v>26</v>
      </c>
      <c r="Q875" t="s">
        <v>26</v>
      </c>
    </row>
    <row r="876" spans="1:17" x14ac:dyDescent="0.25">
      <c r="A876" t="s">
        <v>17</v>
      </c>
      <c r="B876">
        <v>12</v>
      </c>
      <c r="C876" t="s">
        <v>28</v>
      </c>
      <c r="D876" t="s">
        <v>19</v>
      </c>
      <c r="E876">
        <v>3590</v>
      </c>
      <c r="F876" t="s">
        <v>29</v>
      </c>
      <c r="G876" t="s">
        <v>30</v>
      </c>
      <c r="H876">
        <v>2</v>
      </c>
      <c r="I876">
        <v>2</v>
      </c>
      <c r="J876">
        <v>29</v>
      </c>
      <c r="K876" t="s">
        <v>22</v>
      </c>
      <c r="L876" t="s">
        <v>23</v>
      </c>
      <c r="M876">
        <v>1</v>
      </c>
      <c r="N876" t="s">
        <v>33</v>
      </c>
      <c r="O876">
        <v>2</v>
      </c>
      <c r="P876" t="s">
        <v>26</v>
      </c>
      <c r="Q876" t="s">
        <v>26</v>
      </c>
    </row>
    <row r="877" spans="1:17" x14ac:dyDescent="0.25">
      <c r="A877" t="s">
        <v>27</v>
      </c>
      <c r="B877">
        <v>11</v>
      </c>
      <c r="C877" t="s">
        <v>18</v>
      </c>
      <c r="D877" t="s">
        <v>36</v>
      </c>
      <c r="E877">
        <v>1322</v>
      </c>
      <c r="F877" t="s">
        <v>40</v>
      </c>
      <c r="G877" t="s">
        <v>30</v>
      </c>
      <c r="H877">
        <v>4</v>
      </c>
      <c r="I877">
        <v>4</v>
      </c>
      <c r="J877">
        <v>40</v>
      </c>
      <c r="K877" t="s">
        <v>22</v>
      </c>
      <c r="L877" t="s">
        <v>23</v>
      </c>
      <c r="M877">
        <v>2</v>
      </c>
      <c r="N877" t="s">
        <v>24</v>
      </c>
      <c r="O877">
        <v>1</v>
      </c>
      <c r="P877" t="s">
        <v>26</v>
      </c>
      <c r="Q877" t="s">
        <v>26</v>
      </c>
    </row>
    <row r="878" spans="1:17" x14ac:dyDescent="0.25">
      <c r="A878" t="s">
        <v>17</v>
      </c>
      <c r="B878">
        <v>18</v>
      </c>
      <c r="C878" t="s">
        <v>48</v>
      </c>
      <c r="D878" t="s">
        <v>19</v>
      </c>
      <c r="E878">
        <v>1940</v>
      </c>
      <c r="F878" t="s">
        <v>29</v>
      </c>
      <c r="G878" t="s">
        <v>42</v>
      </c>
      <c r="H878">
        <v>3</v>
      </c>
      <c r="I878">
        <v>4</v>
      </c>
      <c r="J878">
        <v>36</v>
      </c>
      <c r="K878" t="s">
        <v>46</v>
      </c>
      <c r="L878" t="s">
        <v>34</v>
      </c>
      <c r="M878">
        <v>1</v>
      </c>
      <c r="N878" t="s">
        <v>39</v>
      </c>
      <c r="O878">
        <v>1</v>
      </c>
      <c r="P878" t="s">
        <v>25</v>
      </c>
      <c r="Q878" t="s">
        <v>26</v>
      </c>
    </row>
    <row r="879" spans="1:17" x14ac:dyDescent="0.25">
      <c r="A879" t="s">
        <v>20</v>
      </c>
      <c r="B879">
        <v>36</v>
      </c>
      <c r="C879" t="s">
        <v>28</v>
      </c>
      <c r="D879" t="s">
        <v>19</v>
      </c>
      <c r="E879">
        <v>3595</v>
      </c>
      <c r="F879" t="s">
        <v>29</v>
      </c>
      <c r="G879" t="s">
        <v>21</v>
      </c>
      <c r="H879">
        <v>4</v>
      </c>
      <c r="I879">
        <v>2</v>
      </c>
      <c r="J879">
        <v>28</v>
      </c>
      <c r="K879" t="s">
        <v>22</v>
      </c>
      <c r="L879" t="s">
        <v>23</v>
      </c>
      <c r="M879">
        <v>1</v>
      </c>
      <c r="N879" t="s">
        <v>24</v>
      </c>
      <c r="O879">
        <v>1</v>
      </c>
      <c r="P879" t="s">
        <v>26</v>
      </c>
      <c r="Q879" t="s">
        <v>26</v>
      </c>
    </row>
    <row r="880" spans="1:17" x14ac:dyDescent="0.25">
      <c r="A880" t="s">
        <v>17</v>
      </c>
      <c r="B880">
        <v>9</v>
      </c>
      <c r="C880" t="s">
        <v>28</v>
      </c>
      <c r="D880" t="s">
        <v>36</v>
      </c>
      <c r="E880">
        <v>1422</v>
      </c>
      <c r="F880" t="s">
        <v>29</v>
      </c>
      <c r="G880" t="s">
        <v>42</v>
      </c>
      <c r="H880">
        <v>3</v>
      </c>
      <c r="I880">
        <v>2</v>
      </c>
      <c r="J880">
        <v>27</v>
      </c>
      <c r="K880" t="s">
        <v>22</v>
      </c>
      <c r="L880" t="s">
        <v>34</v>
      </c>
      <c r="M880">
        <v>1</v>
      </c>
      <c r="N880" t="s">
        <v>39</v>
      </c>
      <c r="O880">
        <v>1</v>
      </c>
      <c r="P880" t="s">
        <v>25</v>
      </c>
      <c r="Q880" t="s">
        <v>25</v>
      </c>
    </row>
    <row r="881" spans="1:17" x14ac:dyDescent="0.25">
      <c r="A881" t="s">
        <v>20</v>
      </c>
      <c r="B881">
        <v>30</v>
      </c>
      <c r="C881" t="s">
        <v>18</v>
      </c>
      <c r="D881" t="s">
        <v>19</v>
      </c>
      <c r="E881">
        <v>6742</v>
      </c>
      <c r="F881" t="s">
        <v>20</v>
      </c>
      <c r="G881" t="s">
        <v>32</v>
      </c>
      <c r="H881">
        <v>2</v>
      </c>
      <c r="I881">
        <v>3</v>
      </c>
      <c r="J881">
        <v>36</v>
      </c>
      <c r="K881" t="s">
        <v>22</v>
      </c>
      <c r="L881" t="s">
        <v>23</v>
      </c>
      <c r="M881">
        <v>2</v>
      </c>
      <c r="N881" t="s">
        <v>24</v>
      </c>
      <c r="O881">
        <v>1</v>
      </c>
      <c r="P881" t="s">
        <v>26</v>
      </c>
      <c r="Q881" t="s">
        <v>26</v>
      </c>
    </row>
    <row r="882" spans="1:17" x14ac:dyDescent="0.25">
      <c r="A882" t="s">
        <v>20</v>
      </c>
      <c r="B882">
        <v>24</v>
      </c>
      <c r="C882" t="s">
        <v>28</v>
      </c>
      <c r="D882" t="s">
        <v>36</v>
      </c>
      <c r="E882">
        <v>7814</v>
      </c>
      <c r="F882" t="s">
        <v>29</v>
      </c>
      <c r="G882" t="s">
        <v>32</v>
      </c>
      <c r="H882">
        <v>3</v>
      </c>
      <c r="I882">
        <v>3</v>
      </c>
      <c r="J882">
        <v>38</v>
      </c>
      <c r="K882" t="s">
        <v>22</v>
      </c>
      <c r="L882" t="s">
        <v>23</v>
      </c>
      <c r="M882">
        <v>1</v>
      </c>
      <c r="N882" t="s">
        <v>39</v>
      </c>
      <c r="O882">
        <v>1</v>
      </c>
      <c r="P882" t="s">
        <v>25</v>
      </c>
      <c r="Q882" t="s">
        <v>26</v>
      </c>
    </row>
    <row r="883" spans="1:17" x14ac:dyDescent="0.25">
      <c r="A883" t="s">
        <v>20</v>
      </c>
      <c r="B883">
        <v>24</v>
      </c>
      <c r="C883" t="s">
        <v>28</v>
      </c>
      <c r="D883" t="s">
        <v>36</v>
      </c>
      <c r="E883">
        <v>9277</v>
      </c>
      <c r="F883" t="s">
        <v>20</v>
      </c>
      <c r="G883" t="s">
        <v>30</v>
      </c>
      <c r="H883">
        <v>2</v>
      </c>
      <c r="I883">
        <v>4</v>
      </c>
      <c r="J883">
        <v>48</v>
      </c>
      <c r="K883" t="s">
        <v>22</v>
      </c>
      <c r="L883" t="s">
        <v>34</v>
      </c>
      <c r="M883">
        <v>1</v>
      </c>
      <c r="N883" t="s">
        <v>24</v>
      </c>
      <c r="O883">
        <v>1</v>
      </c>
      <c r="P883" t="s">
        <v>25</v>
      </c>
      <c r="Q883" t="s">
        <v>26</v>
      </c>
    </row>
    <row r="884" spans="1:17" x14ac:dyDescent="0.25">
      <c r="A884" t="s">
        <v>27</v>
      </c>
      <c r="B884">
        <v>30</v>
      </c>
      <c r="C884" t="s">
        <v>18</v>
      </c>
      <c r="D884" t="s">
        <v>36</v>
      </c>
      <c r="E884">
        <v>2181</v>
      </c>
      <c r="F884" t="s">
        <v>20</v>
      </c>
      <c r="G884" t="s">
        <v>21</v>
      </c>
      <c r="H884">
        <v>4</v>
      </c>
      <c r="I884">
        <v>4</v>
      </c>
      <c r="J884">
        <v>36</v>
      </c>
      <c r="K884" t="s">
        <v>22</v>
      </c>
      <c r="L884" t="s">
        <v>23</v>
      </c>
      <c r="M884">
        <v>2</v>
      </c>
      <c r="N884" t="s">
        <v>24</v>
      </c>
      <c r="O884">
        <v>1</v>
      </c>
      <c r="P884" t="s">
        <v>26</v>
      </c>
      <c r="Q884" t="s">
        <v>26</v>
      </c>
    </row>
    <row r="885" spans="1:17" x14ac:dyDescent="0.25">
      <c r="A885" t="s">
        <v>20</v>
      </c>
      <c r="B885">
        <v>18</v>
      </c>
      <c r="C885" t="s">
        <v>18</v>
      </c>
      <c r="D885" t="s">
        <v>19</v>
      </c>
      <c r="E885">
        <v>1098</v>
      </c>
      <c r="F885" t="s">
        <v>29</v>
      </c>
      <c r="G885" t="s">
        <v>41</v>
      </c>
      <c r="H885">
        <v>4</v>
      </c>
      <c r="I885">
        <v>4</v>
      </c>
      <c r="J885">
        <v>65</v>
      </c>
      <c r="K885" t="s">
        <v>22</v>
      </c>
      <c r="L885" t="s">
        <v>23</v>
      </c>
      <c r="M885">
        <v>2</v>
      </c>
      <c r="N885" t="s">
        <v>41</v>
      </c>
      <c r="O885">
        <v>1</v>
      </c>
      <c r="P885" t="s">
        <v>26</v>
      </c>
      <c r="Q885" t="s">
        <v>26</v>
      </c>
    </row>
    <row r="886" spans="1:17" x14ac:dyDescent="0.25">
      <c r="A886" t="s">
        <v>27</v>
      </c>
      <c r="B886">
        <v>24</v>
      </c>
      <c r="C886" t="s">
        <v>28</v>
      </c>
      <c r="D886" t="s">
        <v>19</v>
      </c>
      <c r="E886">
        <v>4057</v>
      </c>
      <c r="F886" t="s">
        <v>29</v>
      </c>
      <c r="G886" t="s">
        <v>32</v>
      </c>
      <c r="H886">
        <v>3</v>
      </c>
      <c r="I886">
        <v>3</v>
      </c>
      <c r="J886">
        <v>43</v>
      </c>
      <c r="K886" t="s">
        <v>22</v>
      </c>
      <c r="L886" t="s">
        <v>23</v>
      </c>
      <c r="M886">
        <v>1</v>
      </c>
      <c r="N886" t="s">
        <v>24</v>
      </c>
      <c r="O886">
        <v>1</v>
      </c>
      <c r="P886" t="s">
        <v>25</v>
      </c>
      <c r="Q886" t="s">
        <v>25</v>
      </c>
    </row>
    <row r="887" spans="1:17" x14ac:dyDescent="0.25">
      <c r="A887" t="s">
        <v>17</v>
      </c>
      <c r="B887">
        <v>12</v>
      </c>
      <c r="C887" t="s">
        <v>28</v>
      </c>
      <c r="D887" t="s">
        <v>31</v>
      </c>
      <c r="E887">
        <v>795</v>
      </c>
      <c r="F887" t="s">
        <v>29</v>
      </c>
      <c r="G887" t="s">
        <v>42</v>
      </c>
      <c r="H887">
        <v>4</v>
      </c>
      <c r="I887">
        <v>4</v>
      </c>
      <c r="J887">
        <v>53</v>
      </c>
      <c r="K887" t="s">
        <v>22</v>
      </c>
      <c r="L887" t="s">
        <v>23</v>
      </c>
      <c r="M887">
        <v>1</v>
      </c>
      <c r="N887" t="s">
        <v>24</v>
      </c>
      <c r="O887">
        <v>1</v>
      </c>
      <c r="P887" t="s">
        <v>26</v>
      </c>
      <c r="Q887" t="s">
        <v>25</v>
      </c>
    </row>
    <row r="888" spans="1:17" x14ac:dyDescent="0.25">
      <c r="A888" t="s">
        <v>27</v>
      </c>
      <c r="B888">
        <v>24</v>
      </c>
      <c r="C888" t="s">
        <v>18</v>
      </c>
      <c r="D888" t="s">
        <v>43</v>
      </c>
      <c r="E888">
        <v>2825</v>
      </c>
      <c r="F888" t="s">
        <v>20</v>
      </c>
      <c r="G888" t="s">
        <v>32</v>
      </c>
      <c r="H888">
        <v>4</v>
      </c>
      <c r="I888">
        <v>3</v>
      </c>
      <c r="J888">
        <v>34</v>
      </c>
      <c r="K888" t="s">
        <v>22</v>
      </c>
      <c r="L888" t="s">
        <v>23</v>
      </c>
      <c r="M888">
        <v>2</v>
      </c>
      <c r="N888" t="s">
        <v>24</v>
      </c>
      <c r="O888">
        <v>2</v>
      </c>
      <c r="P888" t="s">
        <v>25</v>
      </c>
      <c r="Q888" t="s">
        <v>26</v>
      </c>
    </row>
    <row r="889" spans="1:17" x14ac:dyDescent="0.25">
      <c r="A889" t="s">
        <v>27</v>
      </c>
      <c r="B889">
        <v>48</v>
      </c>
      <c r="C889" t="s">
        <v>28</v>
      </c>
      <c r="D889" t="s">
        <v>43</v>
      </c>
      <c r="E889">
        <v>15672</v>
      </c>
      <c r="F889" t="s">
        <v>29</v>
      </c>
      <c r="G889" t="s">
        <v>30</v>
      </c>
      <c r="H889">
        <v>2</v>
      </c>
      <c r="I889">
        <v>2</v>
      </c>
      <c r="J889">
        <v>23</v>
      </c>
      <c r="K889" t="s">
        <v>22</v>
      </c>
      <c r="L889" t="s">
        <v>23</v>
      </c>
      <c r="M889">
        <v>1</v>
      </c>
      <c r="N889" t="s">
        <v>24</v>
      </c>
      <c r="O889">
        <v>1</v>
      </c>
      <c r="P889" t="s">
        <v>25</v>
      </c>
      <c r="Q889" t="s">
        <v>25</v>
      </c>
    </row>
    <row r="890" spans="1:17" x14ac:dyDescent="0.25">
      <c r="A890" t="s">
        <v>20</v>
      </c>
      <c r="B890">
        <v>36</v>
      </c>
      <c r="C890" t="s">
        <v>18</v>
      </c>
      <c r="D890" t="s">
        <v>36</v>
      </c>
      <c r="E890">
        <v>6614</v>
      </c>
      <c r="F890" t="s">
        <v>29</v>
      </c>
      <c r="G890" t="s">
        <v>21</v>
      </c>
      <c r="H890">
        <v>4</v>
      </c>
      <c r="I890">
        <v>4</v>
      </c>
      <c r="J890">
        <v>34</v>
      </c>
      <c r="K890" t="s">
        <v>22</v>
      </c>
      <c r="L890" t="s">
        <v>23</v>
      </c>
      <c r="M890">
        <v>2</v>
      </c>
      <c r="N890" t="s">
        <v>39</v>
      </c>
      <c r="O890">
        <v>1</v>
      </c>
      <c r="P890" t="s">
        <v>25</v>
      </c>
      <c r="Q890" t="s">
        <v>26</v>
      </c>
    </row>
    <row r="891" spans="1:17" x14ac:dyDescent="0.25">
      <c r="A891" t="s">
        <v>20</v>
      </c>
      <c r="B891">
        <v>28</v>
      </c>
      <c r="C891" t="s">
        <v>48</v>
      </c>
      <c r="D891" t="s">
        <v>36</v>
      </c>
      <c r="E891">
        <v>7824</v>
      </c>
      <c r="F891" t="s">
        <v>20</v>
      </c>
      <c r="G891" t="s">
        <v>42</v>
      </c>
      <c r="H891">
        <v>3</v>
      </c>
      <c r="I891">
        <v>4</v>
      </c>
      <c r="J891">
        <v>40</v>
      </c>
      <c r="K891" t="s">
        <v>46</v>
      </c>
      <c r="L891" t="s">
        <v>38</v>
      </c>
      <c r="M891">
        <v>2</v>
      </c>
      <c r="N891" t="s">
        <v>24</v>
      </c>
      <c r="O891">
        <v>2</v>
      </c>
      <c r="P891" t="s">
        <v>25</v>
      </c>
      <c r="Q891" t="s">
        <v>26</v>
      </c>
    </row>
    <row r="892" spans="1:17" x14ac:dyDescent="0.25">
      <c r="A892" t="s">
        <v>17</v>
      </c>
      <c r="B892">
        <v>27</v>
      </c>
      <c r="C892" t="s">
        <v>18</v>
      </c>
      <c r="D892" t="s">
        <v>43</v>
      </c>
      <c r="E892">
        <v>2442</v>
      </c>
      <c r="F892" t="s">
        <v>29</v>
      </c>
      <c r="G892" t="s">
        <v>21</v>
      </c>
      <c r="H892">
        <v>4</v>
      </c>
      <c r="I892">
        <v>4</v>
      </c>
      <c r="J892">
        <v>43</v>
      </c>
      <c r="K892" t="s">
        <v>49</v>
      </c>
      <c r="L892" t="s">
        <v>23</v>
      </c>
      <c r="M892">
        <v>4</v>
      </c>
      <c r="N892" t="s">
        <v>39</v>
      </c>
      <c r="O892">
        <v>2</v>
      </c>
      <c r="P892" t="s">
        <v>25</v>
      </c>
      <c r="Q892" t="s">
        <v>26</v>
      </c>
    </row>
    <row r="893" spans="1:17" x14ac:dyDescent="0.25">
      <c r="A893" t="s">
        <v>20</v>
      </c>
      <c r="B893">
        <v>15</v>
      </c>
      <c r="C893" t="s">
        <v>18</v>
      </c>
      <c r="D893" t="s">
        <v>19</v>
      </c>
      <c r="E893">
        <v>1829</v>
      </c>
      <c r="F893" t="s">
        <v>29</v>
      </c>
      <c r="G893" t="s">
        <v>21</v>
      </c>
      <c r="H893">
        <v>4</v>
      </c>
      <c r="I893">
        <v>4</v>
      </c>
      <c r="J893">
        <v>46</v>
      </c>
      <c r="K893" t="s">
        <v>22</v>
      </c>
      <c r="L893" t="s">
        <v>23</v>
      </c>
      <c r="M893">
        <v>2</v>
      </c>
      <c r="N893" t="s">
        <v>24</v>
      </c>
      <c r="O893">
        <v>1</v>
      </c>
      <c r="P893" t="s">
        <v>25</v>
      </c>
      <c r="Q893" t="s">
        <v>26</v>
      </c>
    </row>
    <row r="894" spans="1:17" x14ac:dyDescent="0.25">
      <c r="A894" t="s">
        <v>17</v>
      </c>
      <c r="B894">
        <v>12</v>
      </c>
      <c r="C894" t="s">
        <v>18</v>
      </c>
      <c r="D894" t="s">
        <v>36</v>
      </c>
      <c r="E894">
        <v>2171</v>
      </c>
      <c r="F894" t="s">
        <v>29</v>
      </c>
      <c r="G894" t="s">
        <v>30</v>
      </c>
      <c r="H894">
        <v>4</v>
      </c>
      <c r="I894">
        <v>4</v>
      </c>
      <c r="J894">
        <v>38</v>
      </c>
      <c r="K894" t="s">
        <v>46</v>
      </c>
      <c r="L894" t="s">
        <v>23</v>
      </c>
      <c r="M894">
        <v>2</v>
      </c>
      <c r="N894" t="s">
        <v>33</v>
      </c>
      <c r="O894">
        <v>1</v>
      </c>
      <c r="P894" t="s">
        <v>26</v>
      </c>
      <c r="Q894" t="s">
        <v>26</v>
      </c>
    </row>
    <row r="895" spans="1:17" x14ac:dyDescent="0.25">
      <c r="A895" t="s">
        <v>27</v>
      </c>
      <c r="B895">
        <v>36</v>
      </c>
      <c r="C895" t="s">
        <v>18</v>
      </c>
      <c r="D895" t="s">
        <v>36</v>
      </c>
      <c r="E895">
        <v>5800</v>
      </c>
      <c r="F895" t="s">
        <v>29</v>
      </c>
      <c r="G895" t="s">
        <v>30</v>
      </c>
      <c r="H895">
        <v>3</v>
      </c>
      <c r="I895">
        <v>4</v>
      </c>
      <c r="J895">
        <v>34</v>
      </c>
      <c r="K895" t="s">
        <v>22</v>
      </c>
      <c r="L895" t="s">
        <v>23</v>
      </c>
      <c r="M895">
        <v>2</v>
      </c>
      <c r="N895" t="s">
        <v>24</v>
      </c>
      <c r="O895">
        <v>1</v>
      </c>
      <c r="P895" t="s">
        <v>25</v>
      </c>
      <c r="Q895" t="s">
        <v>26</v>
      </c>
    </row>
    <row r="896" spans="1:17" x14ac:dyDescent="0.25">
      <c r="A896" t="s">
        <v>20</v>
      </c>
      <c r="B896">
        <v>18</v>
      </c>
      <c r="C896" t="s">
        <v>18</v>
      </c>
      <c r="D896" t="s">
        <v>19</v>
      </c>
      <c r="E896">
        <v>1169</v>
      </c>
      <c r="F896" t="s">
        <v>20</v>
      </c>
      <c r="G896" t="s">
        <v>30</v>
      </c>
      <c r="H896">
        <v>4</v>
      </c>
      <c r="I896">
        <v>3</v>
      </c>
      <c r="J896">
        <v>29</v>
      </c>
      <c r="K896" t="s">
        <v>22</v>
      </c>
      <c r="L896" t="s">
        <v>23</v>
      </c>
      <c r="M896">
        <v>2</v>
      </c>
      <c r="N896" t="s">
        <v>24</v>
      </c>
      <c r="O896">
        <v>1</v>
      </c>
      <c r="P896" t="s">
        <v>25</v>
      </c>
      <c r="Q896" t="s">
        <v>26</v>
      </c>
    </row>
    <row r="897" spans="1:17" x14ac:dyDescent="0.25">
      <c r="A897" t="s">
        <v>20</v>
      </c>
      <c r="B897">
        <v>36</v>
      </c>
      <c r="C897" t="s">
        <v>35</v>
      </c>
      <c r="D897" t="s">
        <v>36</v>
      </c>
      <c r="E897">
        <v>8947</v>
      </c>
      <c r="F897" t="s">
        <v>20</v>
      </c>
      <c r="G897" t="s">
        <v>32</v>
      </c>
      <c r="H897">
        <v>3</v>
      </c>
      <c r="I897">
        <v>2</v>
      </c>
      <c r="J897">
        <v>31</v>
      </c>
      <c r="K897" t="s">
        <v>49</v>
      </c>
      <c r="L897" t="s">
        <v>23</v>
      </c>
      <c r="M897">
        <v>1</v>
      </c>
      <c r="N897" t="s">
        <v>39</v>
      </c>
      <c r="O897">
        <v>2</v>
      </c>
      <c r="P897" t="s">
        <v>25</v>
      </c>
      <c r="Q897" t="s">
        <v>26</v>
      </c>
    </row>
    <row r="898" spans="1:17" x14ac:dyDescent="0.25">
      <c r="A898" t="s">
        <v>17</v>
      </c>
      <c r="B898">
        <v>21</v>
      </c>
      <c r="C898" t="s">
        <v>28</v>
      </c>
      <c r="D898" t="s">
        <v>19</v>
      </c>
      <c r="E898">
        <v>2606</v>
      </c>
      <c r="F898" t="s">
        <v>29</v>
      </c>
      <c r="G898" t="s">
        <v>42</v>
      </c>
      <c r="H898">
        <v>4</v>
      </c>
      <c r="I898">
        <v>4</v>
      </c>
      <c r="J898">
        <v>28</v>
      </c>
      <c r="K898" t="s">
        <v>22</v>
      </c>
      <c r="L898" t="s">
        <v>38</v>
      </c>
      <c r="M898">
        <v>1</v>
      </c>
      <c r="N898" t="s">
        <v>39</v>
      </c>
      <c r="O898">
        <v>1</v>
      </c>
      <c r="P898" t="s">
        <v>25</v>
      </c>
      <c r="Q898" t="s">
        <v>26</v>
      </c>
    </row>
    <row r="899" spans="1:17" x14ac:dyDescent="0.25">
      <c r="A899" t="s">
        <v>20</v>
      </c>
      <c r="B899">
        <v>12</v>
      </c>
      <c r="C899" t="s">
        <v>18</v>
      </c>
      <c r="D899" t="s">
        <v>19</v>
      </c>
      <c r="E899">
        <v>1592</v>
      </c>
      <c r="F899" t="s">
        <v>40</v>
      </c>
      <c r="G899" t="s">
        <v>32</v>
      </c>
      <c r="H899">
        <v>3</v>
      </c>
      <c r="I899">
        <v>2</v>
      </c>
      <c r="J899">
        <v>35</v>
      </c>
      <c r="K899" t="s">
        <v>22</v>
      </c>
      <c r="L899" t="s">
        <v>23</v>
      </c>
      <c r="M899">
        <v>1</v>
      </c>
      <c r="N899" t="s">
        <v>24</v>
      </c>
      <c r="O899">
        <v>1</v>
      </c>
      <c r="P899" t="s">
        <v>26</v>
      </c>
      <c r="Q899" t="s">
        <v>26</v>
      </c>
    </row>
    <row r="900" spans="1:17" x14ac:dyDescent="0.25">
      <c r="A900" t="s">
        <v>20</v>
      </c>
      <c r="B900">
        <v>15</v>
      </c>
      <c r="C900" t="s">
        <v>28</v>
      </c>
      <c r="D900" t="s">
        <v>19</v>
      </c>
      <c r="E900">
        <v>2186</v>
      </c>
      <c r="F900" t="s">
        <v>20</v>
      </c>
      <c r="G900" t="s">
        <v>32</v>
      </c>
      <c r="H900">
        <v>1</v>
      </c>
      <c r="I900">
        <v>4</v>
      </c>
      <c r="J900">
        <v>33</v>
      </c>
      <c r="K900" t="s">
        <v>46</v>
      </c>
      <c r="L900" t="s">
        <v>38</v>
      </c>
      <c r="M900">
        <v>1</v>
      </c>
      <c r="N900" t="s">
        <v>33</v>
      </c>
      <c r="O900">
        <v>1</v>
      </c>
      <c r="P900" t="s">
        <v>26</v>
      </c>
      <c r="Q900" t="s">
        <v>26</v>
      </c>
    </row>
    <row r="901" spans="1:17" x14ac:dyDescent="0.25">
      <c r="A901" t="s">
        <v>17</v>
      </c>
      <c r="B901">
        <v>18</v>
      </c>
      <c r="C901" t="s">
        <v>28</v>
      </c>
      <c r="D901" t="s">
        <v>19</v>
      </c>
      <c r="E901">
        <v>4153</v>
      </c>
      <c r="F901" t="s">
        <v>29</v>
      </c>
      <c r="G901" t="s">
        <v>30</v>
      </c>
      <c r="H901">
        <v>2</v>
      </c>
      <c r="I901">
        <v>3</v>
      </c>
      <c r="J901">
        <v>42</v>
      </c>
      <c r="K901" t="s">
        <v>22</v>
      </c>
      <c r="L901" t="s">
        <v>23</v>
      </c>
      <c r="M901">
        <v>1</v>
      </c>
      <c r="N901" t="s">
        <v>24</v>
      </c>
      <c r="O901">
        <v>1</v>
      </c>
      <c r="P901" t="s">
        <v>26</v>
      </c>
      <c r="Q901" t="s">
        <v>25</v>
      </c>
    </row>
    <row r="902" spans="1:17" x14ac:dyDescent="0.25">
      <c r="A902" t="s">
        <v>17</v>
      </c>
      <c r="B902">
        <v>16</v>
      </c>
      <c r="C902" t="s">
        <v>18</v>
      </c>
      <c r="D902" t="s">
        <v>36</v>
      </c>
      <c r="E902">
        <v>2625</v>
      </c>
      <c r="F902" t="s">
        <v>29</v>
      </c>
      <c r="G902" t="s">
        <v>21</v>
      </c>
      <c r="H902">
        <v>2</v>
      </c>
      <c r="I902">
        <v>4</v>
      </c>
      <c r="J902">
        <v>43</v>
      </c>
      <c r="K902" t="s">
        <v>46</v>
      </c>
      <c r="L902" t="s">
        <v>38</v>
      </c>
      <c r="M902">
        <v>1</v>
      </c>
      <c r="N902" t="s">
        <v>24</v>
      </c>
      <c r="O902">
        <v>1</v>
      </c>
      <c r="P902" t="s">
        <v>25</v>
      </c>
      <c r="Q902" t="s">
        <v>25</v>
      </c>
    </row>
    <row r="903" spans="1:17" x14ac:dyDescent="0.25">
      <c r="A903" t="s">
        <v>20</v>
      </c>
      <c r="B903">
        <v>20</v>
      </c>
      <c r="C903" t="s">
        <v>18</v>
      </c>
      <c r="D903" t="s">
        <v>36</v>
      </c>
      <c r="E903">
        <v>3485</v>
      </c>
      <c r="F903" t="s">
        <v>20</v>
      </c>
      <c r="G903" t="s">
        <v>42</v>
      </c>
      <c r="H903">
        <v>2</v>
      </c>
      <c r="I903">
        <v>4</v>
      </c>
      <c r="J903">
        <v>44</v>
      </c>
      <c r="K903" t="s">
        <v>22</v>
      </c>
      <c r="L903" t="s">
        <v>23</v>
      </c>
      <c r="M903">
        <v>2</v>
      </c>
      <c r="N903" t="s">
        <v>24</v>
      </c>
      <c r="O903">
        <v>1</v>
      </c>
      <c r="P903" t="s">
        <v>25</v>
      </c>
      <c r="Q903" t="s">
        <v>26</v>
      </c>
    </row>
    <row r="904" spans="1:17" x14ac:dyDescent="0.25">
      <c r="A904" t="s">
        <v>20</v>
      </c>
      <c r="B904">
        <v>36</v>
      </c>
      <c r="C904" t="s">
        <v>18</v>
      </c>
      <c r="D904" t="s">
        <v>36</v>
      </c>
      <c r="E904">
        <v>10477</v>
      </c>
      <c r="F904" t="s">
        <v>20</v>
      </c>
      <c r="G904" t="s">
        <v>21</v>
      </c>
      <c r="H904">
        <v>2</v>
      </c>
      <c r="I904">
        <v>4</v>
      </c>
      <c r="J904">
        <v>42</v>
      </c>
      <c r="K904" t="s">
        <v>22</v>
      </c>
      <c r="L904" t="s">
        <v>34</v>
      </c>
      <c r="M904">
        <v>2</v>
      </c>
      <c r="N904" t="s">
        <v>24</v>
      </c>
      <c r="O904">
        <v>1</v>
      </c>
      <c r="P904" t="s">
        <v>26</v>
      </c>
      <c r="Q904" t="s">
        <v>26</v>
      </c>
    </row>
    <row r="905" spans="1:17" x14ac:dyDescent="0.25">
      <c r="A905" t="s">
        <v>20</v>
      </c>
      <c r="B905">
        <v>15</v>
      </c>
      <c r="C905" t="s">
        <v>28</v>
      </c>
      <c r="D905" t="s">
        <v>19</v>
      </c>
      <c r="E905">
        <v>1386</v>
      </c>
      <c r="F905" t="s">
        <v>20</v>
      </c>
      <c r="G905" t="s">
        <v>30</v>
      </c>
      <c r="H905">
        <v>4</v>
      </c>
      <c r="I905">
        <v>2</v>
      </c>
      <c r="J905">
        <v>40</v>
      </c>
      <c r="K905" t="s">
        <v>22</v>
      </c>
      <c r="L905" t="s">
        <v>38</v>
      </c>
      <c r="M905">
        <v>1</v>
      </c>
      <c r="N905" t="s">
        <v>24</v>
      </c>
      <c r="O905">
        <v>1</v>
      </c>
      <c r="P905" t="s">
        <v>25</v>
      </c>
      <c r="Q905" t="s">
        <v>26</v>
      </c>
    </row>
    <row r="906" spans="1:17" x14ac:dyDescent="0.25">
      <c r="A906" t="s">
        <v>20</v>
      </c>
      <c r="B906">
        <v>24</v>
      </c>
      <c r="C906" t="s">
        <v>28</v>
      </c>
      <c r="D906" t="s">
        <v>19</v>
      </c>
      <c r="E906">
        <v>1278</v>
      </c>
      <c r="F906" t="s">
        <v>29</v>
      </c>
      <c r="G906" t="s">
        <v>21</v>
      </c>
      <c r="H906">
        <v>4</v>
      </c>
      <c r="I906">
        <v>1</v>
      </c>
      <c r="J906">
        <v>36</v>
      </c>
      <c r="K906" t="s">
        <v>22</v>
      </c>
      <c r="L906" t="s">
        <v>23</v>
      </c>
      <c r="M906">
        <v>1</v>
      </c>
      <c r="N906" t="s">
        <v>39</v>
      </c>
      <c r="O906">
        <v>1</v>
      </c>
      <c r="P906" t="s">
        <v>25</v>
      </c>
      <c r="Q906" t="s">
        <v>26</v>
      </c>
    </row>
    <row r="907" spans="1:17" x14ac:dyDescent="0.25">
      <c r="A907" t="s">
        <v>17</v>
      </c>
      <c r="B907">
        <v>12</v>
      </c>
      <c r="C907" t="s">
        <v>28</v>
      </c>
      <c r="D907" t="s">
        <v>19</v>
      </c>
      <c r="E907">
        <v>1107</v>
      </c>
      <c r="F907" t="s">
        <v>29</v>
      </c>
      <c r="G907" t="s">
        <v>30</v>
      </c>
      <c r="H907">
        <v>2</v>
      </c>
      <c r="I907">
        <v>2</v>
      </c>
      <c r="J907">
        <v>20</v>
      </c>
      <c r="K907" t="s">
        <v>22</v>
      </c>
      <c r="L907" t="s">
        <v>38</v>
      </c>
      <c r="M907">
        <v>1</v>
      </c>
      <c r="N907" t="s">
        <v>39</v>
      </c>
      <c r="O907">
        <v>2</v>
      </c>
      <c r="P907" t="s">
        <v>25</v>
      </c>
      <c r="Q907" t="s">
        <v>26</v>
      </c>
    </row>
    <row r="908" spans="1:17" x14ac:dyDescent="0.25">
      <c r="A908" t="s">
        <v>17</v>
      </c>
      <c r="B908">
        <v>21</v>
      </c>
      <c r="C908" t="s">
        <v>28</v>
      </c>
      <c r="D908" t="s">
        <v>36</v>
      </c>
      <c r="E908">
        <v>3763</v>
      </c>
      <c r="F908" t="s">
        <v>20</v>
      </c>
      <c r="G908" t="s">
        <v>32</v>
      </c>
      <c r="H908">
        <v>2</v>
      </c>
      <c r="I908">
        <v>2</v>
      </c>
      <c r="J908">
        <v>24</v>
      </c>
      <c r="K908" t="s">
        <v>22</v>
      </c>
      <c r="L908" t="s">
        <v>23</v>
      </c>
      <c r="M908">
        <v>1</v>
      </c>
      <c r="N908" t="s">
        <v>33</v>
      </c>
      <c r="O908">
        <v>1</v>
      </c>
      <c r="P908" t="s">
        <v>26</v>
      </c>
      <c r="Q908" t="s">
        <v>26</v>
      </c>
    </row>
    <row r="909" spans="1:17" x14ac:dyDescent="0.25">
      <c r="A909" t="s">
        <v>27</v>
      </c>
      <c r="B909">
        <v>36</v>
      </c>
      <c r="C909" t="s">
        <v>28</v>
      </c>
      <c r="D909" t="s">
        <v>31</v>
      </c>
      <c r="E909">
        <v>3711</v>
      </c>
      <c r="F909" t="s">
        <v>20</v>
      </c>
      <c r="G909" t="s">
        <v>30</v>
      </c>
      <c r="H909">
        <v>2</v>
      </c>
      <c r="I909">
        <v>2</v>
      </c>
      <c r="J909">
        <v>27</v>
      </c>
      <c r="K909" t="s">
        <v>22</v>
      </c>
      <c r="L909" t="s">
        <v>23</v>
      </c>
      <c r="M909">
        <v>1</v>
      </c>
      <c r="N909" t="s">
        <v>24</v>
      </c>
      <c r="O909">
        <v>1</v>
      </c>
      <c r="P909" t="s">
        <v>26</v>
      </c>
      <c r="Q909" t="s">
        <v>26</v>
      </c>
    </row>
    <row r="910" spans="1:17" x14ac:dyDescent="0.25">
      <c r="A910" t="s">
        <v>20</v>
      </c>
      <c r="B910">
        <v>15</v>
      </c>
      <c r="C910" t="s">
        <v>35</v>
      </c>
      <c r="D910" t="s">
        <v>36</v>
      </c>
      <c r="E910">
        <v>3594</v>
      </c>
      <c r="F910" t="s">
        <v>29</v>
      </c>
      <c r="G910" t="s">
        <v>42</v>
      </c>
      <c r="H910">
        <v>1</v>
      </c>
      <c r="I910">
        <v>2</v>
      </c>
      <c r="J910">
        <v>46</v>
      </c>
      <c r="K910" t="s">
        <v>22</v>
      </c>
      <c r="L910" t="s">
        <v>23</v>
      </c>
      <c r="M910">
        <v>2</v>
      </c>
      <c r="N910" t="s">
        <v>33</v>
      </c>
      <c r="O910">
        <v>1</v>
      </c>
      <c r="P910" t="s">
        <v>26</v>
      </c>
      <c r="Q910" t="s">
        <v>26</v>
      </c>
    </row>
    <row r="911" spans="1:17" x14ac:dyDescent="0.25">
      <c r="A911" t="s">
        <v>27</v>
      </c>
      <c r="B911">
        <v>9</v>
      </c>
      <c r="C911" t="s">
        <v>28</v>
      </c>
      <c r="D911" t="s">
        <v>36</v>
      </c>
      <c r="E911">
        <v>3195</v>
      </c>
      <c r="F911" t="s">
        <v>20</v>
      </c>
      <c r="G911" t="s">
        <v>30</v>
      </c>
      <c r="H911">
        <v>1</v>
      </c>
      <c r="I911">
        <v>2</v>
      </c>
      <c r="J911">
        <v>33</v>
      </c>
      <c r="K911" t="s">
        <v>22</v>
      </c>
      <c r="L911" t="s">
        <v>23</v>
      </c>
      <c r="M911">
        <v>1</v>
      </c>
      <c r="N911" t="s">
        <v>33</v>
      </c>
      <c r="O911">
        <v>1</v>
      </c>
      <c r="P911" t="s">
        <v>26</v>
      </c>
      <c r="Q911" t="s">
        <v>26</v>
      </c>
    </row>
    <row r="912" spans="1:17" x14ac:dyDescent="0.25">
      <c r="A912" t="s">
        <v>20</v>
      </c>
      <c r="B912">
        <v>36</v>
      </c>
      <c r="C912" t="s">
        <v>35</v>
      </c>
      <c r="D912" t="s">
        <v>19</v>
      </c>
      <c r="E912">
        <v>4454</v>
      </c>
      <c r="F912" t="s">
        <v>29</v>
      </c>
      <c r="G912" t="s">
        <v>30</v>
      </c>
      <c r="H912">
        <v>4</v>
      </c>
      <c r="I912">
        <v>4</v>
      </c>
      <c r="J912">
        <v>34</v>
      </c>
      <c r="K912" t="s">
        <v>22</v>
      </c>
      <c r="L912" t="s">
        <v>23</v>
      </c>
      <c r="M912">
        <v>2</v>
      </c>
      <c r="N912" t="s">
        <v>24</v>
      </c>
      <c r="O912">
        <v>1</v>
      </c>
      <c r="P912" t="s">
        <v>26</v>
      </c>
      <c r="Q912" t="s">
        <v>26</v>
      </c>
    </row>
    <row r="913" spans="1:17" x14ac:dyDescent="0.25">
      <c r="A913" t="s">
        <v>27</v>
      </c>
      <c r="B913">
        <v>24</v>
      </c>
      <c r="C913" t="s">
        <v>18</v>
      </c>
      <c r="D913" t="s">
        <v>19</v>
      </c>
      <c r="E913">
        <v>4736</v>
      </c>
      <c r="F913" t="s">
        <v>29</v>
      </c>
      <c r="G913" t="s">
        <v>42</v>
      </c>
      <c r="H913">
        <v>2</v>
      </c>
      <c r="I913">
        <v>4</v>
      </c>
      <c r="J913">
        <v>25</v>
      </c>
      <c r="K913" t="s">
        <v>46</v>
      </c>
      <c r="L913" t="s">
        <v>23</v>
      </c>
      <c r="M913">
        <v>1</v>
      </c>
      <c r="N913" t="s">
        <v>33</v>
      </c>
      <c r="O913">
        <v>1</v>
      </c>
      <c r="P913" t="s">
        <v>26</v>
      </c>
      <c r="Q913" t="s">
        <v>25</v>
      </c>
    </row>
    <row r="914" spans="1:17" x14ac:dyDescent="0.25">
      <c r="A914" t="s">
        <v>27</v>
      </c>
      <c r="B914">
        <v>30</v>
      </c>
      <c r="C914" t="s">
        <v>28</v>
      </c>
      <c r="D914" t="s">
        <v>19</v>
      </c>
      <c r="E914">
        <v>2991</v>
      </c>
      <c r="F914" t="s">
        <v>20</v>
      </c>
      <c r="G914" t="s">
        <v>21</v>
      </c>
      <c r="H914">
        <v>2</v>
      </c>
      <c r="I914">
        <v>4</v>
      </c>
      <c r="J914">
        <v>25</v>
      </c>
      <c r="K914" t="s">
        <v>22</v>
      </c>
      <c r="L914" t="s">
        <v>23</v>
      </c>
      <c r="M914">
        <v>1</v>
      </c>
      <c r="N914" t="s">
        <v>24</v>
      </c>
      <c r="O914">
        <v>1</v>
      </c>
      <c r="P914" t="s">
        <v>26</v>
      </c>
      <c r="Q914" t="s">
        <v>26</v>
      </c>
    </row>
    <row r="915" spans="1:17" x14ac:dyDescent="0.25">
      <c r="A915" t="s">
        <v>20</v>
      </c>
      <c r="B915">
        <v>11</v>
      </c>
      <c r="C915" t="s">
        <v>28</v>
      </c>
      <c r="D915" t="s">
        <v>43</v>
      </c>
      <c r="E915">
        <v>2142</v>
      </c>
      <c r="F915" t="s">
        <v>40</v>
      </c>
      <c r="G915" t="s">
        <v>21</v>
      </c>
      <c r="H915">
        <v>1</v>
      </c>
      <c r="I915">
        <v>2</v>
      </c>
      <c r="J915">
        <v>28</v>
      </c>
      <c r="K915" t="s">
        <v>22</v>
      </c>
      <c r="L915" t="s">
        <v>23</v>
      </c>
      <c r="M915">
        <v>1</v>
      </c>
      <c r="N915" t="s">
        <v>24</v>
      </c>
      <c r="O915">
        <v>1</v>
      </c>
      <c r="P915" t="s">
        <v>25</v>
      </c>
      <c r="Q915" t="s">
        <v>26</v>
      </c>
    </row>
    <row r="916" spans="1:17" x14ac:dyDescent="0.25">
      <c r="A916" t="s">
        <v>17</v>
      </c>
      <c r="B916">
        <v>24</v>
      </c>
      <c r="C916" t="s">
        <v>48</v>
      </c>
      <c r="D916" t="s">
        <v>43</v>
      </c>
      <c r="E916">
        <v>3161</v>
      </c>
      <c r="F916" t="s">
        <v>29</v>
      </c>
      <c r="G916" t="s">
        <v>30</v>
      </c>
      <c r="H916">
        <v>4</v>
      </c>
      <c r="I916">
        <v>2</v>
      </c>
      <c r="J916">
        <v>31</v>
      </c>
      <c r="K916" t="s">
        <v>22</v>
      </c>
      <c r="L916" t="s">
        <v>38</v>
      </c>
      <c r="M916">
        <v>1</v>
      </c>
      <c r="N916" t="s">
        <v>24</v>
      </c>
      <c r="O916">
        <v>1</v>
      </c>
      <c r="P916" t="s">
        <v>25</v>
      </c>
      <c r="Q916" t="s">
        <v>25</v>
      </c>
    </row>
    <row r="917" spans="1:17" x14ac:dyDescent="0.25">
      <c r="A917" t="s">
        <v>27</v>
      </c>
      <c r="B917">
        <v>48</v>
      </c>
      <c r="C917" t="s">
        <v>45</v>
      </c>
      <c r="D917" t="s">
        <v>51</v>
      </c>
      <c r="E917">
        <v>18424</v>
      </c>
      <c r="F917" t="s">
        <v>29</v>
      </c>
      <c r="G917" t="s">
        <v>30</v>
      </c>
      <c r="H917">
        <v>1</v>
      </c>
      <c r="I917">
        <v>2</v>
      </c>
      <c r="J917">
        <v>32</v>
      </c>
      <c r="K917" t="s">
        <v>46</v>
      </c>
      <c r="L917" t="s">
        <v>23</v>
      </c>
      <c r="M917">
        <v>1</v>
      </c>
      <c r="N917" t="s">
        <v>39</v>
      </c>
      <c r="O917">
        <v>1</v>
      </c>
      <c r="P917" t="s">
        <v>25</v>
      </c>
      <c r="Q917" t="s">
        <v>25</v>
      </c>
    </row>
    <row r="918" spans="1:17" x14ac:dyDescent="0.25">
      <c r="A918" t="s">
        <v>20</v>
      </c>
      <c r="B918">
        <v>10</v>
      </c>
      <c r="C918" t="s">
        <v>28</v>
      </c>
      <c r="D918" t="s">
        <v>36</v>
      </c>
      <c r="E918">
        <v>2848</v>
      </c>
      <c r="F918" t="s">
        <v>44</v>
      </c>
      <c r="G918" t="s">
        <v>30</v>
      </c>
      <c r="H918">
        <v>1</v>
      </c>
      <c r="I918">
        <v>2</v>
      </c>
      <c r="J918">
        <v>32</v>
      </c>
      <c r="K918" t="s">
        <v>22</v>
      </c>
      <c r="L918" t="s">
        <v>23</v>
      </c>
      <c r="M918">
        <v>1</v>
      </c>
      <c r="N918" t="s">
        <v>24</v>
      </c>
      <c r="O918">
        <v>2</v>
      </c>
      <c r="P918" t="s">
        <v>26</v>
      </c>
      <c r="Q918" t="s">
        <v>26</v>
      </c>
    </row>
    <row r="919" spans="1:17" x14ac:dyDescent="0.25">
      <c r="A919" t="s">
        <v>17</v>
      </c>
      <c r="B919">
        <v>6</v>
      </c>
      <c r="C919" t="s">
        <v>28</v>
      </c>
      <c r="D919" t="s">
        <v>36</v>
      </c>
      <c r="E919">
        <v>14896</v>
      </c>
      <c r="F919" t="s">
        <v>29</v>
      </c>
      <c r="G919" t="s">
        <v>21</v>
      </c>
      <c r="H919">
        <v>1</v>
      </c>
      <c r="I919">
        <v>4</v>
      </c>
      <c r="J919">
        <v>68</v>
      </c>
      <c r="K919" t="s">
        <v>46</v>
      </c>
      <c r="L919" t="s">
        <v>23</v>
      </c>
      <c r="M919">
        <v>1</v>
      </c>
      <c r="N919" t="s">
        <v>39</v>
      </c>
      <c r="O919">
        <v>1</v>
      </c>
      <c r="P919" t="s">
        <v>25</v>
      </c>
      <c r="Q919" t="s">
        <v>25</v>
      </c>
    </row>
    <row r="920" spans="1:17" x14ac:dyDescent="0.25">
      <c r="A920" t="s">
        <v>17</v>
      </c>
      <c r="B920">
        <v>24</v>
      </c>
      <c r="C920" t="s">
        <v>28</v>
      </c>
      <c r="D920" t="s">
        <v>19</v>
      </c>
      <c r="E920">
        <v>2359</v>
      </c>
      <c r="F920" t="s">
        <v>44</v>
      </c>
      <c r="G920" t="s">
        <v>41</v>
      </c>
      <c r="H920">
        <v>1</v>
      </c>
      <c r="I920">
        <v>1</v>
      </c>
      <c r="J920">
        <v>33</v>
      </c>
      <c r="K920" t="s">
        <v>22</v>
      </c>
      <c r="L920" t="s">
        <v>23</v>
      </c>
      <c r="M920">
        <v>1</v>
      </c>
      <c r="N920" t="s">
        <v>24</v>
      </c>
      <c r="O920">
        <v>1</v>
      </c>
      <c r="P920" t="s">
        <v>26</v>
      </c>
      <c r="Q920" t="s">
        <v>25</v>
      </c>
    </row>
    <row r="921" spans="1:17" x14ac:dyDescent="0.25">
      <c r="A921" t="s">
        <v>17</v>
      </c>
      <c r="B921">
        <v>24</v>
      </c>
      <c r="C921" t="s">
        <v>28</v>
      </c>
      <c r="D921" t="s">
        <v>19</v>
      </c>
      <c r="E921">
        <v>3345</v>
      </c>
      <c r="F921" t="s">
        <v>29</v>
      </c>
      <c r="G921" t="s">
        <v>21</v>
      </c>
      <c r="H921">
        <v>4</v>
      </c>
      <c r="I921">
        <v>2</v>
      </c>
      <c r="J921">
        <v>39</v>
      </c>
      <c r="K921" t="s">
        <v>22</v>
      </c>
      <c r="L921" t="s">
        <v>38</v>
      </c>
      <c r="M921">
        <v>1</v>
      </c>
      <c r="N921" t="s">
        <v>39</v>
      </c>
      <c r="O921">
        <v>1</v>
      </c>
      <c r="P921" t="s">
        <v>25</v>
      </c>
      <c r="Q921" t="s">
        <v>25</v>
      </c>
    </row>
    <row r="922" spans="1:17" x14ac:dyDescent="0.25">
      <c r="A922" t="s">
        <v>20</v>
      </c>
      <c r="B922">
        <v>18</v>
      </c>
      <c r="C922" t="s">
        <v>18</v>
      </c>
      <c r="D922" t="s">
        <v>19</v>
      </c>
      <c r="E922">
        <v>1817</v>
      </c>
      <c r="F922" t="s">
        <v>29</v>
      </c>
      <c r="G922" t="s">
        <v>30</v>
      </c>
      <c r="H922">
        <v>4</v>
      </c>
      <c r="I922">
        <v>2</v>
      </c>
      <c r="J922">
        <v>28</v>
      </c>
      <c r="K922" t="s">
        <v>22</v>
      </c>
      <c r="L922" t="s">
        <v>23</v>
      </c>
      <c r="M922">
        <v>2</v>
      </c>
      <c r="N922" t="s">
        <v>24</v>
      </c>
      <c r="O922">
        <v>1</v>
      </c>
      <c r="P922" t="s">
        <v>26</v>
      </c>
      <c r="Q922" t="s">
        <v>26</v>
      </c>
    </row>
    <row r="923" spans="1:17" x14ac:dyDescent="0.25">
      <c r="A923" t="s">
        <v>20</v>
      </c>
      <c r="B923">
        <v>48</v>
      </c>
      <c r="C923" t="s">
        <v>35</v>
      </c>
      <c r="D923" t="s">
        <v>19</v>
      </c>
      <c r="E923">
        <v>12749</v>
      </c>
      <c r="F923" t="s">
        <v>37</v>
      </c>
      <c r="G923" t="s">
        <v>32</v>
      </c>
      <c r="H923">
        <v>4</v>
      </c>
      <c r="I923">
        <v>1</v>
      </c>
      <c r="J923">
        <v>37</v>
      </c>
      <c r="K923" t="s">
        <v>22</v>
      </c>
      <c r="L923" t="s">
        <v>23</v>
      </c>
      <c r="M923">
        <v>1</v>
      </c>
      <c r="N923" t="s">
        <v>39</v>
      </c>
      <c r="O923">
        <v>1</v>
      </c>
      <c r="P923" t="s">
        <v>25</v>
      </c>
      <c r="Q923" t="s">
        <v>26</v>
      </c>
    </row>
    <row r="924" spans="1:17" x14ac:dyDescent="0.25">
      <c r="A924" t="s">
        <v>17</v>
      </c>
      <c r="B924">
        <v>9</v>
      </c>
      <c r="C924" t="s">
        <v>28</v>
      </c>
      <c r="D924" t="s">
        <v>19</v>
      </c>
      <c r="E924">
        <v>1366</v>
      </c>
      <c r="F924" t="s">
        <v>29</v>
      </c>
      <c r="G924" t="s">
        <v>42</v>
      </c>
      <c r="H924">
        <v>3</v>
      </c>
      <c r="I924">
        <v>4</v>
      </c>
      <c r="J924">
        <v>22</v>
      </c>
      <c r="K924" t="s">
        <v>22</v>
      </c>
      <c r="L924" t="s">
        <v>38</v>
      </c>
      <c r="M924">
        <v>1</v>
      </c>
      <c r="N924" t="s">
        <v>24</v>
      </c>
      <c r="O924">
        <v>1</v>
      </c>
      <c r="P924" t="s">
        <v>26</v>
      </c>
      <c r="Q924" t="s">
        <v>25</v>
      </c>
    </row>
    <row r="925" spans="1:17" x14ac:dyDescent="0.25">
      <c r="A925" t="s">
        <v>27</v>
      </c>
      <c r="B925">
        <v>12</v>
      </c>
      <c r="C925" t="s">
        <v>28</v>
      </c>
      <c r="D925" t="s">
        <v>36</v>
      </c>
      <c r="E925">
        <v>2002</v>
      </c>
      <c r="F925" t="s">
        <v>29</v>
      </c>
      <c r="G925" t="s">
        <v>32</v>
      </c>
      <c r="H925">
        <v>3</v>
      </c>
      <c r="I925">
        <v>4</v>
      </c>
      <c r="J925">
        <v>30</v>
      </c>
      <c r="K925" t="s">
        <v>22</v>
      </c>
      <c r="L925" t="s">
        <v>38</v>
      </c>
      <c r="M925">
        <v>1</v>
      </c>
      <c r="N925" t="s">
        <v>24</v>
      </c>
      <c r="O925">
        <v>2</v>
      </c>
      <c r="P925" t="s">
        <v>25</v>
      </c>
      <c r="Q925" t="s">
        <v>26</v>
      </c>
    </row>
    <row r="926" spans="1:17" x14ac:dyDescent="0.25">
      <c r="A926" t="s">
        <v>17</v>
      </c>
      <c r="B926">
        <v>24</v>
      </c>
      <c r="C926" t="s">
        <v>48</v>
      </c>
      <c r="D926" t="s">
        <v>19</v>
      </c>
      <c r="E926">
        <v>6872</v>
      </c>
      <c r="F926" t="s">
        <v>29</v>
      </c>
      <c r="G926" t="s">
        <v>42</v>
      </c>
      <c r="H926">
        <v>2</v>
      </c>
      <c r="I926">
        <v>1</v>
      </c>
      <c r="J926">
        <v>55</v>
      </c>
      <c r="K926" t="s">
        <v>46</v>
      </c>
      <c r="L926" t="s">
        <v>23</v>
      </c>
      <c r="M926">
        <v>1</v>
      </c>
      <c r="N926" t="s">
        <v>24</v>
      </c>
      <c r="O926">
        <v>1</v>
      </c>
      <c r="P926" t="s">
        <v>25</v>
      </c>
      <c r="Q926" t="s">
        <v>25</v>
      </c>
    </row>
    <row r="927" spans="1:17" x14ac:dyDescent="0.25">
      <c r="A927" t="s">
        <v>17</v>
      </c>
      <c r="B927">
        <v>12</v>
      </c>
      <c r="C927" t="s">
        <v>48</v>
      </c>
      <c r="D927" t="s">
        <v>36</v>
      </c>
      <c r="E927">
        <v>697</v>
      </c>
      <c r="F927" t="s">
        <v>29</v>
      </c>
      <c r="G927" t="s">
        <v>42</v>
      </c>
      <c r="H927">
        <v>4</v>
      </c>
      <c r="I927">
        <v>2</v>
      </c>
      <c r="J927">
        <v>46</v>
      </c>
      <c r="K927" t="s">
        <v>46</v>
      </c>
      <c r="L927" t="s">
        <v>23</v>
      </c>
      <c r="M927">
        <v>2</v>
      </c>
      <c r="N927" t="s">
        <v>24</v>
      </c>
      <c r="O927">
        <v>1</v>
      </c>
      <c r="P927" t="s">
        <v>25</v>
      </c>
      <c r="Q927" t="s">
        <v>25</v>
      </c>
    </row>
    <row r="928" spans="1:17" x14ac:dyDescent="0.25">
      <c r="A928" t="s">
        <v>17</v>
      </c>
      <c r="B928">
        <v>18</v>
      </c>
      <c r="C928" t="s">
        <v>18</v>
      </c>
      <c r="D928" t="s">
        <v>19</v>
      </c>
      <c r="E928">
        <v>1049</v>
      </c>
      <c r="F928" t="s">
        <v>29</v>
      </c>
      <c r="G928" t="s">
        <v>42</v>
      </c>
      <c r="H928">
        <v>4</v>
      </c>
      <c r="I928">
        <v>4</v>
      </c>
      <c r="J928">
        <v>21</v>
      </c>
      <c r="K928" t="s">
        <v>22</v>
      </c>
      <c r="L928" t="s">
        <v>38</v>
      </c>
      <c r="M928">
        <v>1</v>
      </c>
      <c r="N928" t="s">
        <v>24</v>
      </c>
      <c r="O928">
        <v>1</v>
      </c>
      <c r="P928" t="s">
        <v>26</v>
      </c>
      <c r="Q928" t="s">
        <v>26</v>
      </c>
    </row>
    <row r="929" spans="1:17" x14ac:dyDescent="0.25">
      <c r="A929" t="s">
        <v>17</v>
      </c>
      <c r="B929">
        <v>48</v>
      </c>
      <c r="C929" t="s">
        <v>28</v>
      </c>
      <c r="D929" t="s">
        <v>36</v>
      </c>
      <c r="E929">
        <v>10297</v>
      </c>
      <c r="F929" t="s">
        <v>29</v>
      </c>
      <c r="G929" t="s">
        <v>32</v>
      </c>
      <c r="H929">
        <v>4</v>
      </c>
      <c r="I929">
        <v>4</v>
      </c>
      <c r="J929">
        <v>39</v>
      </c>
      <c r="K929" t="s">
        <v>49</v>
      </c>
      <c r="L929" t="s">
        <v>34</v>
      </c>
      <c r="M929">
        <v>3</v>
      </c>
      <c r="N929" t="s">
        <v>24</v>
      </c>
      <c r="O929">
        <v>2</v>
      </c>
      <c r="P929" t="s">
        <v>25</v>
      </c>
      <c r="Q929" t="s">
        <v>25</v>
      </c>
    </row>
    <row r="930" spans="1:17" x14ac:dyDescent="0.25">
      <c r="A930" t="s">
        <v>20</v>
      </c>
      <c r="B930">
        <v>30</v>
      </c>
      <c r="C930" t="s">
        <v>28</v>
      </c>
      <c r="D930" t="s">
        <v>19</v>
      </c>
      <c r="E930">
        <v>1867</v>
      </c>
      <c r="F930" t="s">
        <v>20</v>
      </c>
      <c r="G930" t="s">
        <v>21</v>
      </c>
      <c r="H930">
        <v>4</v>
      </c>
      <c r="I930">
        <v>4</v>
      </c>
      <c r="J930">
        <v>58</v>
      </c>
      <c r="K930" t="s">
        <v>22</v>
      </c>
      <c r="L930" t="s">
        <v>23</v>
      </c>
      <c r="M930">
        <v>1</v>
      </c>
      <c r="N930" t="s">
        <v>24</v>
      </c>
      <c r="O930">
        <v>1</v>
      </c>
      <c r="P930" t="s">
        <v>25</v>
      </c>
      <c r="Q930" t="s">
        <v>26</v>
      </c>
    </row>
    <row r="931" spans="1:17" x14ac:dyDescent="0.25">
      <c r="A931" t="s">
        <v>17</v>
      </c>
      <c r="B931">
        <v>12</v>
      </c>
      <c r="C931" t="s">
        <v>35</v>
      </c>
      <c r="D931" t="s">
        <v>36</v>
      </c>
      <c r="E931">
        <v>1344</v>
      </c>
      <c r="F931" t="s">
        <v>29</v>
      </c>
      <c r="G931" t="s">
        <v>30</v>
      </c>
      <c r="H931">
        <v>4</v>
      </c>
      <c r="I931">
        <v>2</v>
      </c>
      <c r="J931">
        <v>43</v>
      </c>
      <c r="K931" t="s">
        <v>22</v>
      </c>
      <c r="L931" t="s">
        <v>23</v>
      </c>
      <c r="M931">
        <v>2</v>
      </c>
      <c r="N931" t="s">
        <v>33</v>
      </c>
      <c r="O931">
        <v>2</v>
      </c>
      <c r="P931" t="s">
        <v>26</v>
      </c>
      <c r="Q931" t="s">
        <v>26</v>
      </c>
    </row>
    <row r="932" spans="1:17" x14ac:dyDescent="0.25">
      <c r="A932" t="s">
        <v>17</v>
      </c>
      <c r="B932">
        <v>24</v>
      </c>
      <c r="C932" t="s">
        <v>28</v>
      </c>
      <c r="D932" t="s">
        <v>19</v>
      </c>
      <c r="E932">
        <v>1747</v>
      </c>
      <c r="F932" t="s">
        <v>29</v>
      </c>
      <c r="G932" t="s">
        <v>42</v>
      </c>
      <c r="H932">
        <v>4</v>
      </c>
      <c r="I932">
        <v>1</v>
      </c>
      <c r="J932">
        <v>24</v>
      </c>
      <c r="K932" t="s">
        <v>22</v>
      </c>
      <c r="L932" t="s">
        <v>23</v>
      </c>
      <c r="M932">
        <v>1</v>
      </c>
      <c r="N932" t="s">
        <v>33</v>
      </c>
      <c r="O932">
        <v>1</v>
      </c>
      <c r="P932" t="s">
        <v>26</v>
      </c>
      <c r="Q932" t="s">
        <v>26</v>
      </c>
    </row>
    <row r="933" spans="1:17" x14ac:dyDescent="0.25">
      <c r="A933" t="s">
        <v>27</v>
      </c>
      <c r="B933">
        <v>9</v>
      </c>
      <c r="C933" t="s">
        <v>28</v>
      </c>
      <c r="D933" t="s">
        <v>19</v>
      </c>
      <c r="E933">
        <v>1670</v>
      </c>
      <c r="F933" t="s">
        <v>29</v>
      </c>
      <c r="G933" t="s">
        <v>42</v>
      </c>
      <c r="H933">
        <v>4</v>
      </c>
      <c r="I933">
        <v>2</v>
      </c>
      <c r="J933">
        <v>22</v>
      </c>
      <c r="K933" t="s">
        <v>22</v>
      </c>
      <c r="L933" t="s">
        <v>23</v>
      </c>
      <c r="M933">
        <v>1</v>
      </c>
      <c r="N933" t="s">
        <v>24</v>
      </c>
      <c r="O933">
        <v>1</v>
      </c>
      <c r="P933" t="s">
        <v>25</v>
      </c>
      <c r="Q933" t="s">
        <v>25</v>
      </c>
    </row>
    <row r="934" spans="1:17" x14ac:dyDescent="0.25">
      <c r="A934" t="s">
        <v>20</v>
      </c>
      <c r="B934">
        <v>9</v>
      </c>
      <c r="C934" t="s">
        <v>18</v>
      </c>
      <c r="D934" t="s">
        <v>36</v>
      </c>
      <c r="E934">
        <v>1224</v>
      </c>
      <c r="F934" t="s">
        <v>29</v>
      </c>
      <c r="G934" t="s">
        <v>30</v>
      </c>
      <c r="H934">
        <v>3</v>
      </c>
      <c r="I934">
        <v>1</v>
      </c>
      <c r="J934">
        <v>30</v>
      </c>
      <c r="K934" t="s">
        <v>22</v>
      </c>
      <c r="L934" t="s">
        <v>23</v>
      </c>
      <c r="M934">
        <v>2</v>
      </c>
      <c r="N934" t="s">
        <v>24</v>
      </c>
      <c r="O934">
        <v>1</v>
      </c>
      <c r="P934" t="s">
        <v>26</v>
      </c>
      <c r="Q934" t="s">
        <v>26</v>
      </c>
    </row>
    <row r="935" spans="1:17" x14ac:dyDescent="0.25">
      <c r="A935" t="s">
        <v>20</v>
      </c>
      <c r="B935">
        <v>12</v>
      </c>
      <c r="C935" t="s">
        <v>18</v>
      </c>
      <c r="D935" t="s">
        <v>19</v>
      </c>
      <c r="E935">
        <v>522</v>
      </c>
      <c r="F935" t="s">
        <v>37</v>
      </c>
      <c r="G935" t="s">
        <v>21</v>
      </c>
      <c r="H935">
        <v>4</v>
      </c>
      <c r="I935">
        <v>4</v>
      </c>
      <c r="J935">
        <v>42</v>
      </c>
      <c r="K935" t="s">
        <v>22</v>
      </c>
      <c r="L935" t="s">
        <v>23</v>
      </c>
      <c r="M935">
        <v>2</v>
      </c>
      <c r="N935" t="s">
        <v>24</v>
      </c>
      <c r="O935">
        <v>2</v>
      </c>
      <c r="P935" t="s">
        <v>25</v>
      </c>
      <c r="Q935" t="s">
        <v>26</v>
      </c>
    </row>
    <row r="936" spans="1:17" x14ac:dyDescent="0.25">
      <c r="A936" t="s">
        <v>17</v>
      </c>
      <c r="B936">
        <v>12</v>
      </c>
      <c r="C936" t="s">
        <v>28</v>
      </c>
      <c r="D936" t="s">
        <v>19</v>
      </c>
      <c r="E936">
        <v>1498</v>
      </c>
      <c r="F936" t="s">
        <v>29</v>
      </c>
      <c r="G936" t="s">
        <v>30</v>
      </c>
      <c r="H936">
        <v>4</v>
      </c>
      <c r="I936">
        <v>1</v>
      </c>
      <c r="J936">
        <v>23</v>
      </c>
      <c r="K936" t="s">
        <v>46</v>
      </c>
      <c r="L936" t="s">
        <v>23</v>
      </c>
      <c r="M936">
        <v>1</v>
      </c>
      <c r="N936" t="s">
        <v>24</v>
      </c>
      <c r="O936">
        <v>1</v>
      </c>
      <c r="P936" t="s">
        <v>26</v>
      </c>
      <c r="Q936" t="s">
        <v>26</v>
      </c>
    </row>
    <row r="937" spans="1:17" x14ac:dyDescent="0.25">
      <c r="A937" t="s">
        <v>27</v>
      </c>
      <c r="B937">
        <v>30</v>
      </c>
      <c r="C937" t="s">
        <v>35</v>
      </c>
      <c r="D937" t="s">
        <v>19</v>
      </c>
      <c r="E937">
        <v>1919</v>
      </c>
      <c r="F937" t="s">
        <v>44</v>
      </c>
      <c r="G937" t="s">
        <v>42</v>
      </c>
      <c r="H937">
        <v>4</v>
      </c>
      <c r="I937">
        <v>3</v>
      </c>
      <c r="J937">
        <v>30</v>
      </c>
      <c r="K937" t="s">
        <v>49</v>
      </c>
      <c r="L937" t="s">
        <v>23</v>
      </c>
      <c r="M937">
        <v>2</v>
      </c>
      <c r="N937" t="s">
        <v>39</v>
      </c>
      <c r="O937">
        <v>1</v>
      </c>
      <c r="P937" t="s">
        <v>26</v>
      </c>
      <c r="Q937" t="s">
        <v>25</v>
      </c>
    </row>
    <row r="938" spans="1:17" x14ac:dyDescent="0.25">
      <c r="A938" t="s">
        <v>47</v>
      </c>
      <c r="B938">
        <v>9</v>
      </c>
      <c r="C938" t="s">
        <v>28</v>
      </c>
      <c r="D938" t="s">
        <v>19</v>
      </c>
      <c r="E938">
        <v>745</v>
      </c>
      <c r="F938" t="s">
        <v>29</v>
      </c>
      <c r="G938" t="s">
        <v>30</v>
      </c>
      <c r="H938">
        <v>3</v>
      </c>
      <c r="I938">
        <v>2</v>
      </c>
      <c r="J938">
        <v>28</v>
      </c>
      <c r="K938" t="s">
        <v>22</v>
      </c>
      <c r="L938" t="s">
        <v>23</v>
      </c>
      <c r="M938">
        <v>1</v>
      </c>
      <c r="N938" t="s">
        <v>33</v>
      </c>
      <c r="O938">
        <v>1</v>
      </c>
      <c r="P938" t="s">
        <v>26</v>
      </c>
      <c r="Q938" t="s">
        <v>25</v>
      </c>
    </row>
    <row r="939" spans="1:17" x14ac:dyDescent="0.25">
      <c r="A939" t="s">
        <v>27</v>
      </c>
      <c r="B939">
        <v>6</v>
      </c>
      <c r="C939" t="s">
        <v>28</v>
      </c>
      <c r="D939" t="s">
        <v>19</v>
      </c>
      <c r="E939">
        <v>2063</v>
      </c>
      <c r="F939" t="s">
        <v>29</v>
      </c>
      <c r="G939" t="s">
        <v>42</v>
      </c>
      <c r="H939">
        <v>4</v>
      </c>
      <c r="I939">
        <v>3</v>
      </c>
      <c r="J939">
        <v>30</v>
      </c>
      <c r="K939" t="s">
        <v>22</v>
      </c>
      <c r="L939" t="s">
        <v>38</v>
      </c>
      <c r="M939">
        <v>1</v>
      </c>
      <c r="N939" t="s">
        <v>39</v>
      </c>
      <c r="O939">
        <v>1</v>
      </c>
      <c r="P939" t="s">
        <v>25</v>
      </c>
      <c r="Q939" t="s">
        <v>26</v>
      </c>
    </row>
    <row r="940" spans="1:17" x14ac:dyDescent="0.25">
      <c r="A940" t="s">
        <v>27</v>
      </c>
      <c r="B940">
        <v>60</v>
      </c>
      <c r="C940" t="s">
        <v>28</v>
      </c>
      <c r="D940" t="s">
        <v>31</v>
      </c>
      <c r="E940">
        <v>6288</v>
      </c>
      <c r="F940" t="s">
        <v>29</v>
      </c>
      <c r="G940" t="s">
        <v>30</v>
      </c>
      <c r="H940">
        <v>4</v>
      </c>
      <c r="I940">
        <v>4</v>
      </c>
      <c r="J940">
        <v>42</v>
      </c>
      <c r="K940" t="s">
        <v>22</v>
      </c>
      <c r="L940" t="s">
        <v>34</v>
      </c>
      <c r="M940">
        <v>1</v>
      </c>
      <c r="N940" t="s">
        <v>24</v>
      </c>
      <c r="O940">
        <v>1</v>
      </c>
      <c r="P940" t="s">
        <v>26</v>
      </c>
      <c r="Q940" t="s">
        <v>25</v>
      </c>
    </row>
    <row r="941" spans="1:17" x14ac:dyDescent="0.25">
      <c r="A941" t="s">
        <v>20</v>
      </c>
      <c r="B941">
        <v>24</v>
      </c>
      <c r="C941" t="s">
        <v>18</v>
      </c>
      <c r="D941" t="s">
        <v>36</v>
      </c>
      <c r="E941">
        <v>6842</v>
      </c>
      <c r="F941" t="s">
        <v>20</v>
      </c>
      <c r="G941" t="s">
        <v>30</v>
      </c>
      <c r="H941">
        <v>2</v>
      </c>
      <c r="I941">
        <v>4</v>
      </c>
      <c r="J941">
        <v>46</v>
      </c>
      <c r="K941" t="s">
        <v>22</v>
      </c>
      <c r="L941" t="s">
        <v>23</v>
      </c>
      <c r="M941">
        <v>2</v>
      </c>
      <c r="N941" t="s">
        <v>39</v>
      </c>
      <c r="O941">
        <v>2</v>
      </c>
      <c r="P941" t="s">
        <v>25</v>
      </c>
      <c r="Q941" t="s">
        <v>26</v>
      </c>
    </row>
    <row r="942" spans="1:17" x14ac:dyDescent="0.25">
      <c r="A942" t="s">
        <v>20</v>
      </c>
      <c r="B942">
        <v>12</v>
      </c>
      <c r="C942" t="s">
        <v>28</v>
      </c>
      <c r="D942" t="s">
        <v>36</v>
      </c>
      <c r="E942">
        <v>3527</v>
      </c>
      <c r="F942" t="s">
        <v>20</v>
      </c>
      <c r="G942" t="s">
        <v>42</v>
      </c>
      <c r="H942">
        <v>2</v>
      </c>
      <c r="I942">
        <v>3</v>
      </c>
      <c r="J942">
        <v>45</v>
      </c>
      <c r="K942" t="s">
        <v>22</v>
      </c>
      <c r="L942" t="s">
        <v>23</v>
      </c>
      <c r="M942">
        <v>1</v>
      </c>
      <c r="N942" t="s">
        <v>39</v>
      </c>
      <c r="O942">
        <v>2</v>
      </c>
      <c r="P942" t="s">
        <v>25</v>
      </c>
      <c r="Q942" t="s">
        <v>26</v>
      </c>
    </row>
    <row r="943" spans="1:17" x14ac:dyDescent="0.25">
      <c r="A943" t="s">
        <v>20</v>
      </c>
      <c r="B943">
        <v>10</v>
      </c>
      <c r="C943" t="s">
        <v>28</v>
      </c>
      <c r="D943" t="s">
        <v>36</v>
      </c>
      <c r="E943">
        <v>1546</v>
      </c>
      <c r="F943" t="s">
        <v>29</v>
      </c>
      <c r="G943" t="s">
        <v>30</v>
      </c>
      <c r="H943">
        <v>3</v>
      </c>
      <c r="I943">
        <v>2</v>
      </c>
      <c r="J943">
        <v>31</v>
      </c>
      <c r="K943" t="s">
        <v>22</v>
      </c>
      <c r="L943" t="s">
        <v>23</v>
      </c>
      <c r="M943">
        <v>1</v>
      </c>
      <c r="N943" t="s">
        <v>33</v>
      </c>
      <c r="O943">
        <v>2</v>
      </c>
      <c r="P943" t="s">
        <v>26</v>
      </c>
      <c r="Q943" t="s">
        <v>26</v>
      </c>
    </row>
    <row r="944" spans="1:17" x14ac:dyDescent="0.25">
      <c r="A944" t="s">
        <v>20</v>
      </c>
      <c r="B944">
        <v>24</v>
      </c>
      <c r="C944" t="s">
        <v>28</v>
      </c>
      <c r="D944" t="s">
        <v>19</v>
      </c>
      <c r="E944">
        <v>929</v>
      </c>
      <c r="F944" t="s">
        <v>20</v>
      </c>
      <c r="G944" t="s">
        <v>32</v>
      </c>
      <c r="H944">
        <v>4</v>
      </c>
      <c r="I944">
        <v>2</v>
      </c>
      <c r="J944">
        <v>31</v>
      </c>
      <c r="K944" t="s">
        <v>49</v>
      </c>
      <c r="L944" t="s">
        <v>23</v>
      </c>
      <c r="M944">
        <v>1</v>
      </c>
      <c r="N944" t="s">
        <v>24</v>
      </c>
      <c r="O944">
        <v>1</v>
      </c>
      <c r="P944" t="s">
        <v>25</v>
      </c>
      <c r="Q944" t="s">
        <v>26</v>
      </c>
    </row>
    <row r="945" spans="1:17" x14ac:dyDescent="0.25">
      <c r="A945" t="s">
        <v>20</v>
      </c>
      <c r="B945">
        <v>4</v>
      </c>
      <c r="C945" t="s">
        <v>18</v>
      </c>
      <c r="D945" t="s">
        <v>36</v>
      </c>
      <c r="E945">
        <v>1455</v>
      </c>
      <c r="F945" t="s">
        <v>29</v>
      </c>
      <c r="G945" t="s">
        <v>32</v>
      </c>
      <c r="H945">
        <v>2</v>
      </c>
      <c r="I945">
        <v>1</v>
      </c>
      <c r="J945">
        <v>42</v>
      </c>
      <c r="K945" t="s">
        <v>22</v>
      </c>
      <c r="L945" t="s">
        <v>23</v>
      </c>
      <c r="M945">
        <v>3</v>
      </c>
      <c r="N945" t="s">
        <v>33</v>
      </c>
      <c r="O945">
        <v>2</v>
      </c>
      <c r="P945" t="s">
        <v>26</v>
      </c>
      <c r="Q945" t="s">
        <v>26</v>
      </c>
    </row>
    <row r="946" spans="1:17" x14ac:dyDescent="0.25">
      <c r="A946" t="s">
        <v>17</v>
      </c>
      <c r="B946">
        <v>15</v>
      </c>
      <c r="C946" t="s">
        <v>28</v>
      </c>
      <c r="D946" t="s">
        <v>19</v>
      </c>
      <c r="E946">
        <v>1845</v>
      </c>
      <c r="F946" t="s">
        <v>29</v>
      </c>
      <c r="G946" t="s">
        <v>42</v>
      </c>
      <c r="H946">
        <v>4</v>
      </c>
      <c r="I946">
        <v>1</v>
      </c>
      <c r="J946">
        <v>46</v>
      </c>
      <c r="K946" t="s">
        <v>22</v>
      </c>
      <c r="L946" t="s">
        <v>38</v>
      </c>
      <c r="M946">
        <v>1</v>
      </c>
      <c r="N946" t="s">
        <v>24</v>
      </c>
      <c r="O946">
        <v>1</v>
      </c>
      <c r="P946" t="s">
        <v>26</v>
      </c>
      <c r="Q946" t="s">
        <v>26</v>
      </c>
    </row>
    <row r="947" spans="1:17" x14ac:dyDescent="0.25">
      <c r="A947" t="s">
        <v>27</v>
      </c>
      <c r="B947">
        <v>48</v>
      </c>
      <c r="C947" t="s">
        <v>45</v>
      </c>
      <c r="D947" t="s">
        <v>36</v>
      </c>
      <c r="E947">
        <v>8358</v>
      </c>
      <c r="F947" t="s">
        <v>37</v>
      </c>
      <c r="G947" t="s">
        <v>42</v>
      </c>
      <c r="H947">
        <v>1</v>
      </c>
      <c r="I947">
        <v>1</v>
      </c>
      <c r="J947">
        <v>30</v>
      </c>
      <c r="K947" t="s">
        <v>22</v>
      </c>
      <c r="L947" t="s">
        <v>23</v>
      </c>
      <c r="M947">
        <v>2</v>
      </c>
      <c r="N947" t="s">
        <v>24</v>
      </c>
      <c r="O947">
        <v>1</v>
      </c>
      <c r="P947" t="s">
        <v>26</v>
      </c>
      <c r="Q947" t="s">
        <v>26</v>
      </c>
    </row>
    <row r="948" spans="1:17" x14ac:dyDescent="0.25">
      <c r="A948" t="s">
        <v>17</v>
      </c>
      <c r="B948">
        <v>24</v>
      </c>
      <c r="C948" t="s">
        <v>48</v>
      </c>
      <c r="D948" t="s">
        <v>19</v>
      </c>
      <c r="E948">
        <v>3349</v>
      </c>
      <c r="F948" t="s">
        <v>37</v>
      </c>
      <c r="G948" t="s">
        <v>42</v>
      </c>
      <c r="H948">
        <v>4</v>
      </c>
      <c r="I948">
        <v>4</v>
      </c>
      <c r="J948">
        <v>30</v>
      </c>
      <c r="K948" t="s">
        <v>22</v>
      </c>
      <c r="L948" t="s">
        <v>34</v>
      </c>
      <c r="M948">
        <v>1</v>
      </c>
      <c r="N948" t="s">
        <v>24</v>
      </c>
      <c r="O948">
        <v>2</v>
      </c>
      <c r="P948" t="s">
        <v>25</v>
      </c>
      <c r="Q948" t="s">
        <v>25</v>
      </c>
    </row>
    <row r="949" spans="1:17" x14ac:dyDescent="0.25">
      <c r="A949" t="s">
        <v>20</v>
      </c>
      <c r="B949">
        <v>12</v>
      </c>
      <c r="C949" t="s">
        <v>28</v>
      </c>
      <c r="D949" t="s">
        <v>36</v>
      </c>
      <c r="E949">
        <v>2859</v>
      </c>
      <c r="F949" t="s">
        <v>20</v>
      </c>
      <c r="G949" t="s">
        <v>41</v>
      </c>
      <c r="H949">
        <v>4</v>
      </c>
      <c r="I949">
        <v>4</v>
      </c>
      <c r="J949">
        <v>38</v>
      </c>
      <c r="K949" t="s">
        <v>22</v>
      </c>
      <c r="L949" t="s">
        <v>23</v>
      </c>
      <c r="M949">
        <v>1</v>
      </c>
      <c r="N949" t="s">
        <v>39</v>
      </c>
      <c r="O949">
        <v>1</v>
      </c>
      <c r="P949" t="s">
        <v>25</v>
      </c>
      <c r="Q949" t="s">
        <v>26</v>
      </c>
    </row>
    <row r="950" spans="1:17" x14ac:dyDescent="0.25">
      <c r="A950" t="s">
        <v>20</v>
      </c>
      <c r="B950">
        <v>18</v>
      </c>
      <c r="C950" t="s">
        <v>28</v>
      </c>
      <c r="D950" t="s">
        <v>19</v>
      </c>
      <c r="E950">
        <v>1533</v>
      </c>
      <c r="F950" t="s">
        <v>29</v>
      </c>
      <c r="G950" t="s">
        <v>42</v>
      </c>
      <c r="H950">
        <v>4</v>
      </c>
      <c r="I950">
        <v>1</v>
      </c>
      <c r="J950">
        <v>43</v>
      </c>
      <c r="K950" t="s">
        <v>22</v>
      </c>
      <c r="L950" t="s">
        <v>23</v>
      </c>
      <c r="M950">
        <v>1</v>
      </c>
      <c r="N950" t="s">
        <v>33</v>
      </c>
      <c r="O950">
        <v>2</v>
      </c>
      <c r="P950" t="s">
        <v>26</v>
      </c>
      <c r="Q950" t="s">
        <v>25</v>
      </c>
    </row>
    <row r="951" spans="1:17" x14ac:dyDescent="0.25">
      <c r="A951" t="s">
        <v>20</v>
      </c>
      <c r="B951">
        <v>24</v>
      </c>
      <c r="C951" t="s">
        <v>28</v>
      </c>
      <c r="D951" t="s">
        <v>19</v>
      </c>
      <c r="E951">
        <v>3621</v>
      </c>
      <c r="F951" t="s">
        <v>44</v>
      </c>
      <c r="G951" t="s">
        <v>21</v>
      </c>
      <c r="H951">
        <v>2</v>
      </c>
      <c r="I951">
        <v>4</v>
      </c>
      <c r="J951">
        <v>31</v>
      </c>
      <c r="K951" t="s">
        <v>22</v>
      </c>
      <c r="L951" t="s">
        <v>23</v>
      </c>
      <c r="M951">
        <v>2</v>
      </c>
      <c r="N951" t="s">
        <v>24</v>
      </c>
      <c r="O951">
        <v>1</v>
      </c>
      <c r="P951" t="s">
        <v>26</v>
      </c>
      <c r="Q951" t="s">
        <v>25</v>
      </c>
    </row>
    <row r="952" spans="1:17" x14ac:dyDescent="0.25">
      <c r="A952" t="s">
        <v>27</v>
      </c>
      <c r="B952">
        <v>18</v>
      </c>
      <c r="C952" t="s">
        <v>18</v>
      </c>
      <c r="D952" t="s">
        <v>43</v>
      </c>
      <c r="E952">
        <v>3590</v>
      </c>
      <c r="F952" t="s">
        <v>29</v>
      </c>
      <c r="G952" t="s">
        <v>41</v>
      </c>
      <c r="H952">
        <v>3</v>
      </c>
      <c r="I952">
        <v>3</v>
      </c>
      <c r="J952">
        <v>40</v>
      </c>
      <c r="K952" t="s">
        <v>22</v>
      </c>
      <c r="L952" t="s">
        <v>23</v>
      </c>
      <c r="M952">
        <v>3</v>
      </c>
      <c r="N952" t="s">
        <v>41</v>
      </c>
      <c r="O952">
        <v>2</v>
      </c>
      <c r="P952" t="s">
        <v>25</v>
      </c>
      <c r="Q952" t="s">
        <v>26</v>
      </c>
    </row>
    <row r="953" spans="1:17" x14ac:dyDescent="0.25">
      <c r="A953" t="s">
        <v>17</v>
      </c>
      <c r="B953">
        <v>36</v>
      </c>
      <c r="C953" t="s">
        <v>35</v>
      </c>
      <c r="D953" t="s">
        <v>43</v>
      </c>
      <c r="E953">
        <v>2145</v>
      </c>
      <c r="F953" t="s">
        <v>29</v>
      </c>
      <c r="G953" t="s">
        <v>32</v>
      </c>
      <c r="H953">
        <v>2</v>
      </c>
      <c r="I953">
        <v>1</v>
      </c>
      <c r="J953">
        <v>24</v>
      </c>
      <c r="K953" t="s">
        <v>22</v>
      </c>
      <c r="L953" t="s">
        <v>23</v>
      </c>
      <c r="M953">
        <v>2</v>
      </c>
      <c r="N953" t="s">
        <v>24</v>
      </c>
      <c r="O953">
        <v>1</v>
      </c>
      <c r="P953" t="s">
        <v>25</v>
      </c>
      <c r="Q953" t="s">
        <v>25</v>
      </c>
    </row>
    <row r="954" spans="1:17" x14ac:dyDescent="0.25">
      <c r="A954" t="s">
        <v>27</v>
      </c>
      <c r="B954">
        <v>24</v>
      </c>
      <c r="C954" t="s">
        <v>28</v>
      </c>
      <c r="D954" t="s">
        <v>36</v>
      </c>
      <c r="E954">
        <v>4113</v>
      </c>
      <c r="F954" t="s">
        <v>37</v>
      </c>
      <c r="G954" t="s">
        <v>42</v>
      </c>
      <c r="H954">
        <v>3</v>
      </c>
      <c r="I954">
        <v>4</v>
      </c>
      <c r="J954">
        <v>28</v>
      </c>
      <c r="K954" t="s">
        <v>22</v>
      </c>
      <c r="L954" t="s">
        <v>38</v>
      </c>
      <c r="M954">
        <v>1</v>
      </c>
      <c r="N954" t="s">
        <v>24</v>
      </c>
      <c r="O954">
        <v>1</v>
      </c>
      <c r="P954" t="s">
        <v>26</v>
      </c>
      <c r="Q954" t="s">
        <v>25</v>
      </c>
    </row>
    <row r="955" spans="1:17" x14ac:dyDescent="0.25">
      <c r="A955" t="s">
        <v>20</v>
      </c>
      <c r="B955">
        <v>36</v>
      </c>
      <c r="C955" t="s">
        <v>28</v>
      </c>
      <c r="D955" t="s">
        <v>19</v>
      </c>
      <c r="E955">
        <v>10974</v>
      </c>
      <c r="F955" t="s">
        <v>29</v>
      </c>
      <c r="G955" t="s">
        <v>41</v>
      </c>
      <c r="H955">
        <v>4</v>
      </c>
      <c r="I955">
        <v>2</v>
      </c>
      <c r="J955">
        <v>26</v>
      </c>
      <c r="K955" t="s">
        <v>22</v>
      </c>
      <c r="L955" t="s">
        <v>23</v>
      </c>
      <c r="M955">
        <v>2</v>
      </c>
      <c r="N955" t="s">
        <v>39</v>
      </c>
      <c r="O955">
        <v>1</v>
      </c>
      <c r="P955" t="s">
        <v>25</v>
      </c>
      <c r="Q955" t="s">
        <v>25</v>
      </c>
    </row>
    <row r="956" spans="1:17" x14ac:dyDescent="0.25">
      <c r="A956" t="s">
        <v>17</v>
      </c>
      <c r="B956">
        <v>12</v>
      </c>
      <c r="C956" t="s">
        <v>28</v>
      </c>
      <c r="D956" t="s">
        <v>36</v>
      </c>
      <c r="E956">
        <v>1893</v>
      </c>
      <c r="F956" t="s">
        <v>29</v>
      </c>
      <c r="G956" t="s">
        <v>30</v>
      </c>
      <c r="H956">
        <v>4</v>
      </c>
      <c r="I956">
        <v>4</v>
      </c>
      <c r="J956">
        <v>29</v>
      </c>
      <c r="K956" t="s">
        <v>22</v>
      </c>
      <c r="L956" t="s">
        <v>23</v>
      </c>
      <c r="M956">
        <v>1</v>
      </c>
      <c r="N956" t="s">
        <v>24</v>
      </c>
      <c r="O956">
        <v>1</v>
      </c>
      <c r="P956" t="s">
        <v>25</v>
      </c>
      <c r="Q956" t="s">
        <v>26</v>
      </c>
    </row>
    <row r="957" spans="1:17" x14ac:dyDescent="0.25">
      <c r="A957" t="s">
        <v>17</v>
      </c>
      <c r="B957">
        <v>24</v>
      </c>
      <c r="C957" t="s">
        <v>18</v>
      </c>
      <c r="D957" t="s">
        <v>19</v>
      </c>
      <c r="E957">
        <v>1231</v>
      </c>
      <c r="F957" t="s">
        <v>40</v>
      </c>
      <c r="G957" t="s">
        <v>21</v>
      </c>
      <c r="H957">
        <v>4</v>
      </c>
      <c r="I957">
        <v>4</v>
      </c>
      <c r="J957">
        <v>57</v>
      </c>
      <c r="K957" t="s">
        <v>22</v>
      </c>
      <c r="L957" t="s">
        <v>38</v>
      </c>
      <c r="M957">
        <v>2</v>
      </c>
      <c r="N957" t="s">
        <v>39</v>
      </c>
      <c r="O957">
        <v>1</v>
      </c>
      <c r="P957" t="s">
        <v>25</v>
      </c>
      <c r="Q957" t="s">
        <v>26</v>
      </c>
    </row>
    <row r="958" spans="1:17" x14ac:dyDescent="0.25">
      <c r="A958" t="s">
        <v>47</v>
      </c>
      <c r="B958">
        <v>30</v>
      </c>
      <c r="C958" t="s">
        <v>18</v>
      </c>
      <c r="D958" t="s">
        <v>19</v>
      </c>
      <c r="E958">
        <v>3656</v>
      </c>
      <c r="F958" t="s">
        <v>20</v>
      </c>
      <c r="G958" t="s">
        <v>21</v>
      </c>
      <c r="H958">
        <v>4</v>
      </c>
      <c r="I958">
        <v>4</v>
      </c>
      <c r="J958">
        <v>49</v>
      </c>
      <c r="K958" t="s">
        <v>49</v>
      </c>
      <c r="L958" t="s">
        <v>23</v>
      </c>
      <c r="M958">
        <v>2</v>
      </c>
      <c r="N958" t="s">
        <v>33</v>
      </c>
      <c r="O958">
        <v>1</v>
      </c>
      <c r="P958" t="s">
        <v>26</v>
      </c>
      <c r="Q958" t="s">
        <v>26</v>
      </c>
    </row>
    <row r="959" spans="1:17" x14ac:dyDescent="0.25">
      <c r="A959" t="s">
        <v>27</v>
      </c>
      <c r="B959">
        <v>9</v>
      </c>
      <c r="C959" t="s">
        <v>18</v>
      </c>
      <c r="D959" t="s">
        <v>19</v>
      </c>
      <c r="E959">
        <v>1154</v>
      </c>
      <c r="F959" t="s">
        <v>29</v>
      </c>
      <c r="G959" t="s">
        <v>21</v>
      </c>
      <c r="H959">
        <v>2</v>
      </c>
      <c r="I959">
        <v>4</v>
      </c>
      <c r="J959">
        <v>37</v>
      </c>
      <c r="K959" t="s">
        <v>22</v>
      </c>
      <c r="L959" t="s">
        <v>23</v>
      </c>
      <c r="M959">
        <v>3</v>
      </c>
      <c r="N959" t="s">
        <v>33</v>
      </c>
      <c r="O959">
        <v>1</v>
      </c>
      <c r="P959" t="s">
        <v>26</v>
      </c>
      <c r="Q959" t="s">
        <v>26</v>
      </c>
    </row>
    <row r="960" spans="1:17" x14ac:dyDescent="0.25">
      <c r="A960" t="s">
        <v>17</v>
      </c>
      <c r="B960">
        <v>28</v>
      </c>
      <c r="C960" t="s">
        <v>28</v>
      </c>
      <c r="D960" t="s">
        <v>36</v>
      </c>
      <c r="E960">
        <v>4006</v>
      </c>
      <c r="F960" t="s">
        <v>29</v>
      </c>
      <c r="G960" t="s">
        <v>30</v>
      </c>
      <c r="H960">
        <v>3</v>
      </c>
      <c r="I960">
        <v>2</v>
      </c>
      <c r="J960">
        <v>45</v>
      </c>
      <c r="K960" t="s">
        <v>22</v>
      </c>
      <c r="L960" t="s">
        <v>23</v>
      </c>
      <c r="M960">
        <v>1</v>
      </c>
      <c r="N960" t="s">
        <v>33</v>
      </c>
      <c r="O960">
        <v>1</v>
      </c>
      <c r="P960" t="s">
        <v>26</v>
      </c>
      <c r="Q960" t="s">
        <v>25</v>
      </c>
    </row>
    <row r="961" spans="1:17" x14ac:dyDescent="0.25">
      <c r="A961" t="s">
        <v>27</v>
      </c>
      <c r="B961">
        <v>24</v>
      </c>
      <c r="C961" t="s">
        <v>28</v>
      </c>
      <c r="D961" t="s">
        <v>19</v>
      </c>
      <c r="E961">
        <v>3069</v>
      </c>
      <c r="F961" t="s">
        <v>44</v>
      </c>
      <c r="G961" t="s">
        <v>21</v>
      </c>
      <c r="H961">
        <v>4</v>
      </c>
      <c r="I961">
        <v>4</v>
      </c>
      <c r="J961">
        <v>30</v>
      </c>
      <c r="K961" t="s">
        <v>22</v>
      </c>
      <c r="L961" t="s">
        <v>34</v>
      </c>
      <c r="M961">
        <v>1</v>
      </c>
      <c r="N961" t="s">
        <v>24</v>
      </c>
      <c r="O961">
        <v>1</v>
      </c>
      <c r="P961" t="s">
        <v>26</v>
      </c>
      <c r="Q961" t="s">
        <v>26</v>
      </c>
    </row>
    <row r="962" spans="1:17" x14ac:dyDescent="0.25">
      <c r="A962" t="s">
        <v>20</v>
      </c>
      <c r="B962">
        <v>6</v>
      </c>
      <c r="C962" t="s">
        <v>18</v>
      </c>
      <c r="D962" t="s">
        <v>19</v>
      </c>
      <c r="E962">
        <v>1740</v>
      </c>
      <c r="F962" t="s">
        <v>29</v>
      </c>
      <c r="G962" t="s">
        <v>21</v>
      </c>
      <c r="H962">
        <v>2</v>
      </c>
      <c r="I962">
        <v>2</v>
      </c>
      <c r="J962">
        <v>30</v>
      </c>
      <c r="K962" t="s">
        <v>22</v>
      </c>
      <c r="L962" t="s">
        <v>38</v>
      </c>
      <c r="M962">
        <v>2</v>
      </c>
      <c r="N962" t="s">
        <v>24</v>
      </c>
      <c r="O962">
        <v>1</v>
      </c>
      <c r="P962" t="s">
        <v>26</v>
      </c>
      <c r="Q962" t="s">
        <v>26</v>
      </c>
    </row>
    <row r="963" spans="1:17" x14ac:dyDescent="0.25">
      <c r="A963" t="s">
        <v>27</v>
      </c>
      <c r="B963">
        <v>21</v>
      </c>
      <c r="C963" t="s">
        <v>35</v>
      </c>
      <c r="D963" t="s">
        <v>36</v>
      </c>
      <c r="E963">
        <v>2353</v>
      </c>
      <c r="F963" t="s">
        <v>29</v>
      </c>
      <c r="G963" t="s">
        <v>30</v>
      </c>
      <c r="H963">
        <v>1</v>
      </c>
      <c r="I963">
        <v>4</v>
      </c>
      <c r="J963">
        <v>47</v>
      </c>
      <c r="K963" t="s">
        <v>22</v>
      </c>
      <c r="L963" t="s">
        <v>23</v>
      </c>
      <c r="M963">
        <v>2</v>
      </c>
      <c r="N963" t="s">
        <v>24</v>
      </c>
      <c r="O963">
        <v>1</v>
      </c>
      <c r="P963" t="s">
        <v>26</v>
      </c>
      <c r="Q963" t="s">
        <v>26</v>
      </c>
    </row>
    <row r="964" spans="1:17" x14ac:dyDescent="0.25">
      <c r="A964" t="s">
        <v>20</v>
      </c>
      <c r="B964">
        <v>15</v>
      </c>
      <c r="C964" t="s">
        <v>28</v>
      </c>
      <c r="D964" t="s">
        <v>36</v>
      </c>
      <c r="E964">
        <v>3556</v>
      </c>
      <c r="F964" t="s">
        <v>20</v>
      </c>
      <c r="G964" t="s">
        <v>30</v>
      </c>
      <c r="H964">
        <v>3</v>
      </c>
      <c r="I964">
        <v>2</v>
      </c>
      <c r="J964">
        <v>29</v>
      </c>
      <c r="K964" t="s">
        <v>22</v>
      </c>
      <c r="L964" t="s">
        <v>23</v>
      </c>
      <c r="M964">
        <v>1</v>
      </c>
      <c r="N964" t="s">
        <v>24</v>
      </c>
      <c r="O964">
        <v>1</v>
      </c>
      <c r="P964" t="s">
        <v>26</v>
      </c>
      <c r="Q964" t="s">
        <v>26</v>
      </c>
    </row>
    <row r="965" spans="1:17" x14ac:dyDescent="0.25">
      <c r="A965" t="s">
        <v>20</v>
      </c>
      <c r="B965">
        <v>24</v>
      </c>
      <c r="C965" t="s">
        <v>28</v>
      </c>
      <c r="D965" t="s">
        <v>19</v>
      </c>
      <c r="E965">
        <v>2397</v>
      </c>
      <c r="F965" t="s">
        <v>37</v>
      </c>
      <c r="G965" t="s">
        <v>21</v>
      </c>
      <c r="H965">
        <v>3</v>
      </c>
      <c r="I965">
        <v>2</v>
      </c>
      <c r="J965">
        <v>35</v>
      </c>
      <c r="K965" t="s">
        <v>46</v>
      </c>
      <c r="L965" t="s">
        <v>23</v>
      </c>
      <c r="M965">
        <v>2</v>
      </c>
      <c r="N965" t="s">
        <v>24</v>
      </c>
      <c r="O965">
        <v>1</v>
      </c>
      <c r="P965" t="s">
        <v>25</v>
      </c>
      <c r="Q965" t="s">
        <v>25</v>
      </c>
    </row>
    <row r="966" spans="1:17" x14ac:dyDescent="0.25">
      <c r="A966" t="s">
        <v>27</v>
      </c>
      <c r="B966">
        <v>6</v>
      </c>
      <c r="C966" t="s">
        <v>28</v>
      </c>
      <c r="D966" t="s">
        <v>50</v>
      </c>
      <c r="E966">
        <v>454</v>
      </c>
      <c r="F966" t="s">
        <v>29</v>
      </c>
      <c r="G966" t="s">
        <v>42</v>
      </c>
      <c r="H966">
        <v>3</v>
      </c>
      <c r="I966">
        <v>1</v>
      </c>
      <c r="J966">
        <v>22</v>
      </c>
      <c r="K966" t="s">
        <v>22</v>
      </c>
      <c r="L966" t="s">
        <v>23</v>
      </c>
      <c r="M966">
        <v>1</v>
      </c>
      <c r="N966" t="s">
        <v>33</v>
      </c>
      <c r="O966">
        <v>1</v>
      </c>
      <c r="P966" t="s">
        <v>26</v>
      </c>
      <c r="Q966" t="s">
        <v>26</v>
      </c>
    </row>
    <row r="967" spans="1:17" x14ac:dyDescent="0.25">
      <c r="A967" t="s">
        <v>27</v>
      </c>
      <c r="B967">
        <v>30</v>
      </c>
      <c r="C967" t="s">
        <v>28</v>
      </c>
      <c r="D967" t="s">
        <v>19</v>
      </c>
      <c r="E967">
        <v>1715</v>
      </c>
      <c r="F967" t="s">
        <v>20</v>
      </c>
      <c r="G967" t="s">
        <v>30</v>
      </c>
      <c r="H967">
        <v>4</v>
      </c>
      <c r="I967">
        <v>1</v>
      </c>
      <c r="J967">
        <v>26</v>
      </c>
      <c r="K967" t="s">
        <v>22</v>
      </c>
      <c r="L967" t="s">
        <v>23</v>
      </c>
      <c r="M967">
        <v>1</v>
      </c>
      <c r="N967" t="s">
        <v>24</v>
      </c>
      <c r="O967">
        <v>1</v>
      </c>
      <c r="P967" t="s">
        <v>26</v>
      </c>
      <c r="Q967" t="s">
        <v>26</v>
      </c>
    </row>
    <row r="968" spans="1:17" x14ac:dyDescent="0.25">
      <c r="A968" t="s">
        <v>27</v>
      </c>
      <c r="B968">
        <v>27</v>
      </c>
      <c r="C968" t="s">
        <v>18</v>
      </c>
      <c r="D968" t="s">
        <v>19</v>
      </c>
      <c r="E968">
        <v>2520</v>
      </c>
      <c r="F968" t="s">
        <v>37</v>
      </c>
      <c r="G968" t="s">
        <v>30</v>
      </c>
      <c r="H968">
        <v>4</v>
      </c>
      <c r="I968">
        <v>2</v>
      </c>
      <c r="J968">
        <v>23</v>
      </c>
      <c r="K968" t="s">
        <v>22</v>
      </c>
      <c r="L968" t="s">
        <v>23</v>
      </c>
      <c r="M968">
        <v>2</v>
      </c>
      <c r="N968" t="s">
        <v>33</v>
      </c>
      <c r="O968">
        <v>1</v>
      </c>
      <c r="P968" t="s">
        <v>26</v>
      </c>
      <c r="Q968" t="s">
        <v>25</v>
      </c>
    </row>
    <row r="969" spans="1:17" x14ac:dyDescent="0.25">
      <c r="A969" t="s">
        <v>20</v>
      </c>
      <c r="B969">
        <v>15</v>
      </c>
      <c r="C969" t="s">
        <v>28</v>
      </c>
      <c r="D969" t="s">
        <v>19</v>
      </c>
      <c r="E969">
        <v>3568</v>
      </c>
      <c r="F969" t="s">
        <v>29</v>
      </c>
      <c r="G969" t="s">
        <v>21</v>
      </c>
      <c r="H969">
        <v>4</v>
      </c>
      <c r="I969">
        <v>2</v>
      </c>
      <c r="J969">
        <v>54</v>
      </c>
      <c r="K969" t="s">
        <v>46</v>
      </c>
      <c r="L969" t="s">
        <v>38</v>
      </c>
      <c r="M969">
        <v>1</v>
      </c>
      <c r="N969" t="s">
        <v>39</v>
      </c>
      <c r="O969">
        <v>1</v>
      </c>
      <c r="P969" t="s">
        <v>25</v>
      </c>
      <c r="Q969" t="s">
        <v>26</v>
      </c>
    </row>
    <row r="970" spans="1:17" x14ac:dyDescent="0.25">
      <c r="A970" t="s">
        <v>20</v>
      </c>
      <c r="B970">
        <v>42</v>
      </c>
      <c r="C970" t="s">
        <v>28</v>
      </c>
      <c r="D970" t="s">
        <v>19</v>
      </c>
      <c r="E970">
        <v>7166</v>
      </c>
      <c r="F970" t="s">
        <v>20</v>
      </c>
      <c r="G970" t="s">
        <v>32</v>
      </c>
      <c r="H970">
        <v>2</v>
      </c>
      <c r="I970">
        <v>4</v>
      </c>
      <c r="J970">
        <v>29</v>
      </c>
      <c r="K970" t="s">
        <v>22</v>
      </c>
      <c r="L970" t="s">
        <v>38</v>
      </c>
      <c r="M970">
        <v>1</v>
      </c>
      <c r="N970" t="s">
        <v>24</v>
      </c>
      <c r="O970">
        <v>1</v>
      </c>
      <c r="P970" t="s">
        <v>25</v>
      </c>
      <c r="Q970" t="s">
        <v>26</v>
      </c>
    </row>
    <row r="971" spans="1:17" x14ac:dyDescent="0.25">
      <c r="A971" t="s">
        <v>17</v>
      </c>
      <c r="B971">
        <v>11</v>
      </c>
      <c r="C971" t="s">
        <v>18</v>
      </c>
      <c r="D971" t="s">
        <v>36</v>
      </c>
      <c r="E971">
        <v>3939</v>
      </c>
      <c r="F971" t="s">
        <v>29</v>
      </c>
      <c r="G971" t="s">
        <v>30</v>
      </c>
      <c r="H971">
        <v>1</v>
      </c>
      <c r="I971">
        <v>2</v>
      </c>
      <c r="J971">
        <v>40</v>
      </c>
      <c r="K971" t="s">
        <v>22</v>
      </c>
      <c r="L971" t="s">
        <v>23</v>
      </c>
      <c r="M971">
        <v>2</v>
      </c>
      <c r="N971" t="s">
        <v>33</v>
      </c>
      <c r="O971">
        <v>2</v>
      </c>
      <c r="P971" t="s">
        <v>26</v>
      </c>
      <c r="Q971" t="s">
        <v>26</v>
      </c>
    </row>
    <row r="972" spans="1:17" x14ac:dyDescent="0.25">
      <c r="A972" t="s">
        <v>27</v>
      </c>
      <c r="B972">
        <v>15</v>
      </c>
      <c r="C972" t="s">
        <v>28</v>
      </c>
      <c r="D972" t="s">
        <v>50</v>
      </c>
      <c r="E972">
        <v>1514</v>
      </c>
      <c r="F972" t="s">
        <v>44</v>
      </c>
      <c r="G972" t="s">
        <v>30</v>
      </c>
      <c r="H972">
        <v>4</v>
      </c>
      <c r="I972">
        <v>2</v>
      </c>
      <c r="J972">
        <v>22</v>
      </c>
      <c r="K972" t="s">
        <v>22</v>
      </c>
      <c r="L972" t="s">
        <v>23</v>
      </c>
      <c r="M972">
        <v>1</v>
      </c>
      <c r="N972" t="s">
        <v>24</v>
      </c>
      <c r="O972">
        <v>1</v>
      </c>
      <c r="P972" t="s">
        <v>26</v>
      </c>
      <c r="Q972" t="s">
        <v>26</v>
      </c>
    </row>
    <row r="973" spans="1:17" x14ac:dyDescent="0.25">
      <c r="A973" t="s">
        <v>20</v>
      </c>
      <c r="B973">
        <v>24</v>
      </c>
      <c r="C973" t="s">
        <v>28</v>
      </c>
      <c r="D973" t="s">
        <v>36</v>
      </c>
      <c r="E973">
        <v>7393</v>
      </c>
      <c r="F973" t="s">
        <v>29</v>
      </c>
      <c r="G973" t="s">
        <v>30</v>
      </c>
      <c r="H973">
        <v>1</v>
      </c>
      <c r="I973">
        <v>4</v>
      </c>
      <c r="J973">
        <v>43</v>
      </c>
      <c r="K973" t="s">
        <v>22</v>
      </c>
      <c r="L973" t="s">
        <v>23</v>
      </c>
      <c r="M973">
        <v>1</v>
      </c>
      <c r="N973" t="s">
        <v>33</v>
      </c>
      <c r="O973">
        <v>2</v>
      </c>
      <c r="P973" t="s">
        <v>26</v>
      </c>
      <c r="Q973" t="s">
        <v>26</v>
      </c>
    </row>
    <row r="974" spans="1:17" x14ac:dyDescent="0.25">
      <c r="A974" t="s">
        <v>17</v>
      </c>
      <c r="B974">
        <v>24</v>
      </c>
      <c r="C974" t="s">
        <v>48</v>
      </c>
      <c r="D974" t="s">
        <v>36</v>
      </c>
      <c r="E974">
        <v>1193</v>
      </c>
      <c r="F974" t="s">
        <v>29</v>
      </c>
      <c r="G974" t="s">
        <v>41</v>
      </c>
      <c r="H974">
        <v>1</v>
      </c>
      <c r="I974">
        <v>4</v>
      </c>
      <c r="J974">
        <v>29</v>
      </c>
      <c r="K974" t="s">
        <v>22</v>
      </c>
      <c r="L974" t="s">
        <v>38</v>
      </c>
      <c r="M974">
        <v>2</v>
      </c>
      <c r="N974" t="s">
        <v>41</v>
      </c>
      <c r="O974">
        <v>1</v>
      </c>
      <c r="P974" t="s">
        <v>26</v>
      </c>
      <c r="Q974" t="s">
        <v>25</v>
      </c>
    </row>
    <row r="975" spans="1:17" x14ac:dyDescent="0.25">
      <c r="A975" t="s">
        <v>17</v>
      </c>
      <c r="B975">
        <v>60</v>
      </c>
      <c r="C975" t="s">
        <v>28</v>
      </c>
      <c r="D975" t="s">
        <v>43</v>
      </c>
      <c r="E975">
        <v>7297</v>
      </c>
      <c r="F975" t="s">
        <v>29</v>
      </c>
      <c r="G975" t="s">
        <v>21</v>
      </c>
      <c r="H975">
        <v>4</v>
      </c>
      <c r="I975">
        <v>4</v>
      </c>
      <c r="J975">
        <v>36</v>
      </c>
      <c r="K975" t="s">
        <v>22</v>
      </c>
      <c r="L975" t="s">
        <v>38</v>
      </c>
      <c r="M975">
        <v>1</v>
      </c>
      <c r="N975" t="s">
        <v>24</v>
      </c>
      <c r="O975">
        <v>1</v>
      </c>
      <c r="P975" t="s">
        <v>26</v>
      </c>
      <c r="Q975" t="s">
        <v>25</v>
      </c>
    </row>
    <row r="976" spans="1:17" x14ac:dyDescent="0.25">
      <c r="A976" t="s">
        <v>20</v>
      </c>
      <c r="B976">
        <v>30</v>
      </c>
      <c r="C976" t="s">
        <v>18</v>
      </c>
      <c r="D976" t="s">
        <v>19</v>
      </c>
      <c r="E976">
        <v>2831</v>
      </c>
      <c r="F976" t="s">
        <v>29</v>
      </c>
      <c r="G976" t="s">
        <v>30</v>
      </c>
      <c r="H976">
        <v>4</v>
      </c>
      <c r="I976">
        <v>2</v>
      </c>
      <c r="J976">
        <v>33</v>
      </c>
      <c r="K976" t="s">
        <v>22</v>
      </c>
      <c r="L976" t="s">
        <v>23</v>
      </c>
      <c r="M976">
        <v>1</v>
      </c>
      <c r="N976" t="s">
        <v>24</v>
      </c>
      <c r="O976">
        <v>1</v>
      </c>
      <c r="P976" t="s">
        <v>25</v>
      </c>
      <c r="Q976" t="s">
        <v>26</v>
      </c>
    </row>
    <row r="977" spans="1:17" x14ac:dyDescent="0.25">
      <c r="A977" t="s">
        <v>47</v>
      </c>
      <c r="B977">
        <v>24</v>
      </c>
      <c r="C977" t="s">
        <v>28</v>
      </c>
      <c r="D977" t="s">
        <v>19</v>
      </c>
      <c r="E977">
        <v>1258</v>
      </c>
      <c r="F977" t="s">
        <v>37</v>
      </c>
      <c r="G977" t="s">
        <v>30</v>
      </c>
      <c r="H977">
        <v>3</v>
      </c>
      <c r="I977">
        <v>3</v>
      </c>
      <c r="J977">
        <v>57</v>
      </c>
      <c r="K977" t="s">
        <v>22</v>
      </c>
      <c r="L977" t="s">
        <v>23</v>
      </c>
      <c r="M977">
        <v>1</v>
      </c>
      <c r="N977" t="s">
        <v>33</v>
      </c>
      <c r="O977">
        <v>1</v>
      </c>
      <c r="P977" t="s">
        <v>26</v>
      </c>
      <c r="Q977" t="s">
        <v>26</v>
      </c>
    </row>
    <row r="978" spans="1:17" x14ac:dyDescent="0.25">
      <c r="A978" t="s">
        <v>27</v>
      </c>
      <c r="B978">
        <v>6</v>
      </c>
      <c r="C978" t="s">
        <v>28</v>
      </c>
      <c r="D978" t="s">
        <v>19</v>
      </c>
      <c r="E978">
        <v>753</v>
      </c>
      <c r="F978" t="s">
        <v>29</v>
      </c>
      <c r="G978" t="s">
        <v>30</v>
      </c>
      <c r="H978">
        <v>2</v>
      </c>
      <c r="I978">
        <v>3</v>
      </c>
      <c r="J978">
        <v>64</v>
      </c>
      <c r="K978" t="s">
        <v>22</v>
      </c>
      <c r="L978" t="s">
        <v>23</v>
      </c>
      <c r="M978">
        <v>1</v>
      </c>
      <c r="N978" t="s">
        <v>24</v>
      </c>
      <c r="O978">
        <v>1</v>
      </c>
      <c r="P978" t="s">
        <v>26</v>
      </c>
      <c r="Q978" t="s">
        <v>26</v>
      </c>
    </row>
    <row r="979" spans="1:17" x14ac:dyDescent="0.25">
      <c r="A979" t="s">
        <v>27</v>
      </c>
      <c r="B979">
        <v>18</v>
      </c>
      <c r="C979" t="s">
        <v>35</v>
      </c>
      <c r="D979" t="s">
        <v>43</v>
      </c>
      <c r="E979">
        <v>2427</v>
      </c>
      <c r="F979" t="s">
        <v>20</v>
      </c>
      <c r="G979" t="s">
        <v>21</v>
      </c>
      <c r="H979">
        <v>4</v>
      </c>
      <c r="I979">
        <v>2</v>
      </c>
      <c r="J979">
        <v>42</v>
      </c>
      <c r="K979" t="s">
        <v>22</v>
      </c>
      <c r="L979" t="s">
        <v>23</v>
      </c>
      <c r="M979">
        <v>2</v>
      </c>
      <c r="N979" t="s">
        <v>24</v>
      </c>
      <c r="O979">
        <v>1</v>
      </c>
      <c r="P979" t="s">
        <v>26</v>
      </c>
      <c r="Q979" t="s">
        <v>26</v>
      </c>
    </row>
    <row r="980" spans="1:17" x14ac:dyDescent="0.25">
      <c r="A980" t="s">
        <v>20</v>
      </c>
      <c r="B980">
        <v>24</v>
      </c>
      <c r="C980" t="s">
        <v>35</v>
      </c>
      <c r="D980" t="s">
        <v>36</v>
      </c>
      <c r="E980">
        <v>2538</v>
      </c>
      <c r="F980" t="s">
        <v>29</v>
      </c>
      <c r="G980" t="s">
        <v>21</v>
      </c>
      <c r="H980">
        <v>4</v>
      </c>
      <c r="I980">
        <v>4</v>
      </c>
      <c r="J980">
        <v>47</v>
      </c>
      <c r="K980" t="s">
        <v>22</v>
      </c>
      <c r="L980" t="s">
        <v>23</v>
      </c>
      <c r="M980">
        <v>2</v>
      </c>
      <c r="N980" t="s">
        <v>33</v>
      </c>
      <c r="O980">
        <v>2</v>
      </c>
      <c r="P980" t="s">
        <v>26</v>
      </c>
      <c r="Q980" t="s">
        <v>25</v>
      </c>
    </row>
    <row r="981" spans="1:17" x14ac:dyDescent="0.25">
      <c r="A981" t="s">
        <v>27</v>
      </c>
      <c r="B981">
        <v>15</v>
      </c>
      <c r="C981" t="s">
        <v>48</v>
      </c>
      <c r="D981" t="s">
        <v>36</v>
      </c>
      <c r="E981">
        <v>1264</v>
      </c>
      <c r="F981" t="s">
        <v>44</v>
      </c>
      <c r="G981" t="s">
        <v>30</v>
      </c>
      <c r="H981">
        <v>2</v>
      </c>
      <c r="I981">
        <v>2</v>
      </c>
      <c r="J981">
        <v>25</v>
      </c>
      <c r="K981" t="s">
        <v>22</v>
      </c>
      <c r="L981" t="s">
        <v>38</v>
      </c>
      <c r="M981">
        <v>1</v>
      </c>
      <c r="N981" t="s">
        <v>24</v>
      </c>
      <c r="O981">
        <v>1</v>
      </c>
      <c r="P981" t="s">
        <v>26</v>
      </c>
      <c r="Q981" t="s">
        <v>25</v>
      </c>
    </row>
    <row r="982" spans="1:17" x14ac:dyDescent="0.25">
      <c r="A982" t="s">
        <v>27</v>
      </c>
      <c r="B982">
        <v>30</v>
      </c>
      <c r="C982" t="s">
        <v>18</v>
      </c>
      <c r="D982" t="s">
        <v>19</v>
      </c>
      <c r="E982">
        <v>8386</v>
      </c>
      <c r="F982" t="s">
        <v>29</v>
      </c>
      <c r="G982" t="s">
        <v>32</v>
      </c>
      <c r="H982">
        <v>2</v>
      </c>
      <c r="I982">
        <v>2</v>
      </c>
      <c r="J982">
        <v>49</v>
      </c>
      <c r="K982" t="s">
        <v>22</v>
      </c>
      <c r="L982" t="s">
        <v>23</v>
      </c>
      <c r="M982">
        <v>1</v>
      </c>
      <c r="N982" t="s">
        <v>24</v>
      </c>
      <c r="O982">
        <v>1</v>
      </c>
      <c r="P982" t="s">
        <v>26</v>
      </c>
      <c r="Q982" t="s">
        <v>25</v>
      </c>
    </row>
    <row r="983" spans="1:17" x14ac:dyDescent="0.25">
      <c r="A983" t="s">
        <v>20</v>
      </c>
      <c r="B983">
        <v>48</v>
      </c>
      <c r="C983" t="s">
        <v>28</v>
      </c>
      <c r="D983" t="s">
        <v>43</v>
      </c>
      <c r="E983">
        <v>4844</v>
      </c>
      <c r="F983" t="s">
        <v>29</v>
      </c>
      <c r="G983" t="s">
        <v>41</v>
      </c>
      <c r="H983">
        <v>3</v>
      </c>
      <c r="I983">
        <v>2</v>
      </c>
      <c r="J983">
        <v>33</v>
      </c>
      <c r="K983" t="s">
        <v>46</v>
      </c>
      <c r="L983" t="s">
        <v>38</v>
      </c>
      <c r="M983">
        <v>1</v>
      </c>
      <c r="N983" t="s">
        <v>39</v>
      </c>
      <c r="O983">
        <v>1</v>
      </c>
      <c r="P983" t="s">
        <v>25</v>
      </c>
      <c r="Q983" t="s">
        <v>25</v>
      </c>
    </row>
    <row r="984" spans="1:17" x14ac:dyDescent="0.25">
      <c r="A984" t="s">
        <v>47</v>
      </c>
      <c r="B984">
        <v>21</v>
      </c>
      <c r="C984" t="s">
        <v>28</v>
      </c>
      <c r="D984" t="s">
        <v>36</v>
      </c>
      <c r="E984">
        <v>2923</v>
      </c>
      <c r="F984" t="s">
        <v>44</v>
      </c>
      <c r="G984" t="s">
        <v>30</v>
      </c>
      <c r="H984">
        <v>1</v>
      </c>
      <c r="I984">
        <v>1</v>
      </c>
      <c r="J984">
        <v>28</v>
      </c>
      <c r="K984" t="s">
        <v>46</v>
      </c>
      <c r="L984" t="s">
        <v>23</v>
      </c>
      <c r="M984">
        <v>1</v>
      </c>
      <c r="N984" t="s">
        <v>39</v>
      </c>
      <c r="O984">
        <v>1</v>
      </c>
      <c r="P984" t="s">
        <v>25</v>
      </c>
      <c r="Q984" t="s">
        <v>26</v>
      </c>
    </row>
    <row r="985" spans="1:17" x14ac:dyDescent="0.25">
      <c r="A985" t="s">
        <v>17</v>
      </c>
      <c r="B985">
        <v>36</v>
      </c>
      <c r="C985" t="s">
        <v>28</v>
      </c>
      <c r="D985" t="s">
        <v>36</v>
      </c>
      <c r="E985">
        <v>8229</v>
      </c>
      <c r="F985" t="s">
        <v>29</v>
      </c>
      <c r="G985" t="s">
        <v>30</v>
      </c>
      <c r="H985">
        <v>2</v>
      </c>
      <c r="I985">
        <v>2</v>
      </c>
      <c r="J985">
        <v>26</v>
      </c>
      <c r="K985" t="s">
        <v>22</v>
      </c>
      <c r="L985" t="s">
        <v>23</v>
      </c>
      <c r="M985">
        <v>1</v>
      </c>
      <c r="N985" t="s">
        <v>24</v>
      </c>
      <c r="O985">
        <v>2</v>
      </c>
      <c r="P985" t="s">
        <v>26</v>
      </c>
      <c r="Q985" t="s">
        <v>25</v>
      </c>
    </row>
    <row r="986" spans="1:17" x14ac:dyDescent="0.25">
      <c r="A986" t="s">
        <v>20</v>
      </c>
      <c r="B986">
        <v>24</v>
      </c>
      <c r="C986" t="s">
        <v>18</v>
      </c>
      <c r="D986" t="s">
        <v>19</v>
      </c>
      <c r="E986">
        <v>2028</v>
      </c>
      <c r="F986" t="s">
        <v>29</v>
      </c>
      <c r="G986" t="s">
        <v>32</v>
      </c>
      <c r="H986">
        <v>2</v>
      </c>
      <c r="I986">
        <v>2</v>
      </c>
      <c r="J986">
        <v>30</v>
      </c>
      <c r="K986" t="s">
        <v>22</v>
      </c>
      <c r="L986" t="s">
        <v>23</v>
      </c>
      <c r="M986">
        <v>2</v>
      </c>
      <c r="N986" t="s">
        <v>33</v>
      </c>
      <c r="O986">
        <v>1</v>
      </c>
      <c r="P986" t="s">
        <v>26</v>
      </c>
      <c r="Q986" t="s">
        <v>26</v>
      </c>
    </row>
    <row r="987" spans="1:17" x14ac:dyDescent="0.25">
      <c r="A987" t="s">
        <v>17</v>
      </c>
      <c r="B987">
        <v>15</v>
      </c>
      <c r="C987" t="s">
        <v>18</v>
      </c>
      <c r="D987" t="s">
        <v>19</v>
      </c>
      <c r="E987">
        <v>1433</v>
      </c>
      <c r="F987" t="s">
        <v>29</v>
      </c>
      <c r="G987" t="s">
        <v>30</v>
      </c>
      <c r="H987">
        <v>4</v>
      </c>
      <c r="I987">
        <v>3</v>
      </c>
      <c r="J987">
        <v>25</v>
      </c>
      <c r="K987" t="s">
        <v>22</v>
      </c>
      <c r="L987" t="s">
        <v>38</v>
      </c>
      <c r="M987">
        <v>2</v>
      </c>
      <c r="N987" t="s">
        <v>24</v>
      </c>
      <c r="O987">
        <v>1</v>
      </c>
      <c r="P987" t="s">
        <v>26</v>
      </c>
      <c r="Q987" t="s">
        <v>26</v>
      </c>
    </row>
    <row r="988" spans="1:17" x14ac:dyDescent="0.25">
      <c r="A988" t="s">
        <v>47</v>
      </c>
      <c r="B988">
        <v>42</v>
      </c>
      <c r="C988" t="s">
        <v>45</v>
      </c>
      <c r="D988" t="s">
        <v>43</v>
      </c>
      <c r="E988">
        <v>6289</v>
      </c>
      <c r="F988" t="s">
        <v>29</v>
      </c>
      <c r="G988" t="s">
        <v>42</v>
      </c>
      <c r="H988">
        <v>2</v>
      </c>
      <c r="I988">
        <v>1</v>
      </c>
      <c r="J988">
        <v>33</v>
      </c>
      <c r="K988" t="s">
        <v>22</v>
      </c>
      <c r="L988" t="s">
        <v>23</v>
      </c>
      <c r="M988">
        <v>2</v>
      </c>
      <c r="N988" t="s">
        <v>24</v>
      </c>
      <c r="O988">
        <v>1</v>
      </c>
      <c r="P988" t="s">
        <v>26</v>
      </c>
      <c r="Q988" t="s">
        <v>26</v>
      </c>
    </row>
    <row r="989" spans="1:17" x14ac:dyDescent="0.25">
      <c r="A989" t="s">
        <v>20</v>
      </c>
      <c r="B989">
        <v>13</v>
      </c>
      <c r="C989" t="s">
        <v>28</v>
      </c>
      <c r="D989" t="s">
        <v>19</v>
      </c>
      <c r="E989">
        <v>1409</v>
      </c>
      <c r="F989" t="s">
        <v>44</v>
      </c>
      <c r="G989" t="s">
        <v>41</v>
      </c>
      <c r="H989">
        <v>2</v>
      </c>
      <c r="I989">
        <v>4</v>
      </c>
      <c r="J989">
        <v>64</v>
      </c>
      <c r="K989" t="s">
        <v>22</v>
      </c>
      <c r="L989" t="s">
        <v>23</v>
      </c>
      <c r="M989">
        <v>1</v>
      </c>
      <c r="N989" t="s">
        <v>24</v>
      </c>
      <c r="O989">
        <v>1</v>
      </c>
      <c r="P989" t="s">
        <v>26</v>
      </c>
      <c r="Q989" t="s">
        <v>26</v>
      </c>
    </row>
    <row r="990" spans="1:17" x14ac:dyDescent="0.25">
      <c r="A990" t="s">
        <v>17</v>
      </c>
      <c r="B990">
        <v>24</v>
      </c>
      <c r="C990" t="s">
        <v>28</v>
      </c>
      <c r="D990" t="s">
        <v>36</v>
      </c>
      <c r="E990">
        <v>6579</v>
      </c>
      <c r="F990" t="s">
        <v>29</v>
      </c>
      <c r="G990" t="s">
        <v>41</v>
      </c>
      <c r="H990">
        <v>4</v>
      </c>
      <c r="I990">
        <v>2</v>
      </c>
      <c r="J990">
        <v>29</v>
      </c>
      <c r="K990" t="s">
        <v>22</v>
      </c>
      <c r="L990" t="s">
        <v>34</v>
      </c>
      <c r="M990">
        <v>1</v>
      </c>
      <c r="N990" t="s">
        <v>39</v>
      </c>
      <c r="O990">
        <v>1</v>
      </c>
      <c r="P990" t="s">
        <v>25</v>
      </c>
      <c r="Q990" t="s">
        <v>26</v>
      </c>
    </row>
    <row r="991" spans="1:17" x14ac:dyDescent="0.25">
      <c r="A991" t="s">
        <v>27</v>
      </c>
      <c r="B991">
        <v>24</v>
      </c>
      <c r="C991" t="s">
        <v>18</v>
      </c>
      <c r="D991" t="s">
        <v>19</v>
      </c>
      <c r="E991">
        <v>1743</v>
      </c>
      <c r="F991" t="s">
        <v>29</v>
      </c>
      <c r="G991" t="s">
        <v>21</v>
      </c>
      <c r="H991">
        <v>4</v>
      </c>
      <c r="I991">
        <v>2</v>
      </c>
      <c r="J991">
        <v>48</v>
      </c>
      <c r="K991" t="s">
        <v>22</v>
      </c>
      <c r="L991" t="s">
        <v>23</v>
      </c>
      <c r="M991">
        <v>2</v>
      </c>
      <c r="N991" t="s">
        <v>33</v>
      </c>
      <c r="O991">
        <v>1</v>
      </c>
      <c r="P991" t="s">
        <v>26</v>
      </c>
      <c r="Q991" t="s">
        <v>26</v>
      </c>
    </row>
    <row r="992" spans="1:17" x14ac:dyDescent="0.25">
      <c r="A992" t="s">
        <v>20</v>
      </c>
      <c r="B992">
        <v>12</v>
      </c>
      <c r="C992" t="s">
        <v>18</v>
      </c>
      <c r="D992" t="s">
        <v>31</v>
      </c>
      <c r="E992">
        <v>3565</v>
      </c>
      <c r="F992" t="s">
        <v>20</v>
      </c>
      <c r="G992" t="s">
        <v>42</v>
      </c>
      <c r="H992">
        <v>2</v>
      </c>
      <c r="I992">
        <v>1</v>
      </c>
      <c r="J992">
        <v>37</v>
      </c>
      <c r="K992" t="s">
        <v>22</v>
      </c>
      <c r="L992" t="s">
        <v>23</v>
      </c>
      <c r="M992">
        <v>2</v>
      </c>
      <c r="N992" t="s">
        <v>33</v>
      </c>
      <c r="O992">
        <v>2</v>
      </c>
      <c r="P992" t="s">
        <v>26</v>
      </c>
      <c r="Q992" t="s">
        <v>26</v>
      </c>
    </row>
    <row r="993" spans="1:17" x14ac:dyDescent="0.25">
      <c r="A993" t="s">
        <v>20</v>
      </c>
      <c r="B993">
        <v>15</v>
      </c>
      <c r="C993" t="s">
        <v>48</v>
      </c>
      <c r="D993" t="s">
        <v>19</v>
      </c>
      <c r="E993">
        <v>1569</v>
      </c>
      <c r="F993" t="s">
        <v>44</v>
      </c>
      <c r="G993" t="s">
        <v>21</v>
      </c>
      <c r="H993">
        <v>4</v>
      </c>
      <c r="I993">
        <v>4</v>
      </c>
      <c r="J993">
        <v>34</v>
      </c>
      <c r="K993" t="s">
        <v>46</v>
      </c>
      <c r="L993" t="s">
        <v>23</v>
      </c>
      <c r="M993">
        <v>1</v>
      </c>
      <c r="N993" t="s">
        <v>33</v>
      </c>
      <c r="O993">
        <v>2</v>
      </c>
      <c r="P993" t="s">
        <v>26</v>
      </c>
      <c r="Q993" t="s">
        <v>26</v>
      </c>
    </row>
    <row r="994" spans="1:17" x14ac:dyDescent="0.25">
      <c r="A994" t="s">
        <v>17</v>
      </c>
      <c r="B994">
        <v>18</v>
      </c>
      <c r="C994" t="s">
        <v>28</v>
      </c>
      <c r="D994" t="s">
        <v>19</v>
      </c>
      <c r="E994">
        <v>1936</v>
      </c>
      <c r="F994" t="s">
        <v>20</v>
      </c>
      <c r="G994" t="s">
        <v>32</v>
      </c>
      <c r="H994">
        <v>2</v>
      </c>
      <c r="I994">
        <v>4</v>
      </c>
      <c r="J994">
        <v>23</v>
      </c>
      <c r="K994" t="s">
        <v>22</v>
      </c>
      <c r="L994" t="s">
        <v>38</v>
      </c>
      <c r="M994">
        <v>2</v>
      </c>
      <c r="N994" t="s">
        <v>33</v>
      </c>
      <c r="O994">
        <v>1</v>
      </c>
      <c r="P994" t="s">
        <v>26</v>
      </c>
      <c r="Q994" t="s">
        <v>26</v>
      </c>
    </row>
    <row r="995" spans="1:17" x14ac:dyDescent="0.25">
      <c r="A995" t="s">
        <v>17</v>
      </c>
      <c r="B995">
        <v>36</v>
      </c>
      <c r="C995" t="s">
        <v>28</v>
      </c>
      <c r="D995" t="s">
        <v>19</v>
      </c>
      <c r="E995">
        <v>3959</v>
      </c>
      <c r="F995" t="s">
        <v>29</v>
      </c>
      <c r="G995" t="s">
        <v>41</v>
      </c>
      <c r="H995">
        <v>4</v>
      </c>
      <c r="I995">
        <v>3</v>
      </c>
      <c r="J995">
        <v>30</v>
      </c>
      <c r="K995" t="s">
        <v>22</v>
      </c>
      <c r="L995" t="s">
        <v>23</v>
      </c>
      <c r="M995">
        <v>1</v>
      </c>
      <c r="N995" t="s">
        <v>39</v>
      </c>
      <c r="O995">
        <v>1</v>
      </c>
      <c r="P995" t="s">
        <v>25</v>
      </c>
      <c r="Q995" t="s">
        <v>26</v>
      </c>
    </row>
    <row r="996" spans="1:17" x14ac:dyDescent="0.25">
      <c r="A996" t="s">
        <v>20</v>
      </c>
      <c r="B996">
        <v>12</v>
      </c>
      <c r="C996" t="s">
        <v>28</v>
      </c>
      <c r="D996" t="s">
        <v>36</v>
      </c>
      <c r="E996">
        <v>2390</v>
      </c>
      <c r="F996" t="s">
        <v>20</v>
      </c>
      <c r="G996" t="s">
        <v>21</v>
      </c>
      <c r="H996">
        <v>4</v>
      </c>
      <c r="I996">
        <v>3</v>
      </c>
      <c r="J996">
        <v>50</v>
      </c>
      <c r="K996" t="s">
        <v>22</v>
      </c>
      <c r="L996" t="s">
        <v>23</v>
      </c>
      <c r="M996">
        <v>1</v>
      </c>
      <c r="N996" t="s">
        <v>24</v>
      </c>
      <c r="O996">
        <v>1</v>
      </c>
      <c r="P996" t="s">
        <v>25</v>
      </c>
      <c r="Q996" t="s">
        <v>26</v>
      </c>
    </row>
    <row r="997" spans="1:17" x14ac:dyDescent="0.25">
      <c r="A997" t="s">
        <v>20</v>
      </c>
      <c r="B997">
        <v>12</v>
      </c>
      <c r="C997" t="s">
        <v>28</v>
      </c>
      <c r="D997" t="s">
        <v>19</v>
      </c>
      <c r="E997">
        <v>1736</v>
      </c>
      <c r="F997" t="s">
        <v>29</v>
      </c>
      <c r="G997" t="s">
        <v>32</v>
      </c>
      <c r="H997">
        <v>3</v>
      </c>
      <c r="I997">
        <v>4</v>
      </c>
      <c r="J997">
        <v>31</v>
      </c>
      <c r="K997" t="s">
        <v>22</v>
      </c>
      <c r="L997" t="s">
        <v>23</v>
      </c>
      <c r="M997">
        <v>1</v>
      </c>
      <c r="N997" t="s">
        <v>33</v>
      </c>
      <c r="O997">
        <v>1</v>
      </c>
      <c r="P997" t="s">
        <v>26</v>
      </c>
      <c r="Q997" t="s">
        <v>26</v>
      </c>
    </row>
    <row r="998" spans="1:17" x14ac:dyDescent="0.25">
      <c r="A998" t="s">
        <v>17</v>
      </c>
      <c r="B998">
        <v>30</v>
      </c>
      <c r="C998" t="s">
        <v>28</v>
      </c>
      <c r="D998" t="s">
        <v>36</v>
      </c>
      <c r="E998">
        <v>3857</v>
      </c>
      <c r="F998" t="s">
        <v>29</v>
      </c>
      <c r="G998" t="s">
        <v>30</v>
      </c>
      <c r="H998">
        <v>4</v>
      </c>
      <c r="I998">
        <v>4</v>
      </c>
      <c r="J998">
        <v>40</v>
      </c>
      <c r="K998" t="s">
        <v>22</v>
      </c>
      <c r="L998" t="s">
        <v>23</v>
      </c>
      <c r="M998">
        <v>1</v>
      </c>
      <c r="N998" t="s">
        <v>39</v>
      </c>
      <c r="O998">
        <v>1</v>
      </c>
      <c r="P998" t="s">
        <v>25</v>
      </c>
      <c r="Q998" t="s">
        <v>26</v>
      </c>
    </row>
    <row r="999" spans="1:17" x14ac:dyDescent="0.25">
      <c r="A999" t="s">
        <v>20</v>
      </c>
      <c r="B999">
        <v>12</v>
      </c>
      <c r="C999" t="s">
        <v>28</v>
      </c>
      <c r="D999" t="s">
        <v>19</v>
      </c>
      <c r="E999">
        <v>804</v>
      </c>
      <c r="F999" t="s">
        <v>29</v>
      </c>
      <c r="G999" t="s">
        <v>21</v>
      </c>
      <c r="H999">
        <v>4</v>
      </c>
      <c r="I999">
        <v>4</v>
      </c>
      <c r="J999">
        <v>38</v>
      </c>
      <c r="K999" t="s">
        <v>22</v>
      </c>
      <c r="L999" t="s">
        <v>23</v>
      </c>
      <c r="M999">
        <v>1</v>
      </c>
      <c r="N999" t="s">
        <v>24</v>
      </c>
      <c r="O999">
        <v>1</v>
      </c>
      <c r="P999" t="s">
        <v>26</v>
      </c>
      <c r="Q999" t="s">
        <v>26</v>
      </c>
    </row>
    <row r="1000" spans="1:17" x14ac:dyDescent="0.25">
      <c r="A1000" t="s">
        <v>17</v>
      </c>
      <c r="B1000">
        <v>45</v>
      </c>
      <c r="C1000" t="s">
        <v>28</v>
      </c>
      <c r="D1000" t="s">
        <v>19</v>
      </c>
      <c r="E1000">
        <v>1845</v>
      </c>
      <c r="F1000" t="s">
        <v>29</v>
      </c>
      <c r="G1000" t="s">
        <v>30</v>
      </c>
      <c r="H1000">
        <v>4</v>
      </c>
      <c r="I1000">
        <v>4</v>
      </c>
      <c r="J1000">
        <v>23</v>
      </c>
      <c r="K1000" t="s">
        <v>22</v>
      </c>
      <c r="L1000" t="s">
        <v>34</v>
      </c>
      <c r="M1000">
        <v>1</v>
      </c>
      <c r="N1000" t="s">
        <v>24</v>
      </c>
      <c r="O1000">
        <v>1</v>
      </c>
      <c r="P1000" t="s">
        <v>25</v>
      </c>
      <c r="Q1000" t="s">
        <v>25</v>
      </c>
    </row>
    <row r="1001" spans="1:17" x14ac:dyDescent="0.25">
      <c r="A1001" t="s">
        <v>27</v>
      </c>
      <c r="B1001">
        <v>45</v>
      </c>
      <c r="C1001" t="s">
        <v>18</v>
      </c>
      <c r="D1001" t="s">
        <v>36</v>
      </c>
      <c r="E1001">
        <v>4576</v>
      </c>
      <c r="F1001" t="s">
        <v>44</v>
      </c>
      <c r="G1001" t="s">
        <v>41</v>
      </c>
      <c r="H1001">
        <v>3</v>
      </c>
      <c r="I1001">
        <v>4</v>
      </c>
      <c r="J1001">
        <v>27</v>
      </c>
      <c r="K1001" t="s">
        <v>22</v>
      </c>
      <c r="L1001" t="s">
        <v>23</v>
      </c>
      <c r="M1001">
        <v>1</v>
      </c>
      <c r="N1001" t="s">
        <v>24</v>
      </c>
      <c r="O1001">
        <v>1</v>
      </c>
      <c r="P1001" t="s">
        <v>26</v>
      </c>
      <c r="Q1001" t="s">
        <v>26</v>
      </c>
    </row>
  </sheetData>
  <autoFilter ref="A1:S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selection activeCell="N4" sqref="N4"/>
    </sheetView>
  </sheetViews>
  <sheetFormatPr defaultRowHeight="15" x14ac:dyDescent="0.25"/>
  <cols>
    <col min="1" max="1" width="19" bestFit="1" customWidth="1"/>
    <col min="2" max="2" width="23.85546875" style="1" bestFit="1" customWidth="1"/>
    <col min="3" max="3" width="23.85546875" customWidth="1"/>
    <col min="4" max="4" width="15.7109375" bestFit="1" customWidth="1"/>
    <col min="5" max="5" width="19.5703125" bestFit="1" customWidth="1"/>
    <col min="6" max="6" width="10.140625" bestFit="1" customWidth="1"/>
    <col min="7" max="7" width="16.28515625" bestFit="1" customWidth="1"/>
    <col min="8" max="8" width="17.7109375" bestFit="1" customWidth="1"/>
    <col min="9" max="9" width="23.7109375" bestFit="1" customWidth="1"/>
    <col min="10" max="10" width="20.85546875" bestFit="1" customWidth="1"/>
    <col min="11" max="11" width="20.7109375" bestFit="1" customWidth="1"/>
    <col min="12" max="12" width="6.42578125" bestFit="1" customWidth="1"/>
    <col min="13" max="13" width="14" bestFit="1" customWidth="1"/>
    <col min="14" max="14" width="14.28515625" bestFit="1" customWidth="1"/>
    <col min="15" max="15" width="10.28515625" bestFit="1" customWidth="1"/>
    <col min="16" max="16" width="22.28515625" bestFit="1" customWidth="1"/>
    <col min="17" max="17" width="12.7109375" bestFit="1" customWidth="1"/>
    <col min="18" max="18" width="14" bestFit="1" customWidth="1"/>
    <col min="19" max="19" width="9" bestFit="1" customWidth="1"/>
    <col min="20" max="20" width="9.7109375" bestFit="1" customWidth="1"/>
  </cols>
  <sheetData>
    <row r="1" spans="1:22" x14ac:dyDescent="0.25">
      <c r="A1" t="s">
        <v>0</v>
      </c>
      <c r="B1" s="1" t="s">
        <v>1</v>
      </c>
      <c r="C1" t="s">
        <v>52</v>
      </c>
      <c r="D1" t="s">
        <v>2</v>
      </c>
      <c r="E1" t="s">
        <v>3</v>
      </c>
      <c r="F1" t="s">
        <v>4</v>
      </c>
      <c r="G1" t="s">
        <v>53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2" x14ac:dyDescent="0.25">
      <c r="A2" t="s">
        <v>17</v>
      </c>
      <c r="B2" s="1">
        <v>6</v>
      </c>
      <c r="C2" t="str">
        <f>IF(B2&lt;=11,"&lt; 1 year",IF(B2&lt;=24,"1 - 2 years",IF(B2&lt;=72,"2 - 5 years", "&gt; 5 years")))</f>
        <v>&lt; 1 year</v>
      </c>
      <c r="D2" t="s">
        <v>18</v>
      </c>
      <c r="E2" t="s">
        <v>19</v>
      </c>
      <c r="F2">
        <v>1169</v>
      </c>
      <c r="G2" t="str">
        <f>IF(F2&lt;= 1000,"250 - 1k",IF(F2&lt;=5000,"1k - 5k",IF(F2&lt;=10000,"5k - 10k", "10k - 20k")))</f>
        <v>1k - 5k</v>
      </c>
      <c r="H2" t="s">
        <v>20</v>
      </c>
      <c r="I2" t="s">
        <v>21</v>
      </c>
      <c r="J2">
        <v>4</v>
      </c>
      <c r="K2">
        <v>4</v>
      </c>
      <c r="L2">
        <v>67</v>
      </c>
      <c r="M2" t="str">
        <f>IF(L2&lt;=30,"18 - 30",IF(L2&lt;=55,"30 - 55",IF(L2&gt;=75,"55 - 75","55 - 75")))</f>
        <v>55 - 75</v>
      </c>
      <c r="N2" t="s">
        <v>22</v>
      </c>
      <c r="O2" t="s">
        <v>23</v>
      </c>
      <c r="P2">
        <v>2</v>
      </c>
      <c r="Q2" t="s">
        <v>24</v>
      </c>
      <c r="R2">
        <v>1</v>
      </c>
      <c r="S2" t="s">
        <v>25</v>
      </c>
      <c r="T2" t="s">
        <v>26</v>
      </c>
    </row>
    <row r="3" spans="1:22" x14ac:dyDescent="0.25">
      <c r="A3" t="s">
        <v>27</v>
      </c>
      <c r="B3" s="1">
        <v>48</v>
      </c>
      <c r="C3" t="str">
        <f t="shared" ref="C3:C66" si="0">IF(B3&lt;=11,"&lt; 1 year",IF(B3&lt;=24,"1 - 2 years",IF(B3&lt;=72,"2 - 5 years", "&gt; 5 years")))</f>
        <v>2 - 5 years</v>
      </c>
      <c r="D3" t="s">
        <v>28</v>
      </c>
      <c r="E3" t="s">
        <v>19</v>
      </c>
      <c r="F3">
        <v>5951</v>
      </c>
      <c r="G3" t="str">
        <f t="shared" ref="G3:G66" si="1">IF(F3&lt;= 1000,"250 - 1k",IF(F3&lt;=5000,"1k - 5k",IF(F3&lt;=10000,"5k - 10k", "10k - 20k")))</f>
        <v>5k - 10k</v>
      </c>
      <c r="H3" t="s">
        <v>29</v>
      </c>
      <c r="I3" t="s">
        <v>30</v>
      </c>
      <c r="J3">
        <v>2</v>
      </c>
      <c r="K3">
        <v>2</v>
      </c>
      <c r="L3">
        <v>22</v>
      </c>
      <c r="M3" t="str">
        <f t="shared" ref="M3:M66" si="2">IF(L3&lt;=30,"18 - 30",IF(L3&lt;=55,"30 - 55",IF(L3&gt;=75,"55 - 75","55 - 75")))</f>
        <v>18 - 30</v>
      </c>
      <c r="N3" t="s">
        <v>22</v>
      </c>
      <c r="O3" t="s">
        <v>23</v>
      </c>
      <c r="P3">
        <v>1</v>
      </c>
      <c r="Q3" t="s">
        <v>24</v>
      </c>
      <c r="R3">
        <v>1</v>
      </c>
      <c r="S3" t="s">
        <v>26</v>
      </c>
      <c r="T3" t="s">
        <v>25</v>
      </c>
    </row>
    <row r="4" spans="1:22" x14ac:dyDescent="0.25">
      <c r="A4" t="s">
        <v>20</v>
      </c>
      <c r="B4" s="1">
        <v>12</v>
      </c>
      <c r="C4" t="str">
        <f t="shared" si="0"/>
        <v>1 - 2 years</v>
      </c>
      <c r="D4" t="s">
        <v>18</v>
      </c>
      <c r="E4" t="s">
        <v>31</v>
      </c>
      <c r="F4">
        <v>2096</v>
      </c>
      <c r="G4" t="str">
        <f t="shared" si="1"/>
        <v>1k - 5k</v>
      </c>
      <c r="H4" t="s">
        <v>29</v>
      </c>
      <c r="I4" t="s">
        <v>32</v>
      </c>
      <c r="J4">
        <v>2</v>
      </c>
      <c r="K4">
        <v>3</v>
      </c>
      <c r="L4">
        <v>49</v>
      </c>
      <c r="M4" t="str">
        <f t="shared" si="2"/>
        <v>30 - 55</v>
      </c>
      <c r="N4" t="s">
        <v>22</v>
      </c>
      <c r="O4" t="s">
        <v>23</v>
      </c>
      <c r="P4">
        <v>1</v>
      </c>
      <c r="Q4" t="s">
        <v>33</v>
      </c>
      <c r="R4">
        <v>2</v>
      </c>
      <c r="S4" t="s">
        <v>26</v>
      </c>
      <c r="T4" t="s">
        <v>26</v>
      </c>
    </row>
    <row r="5" spans="1:22" x14ac:dyDescent="0.25">
      <c r="A5" t="s">
        <v>17</v>
      </c>
      <c r="B5" s="1">
        <v>42</v>
      </c>
      <c r="C5" t="str">
        <f t="shared" si="0"/>
        <v>2 - 5 years</v>
      </c>
      <c r="D5" t="s">
        <v>28</v>
      </c>
      <c r="E5" t="s">
        <v>19</v>
      </c>
      <c r="F5">
        <v>7882</v>
      </c>
      <c r="G5" t="str">
        <f t="shared" si="1"/>
        <v>5k - 10k</v>
      </c>
      <c r="H5" t="s">
        <v>29</v>
      </c>
      <c r="I5" t="s">
        <v>32</v>
      </c>
      <c r="J5">
        <v>2</v>
      </c>
      <c r="K5">
        <v>4</v>
      </c>
      <c r="L5">
        <v>45</v>
      </c>
      <c r="M5" t="str">
        <f t="shared" si="2"/>
        <v>30 - 55</v>
      </c>
      <c r="N5" t="s">
        <v>22</v>
      </c>
      <c r="O5" t="s">
        <v>34</v>
      </c>
      <c r="P5">
        <v>1</v>
      </c>
      <c r="Q5" t="s">
        <v>24</v>
      </c>
      <c r="R5">
        <v>2</v>
      </c>
      <c r="S5" t="s">
        <v>26</v>
      </c>
      <c r="T5" t="s">
        <v>26</v>
      </c>
    </row>
    <row r="6" spans="1:22" x14ac:dyDescent="0.25">
      <c r="A6" t="s">
        <v>17</v>
      </c>
      <c r="B6" s="1">
        <v>24</v>
      </c>
      <c r="C6" t="str">
        <f t="shared" si="0"/>
        <v>1 - 2 years</v>
      </c>
      <c r="D6" t="s">
        <v>35</v>
      </c>
      <c r="E6" t="s">
        <v>36</v>
      </c>
      <c r="F6">
        <v>4870</v>
      </c>
      <c r="G6" t="str">
        <f t="shared" si="1"/>
        <v>1k - 5k</v>
      </c>
      <c r="H6" t="s">
        <v>29</v>
      </c>
      <c r="I6" t="s">
        <v>30</v>
      </c>
      <c r="J6">
        <v>3</v>
      </c>
      <c r="K6">
        <v>4</v>
      </c>
      <c r="L6">
        <v>53</v>
      </c>
      <c r="M6" t="str">
        <f t="shared" si="2"/>
        <v>30 - 55</v>
      </c>
      <c r="N6" t="s">
        <v>22</v>
      </c>
      <c r="O6" t="s">
        <v>34</v>
      </c>
      <c r="P6">
        <v>2</v>
      </c>
      <c r="Q6" t="s">
        <v>24</v>
      </c>
      <c r="R6">
        <v>2</v>
      </c>
      <c r="S6" t="s">
        <v>26</v>
      </c>
      <c r="T6" t="s">
        <v>25</v>
      </c>
    </row>
    <row r="7" spans="1:22" x14ac:dyDescent="0.25">
      <c r="A7" t="s">
        <v>20</v>
      </c>
      <c r="B7" s="1">
        <v>36</v>
      </c>
      <c r="C7" t="str">
        <f t="shared" si="0"/>
        <v>2 - 5 years</v>
      </c>
      <c r="D7" t="s">
        <v>28</v>
      </c>
      <c r="E7" t="s">
        <v>31</v>
      </c>
      <c r="F7">
        <v>9055</v>
      </c>
      <c r="G7" t="str">
        <f t="shared" si="1"/>
        <v>5k - 10k</v>
      </c>
      <c r="H7" t="s">
        <v>20</v>
      </c>
      <c r="I7" t="s">
        <v>30</v>
      </c>
      <c r="J7">
        <v>2</v>
      </c>
      <c r="K7">
        <v>4</v>
      </c>
      <c r="L7">
        <v>35</v>
      </c>
      <c r="M7" t="str">
        <f t="shared" si="2"/>
        <v>30 - 55</v>
      </c>
      <c r="N7" t="s">
        <v>22</v>
      </c>
      <c r="O7" t="s">
        <v>34</v>
      </c>
      <c r="P7">
        <v>1</v>
      </c>
      <c r="Q7" t="s">
        <v>33</v>
      </c>
      <c r="R7">
        <v>2</v>
      </c>
      <c r="S7" t="s">
        <v>25</v>
      </c>
      <c r="T7" t="s">
        <v>26</v>
      </c>
      <c r="V7">
        <f>COUNTA(A:T)</f>
        <v>20020</v>
      </c>
    </row>
    <row r="8" spans="1:22" x14ac:dyDescent="0.25">
      <c r="A8" t="s">
        <v>20</v>
      </c>
      <c r="B8" s="1">
        <v>24</v>
      </c>
      <c r="C8" t="str">
        <f t="shared" si="0"/>
        <v>1 - 2 years</v>
      </c>
      <c r="D8" t="s">
        <v>28</v>
      </c>
      <c r="E8" t="s">
        <v>19</v>
      </c>
      <c r="F8">
        <v>2835</v>
      </c>
      <c r="G8" t="str">
        <f t="shared" si="1"/>
        <v>1k - 5k</v>
      </c>
      <c r="H8" t="s">
        <v>37</v>
      </c>
      <c r="I8" t="s">
        <v>21</v>
      </c>
      <c r="J8">
        <v>3</v>
      </c>
      <c r="K8">
        <v>4</v>
      </c>
      <c r="L8">
        <v>53</v>
      </c>
      <c r="M8" t="str">
        <f t="shared" si="2"/>
        <v>30 - 55</v>
      </c>
      <c r="N8" t="s">
        <v>22</v>
      </c>
      <c r="O8" t="s">
        <v>23</v>
      </c>
      <c r="P8">
        <v>1</v>
      </c>
      <c r="Q8" t="s">
        <v>24</v>
      </c>
      <c r="R8">
        <v>1</v>
      </c>
      <c r="S8" t="s">
        <v>26</v>
      </c>
      <c r="T8" t="s">
        <v>26</v>
      </c>
    </row>
    <row r="9" spans="1:22" x14ac:dyDescent="0.25">
      <c r="A9" t="s">
        <v>27</v>
      </c>
      <c r="B9" s="1">
        <v>36</v>
      </c>
      <c r="C9" t="str">
        <f t="shared" si="0"/>
        <v>2 - 5 years</v>
      </c>
      <c r="D9" t="s">
        <v>28</v>
      </c>
      <c r="E9" t="s">
        <v>36</v>
      </c>
      <c r="F9">
        <v>6948</v>
      </c>
      <c r="G9" t="str">
        <f t="shared" si="1"/>
        <v>5k - 10k</v>
      </c>
      <c r="H9" t="s">
        <v>29</v>
      </c>
      <c r="I9" t="s">
        <v>30</v>
      </c>
      <c r="J9">
        <v>2</v>
      </c>
      <c r="K9">
        <v>2</v>
      </c>
      <c r="L9">
        <v>35</v>
      </c>
      <c r="M9" t="str">
        <f t="shared" si="2"/>
        <v>30 - 55</v>
      </c>
      <c r="N9" t="s">
        <v>22</v>
      </c>
      <c r="O9" t="s">
        <v>38</v>
      </c>
      <c r="P9">
        <v>1</v>
      </c>
      <c r="Q9" t="s">
        <v>39</v>
      </c>
      <c r="R9">
        <v>1</v>
      </c>
      <c r="S9" t="s">
        <v>25</v>
      </c>
      <c r="T9" t="s">
        <v>26</v>
      </c>
    </row>
    <row r="10" spans="1:22" x14ac:dyDescent="0.25">
      <c r="A10" t="s">
        <v>20</v>
      </c>
      <c r="B10" s="1">
        <v>12</v>
      </c>
      <c r="C10" t="str">
        <f t="shared" si="0"/>
        <v>1 - 2 years</v>
      </c>
      <c r="D10" t="s">
        <v>28</v>
      </c>
      <c r="E10" t="s">
        <v>19</v>
      </c>
      <c r="F10">
        <v>3059</v>
      </c>
      <c r="G10" t="str">
        <f t="shared" si="1"/>
        <v>1k - 5k</v>
      </c>
      <c r="H10" t="s">
        <v>40</v>
      </c>
      <c r="I10" t="s">
        <v>32</v>
      </c>
      <c r="J10">
        <v>2</v>
      </c>
      <c r="K10">
        <v>4</v>
      </c>
      <c r="L10">
        <v>61</v>
      </c>
      <c r="M10" t="str">
        <f t="shared" si="2"/>
        <v>55 - 75</v>
      </c>
      <c r="N10" t="s">
        <v>22</v>
      </c>
      <c r="O10" t="s">
        <v>23</v>
      </c>
      <c r="P10">
        <v>1</v>
      </c>
      <c r="Q10" t="s">
        <v>33</v>
      </c>
      <c r="R10">
        <v>1</v>
      </c>
      <c r="S10" t="s">
        <v>26</v>
      </c>
      <c r="T10" t="s">
        <v>26</v>
      </c>
      <c r="V10">
        <f>COUNTBLANK(A1:T1001)</f>
        <v>0</v>
      </c>
    </row>
    <row r="11" spans="1:22" x14ac:dyDescent="0.25">
      <c r="A11" t="s">
        <v>27</v>
      </c>
      <c r="B11" s="1">
        <v>30</v>
      </c>
      <c r="C11" t="str">
        <f t="shared" si="0"/>
        <v>2 - 5 years</v>
      </c>
      <c r="D11" t="s">
        <v>18</v>
      </c>
      <c r="E11" t="s">
        <v>36</v>
      </c>
      <c r="F11">
        <v>5234</v>
      </c>
      <c r="G11" t="str">
        <f t="shared" si="1"/>
        <v>5k - 10k</v>
      </c>
      <c r="H11" t="s">
        <v>29</v>
      </c>
      <c r="I11" t="s">
        <v>41</v>
      </c>
      <c r="J11">
        <v>4</v>
      </c>
      <c r="K11">
        <v>2</v>
      </c>
      <c r="L11">
        <v>28</v>
      </c>
      <c r="M11" t="str">
        <f t="shared" si="2"/>
        <v>18 - 30</v>
      </c>
      <c r="N11" t="s">
        <v>22</v>
      </c>
      <c r="O11" t="s">
        <v>23</v>
      </c>
      <c r="P11">
        <v>2</v>
      </c>
      <c r="Q11" t="s">
        <v>39</v>
      </c>
      <c r="R11">
        <v>1</v>
      </c>
      <c r="S11" t="s">
        <v>26</v>
      </c>
      <c r="T11" t="s">
        <v>25</v>
      </c>
    </row>
    <row r="12" spans="1:22" x14ac:dyDescent="0.25">
      <c r="A12" t="s">
        <v>27</v>
      </c>
      <c r="B12" s="1">
        <v>12</v>
      </c>
      <c r="C12" t="str">
        <f t="shared" si="0"/>
        <v>1 - 2 years</v>
      </c>
      <c r="D12" t="s">
        <v>28</v>
      </c>
      <c r="E12" t="s">
        <v>36</v>
      </c>
      <c r="F12">
        <v>1295</v>
      </c>
      <c r="G12" t="str">
        <f t="shared" si="1"/>
        <v>1k - 5k</v>
      </c>
      <c r="H12" t="s">
        <v>29</v>
      </c>
      <c r="I12" t="s">
        <v>42</v>
      </c>
      <c r="J12">
        <v>3</v>
      </c>
      <c r="K12">
        <v>1</v>
      </c>
      <c r="L12">
        <v>25</v>
      </c>
      <c r="M12" t="str">
        <f t="shared" si="2"/>
        <v>18 - 30</v>
      </c>
      <c r="N12" t="s">
        <v>22</v>
      </c>
      <c r="O12" t="s">
        <v>38</v>
      </c>
      <c r="P12">
        <v>1</v>
      </c>
      <c r="Q12" t="s">
        <v>24</v>
      </c>
      <c r="R12">
        <v>1</v>
      </c>
      <c r="S12" t="s">
        <v>26</v>
      </c>
      <c r="T12" t="s">
        <v>25</v>
      </c>
    </row>
    <row r="13" spans="1:22" x14ac:dyDescent="0.25">
      <c r="A13" t="s">
        <v>17</v>
      </c>
      <c r="B13" s="1">
        <v>48</v>
      </c>
      <c r="C13" t="str">
        <f t="shared" si="0"/>
        <v>2 - 5 years</v>
      </c>
      <c r="D13" t="s">
        <v>28</v>
      </c>
      <c r="E13" t="s">
        <v>43</v>
      </c>
      <c r="F13">
        <v>4308</v>
      </c>
      <c r="G13" t="str">
        <f t="shared" si="1"/>
        <v>1k - 5k</v>
      </c>
      <c r="H13" t="s">
        <v>29</v>
      </c>
      <c r="I13" t="s">
        <v>42</v>
      </c>
      <c r="J13">
        <v>3</v>
      </c>
      <c r="K13">
        <v>4</v>
      </c>
      <c r="L13">
        <v>24</v>
      </c>
      <c r="M13" t="str">
        <f t="shared" si="2"/>
        <v>18 - 30</v>
      </c>
      <c r="N13" t="s">
        <v>22</v>
      </c>
      <c r="O13" t="s">
        <v>38</v>
      </c>
      <c r="P13">
        <v>1</v>
      </c>
      <c r="Q13" t="s">
        <v>24</v>
      </c>
      <c r="R13">
        <v>1</v>
      </c>
      <c r="S13" t="s">
        <v>26</v>
      </c>
      <c r="T13" t="s">
        <v>25</v>
      </c>
    </row>
    <row r="14" spans="1:22" x14ac:dyDescent="0.25">
      <c r="A14" t="s">
        <v>27</v>
      </c>
      <c r="B14" s="1">
        <v>12</v>
      </c>
      <c r="C14" t="str">
        <f t="shared" si="0"/>
        <v>1 - 2 years</v>
      </c>
      <c r="D14" t="s">
        <v>28</v>
      </c>
      <c r="E14" t="s">
        <v>19</v>
      </c>
      <c r="F14">
        <v>1567</v>
      </c>
      <c r="G14" t="str">
        <f t="shared" si="1"/>
        <v>1k - 5k</v>
      </c>
      <c r="H14" t="s">
        <v>29</v>
      </c>
      <c r="I14" t="s">
        <v>30</v>
      </c>
      <c r="J14">
        <v>1</v>
      </c>
      <c r="K14">
        <v>1</v>
      </c>
      <c r="L14">
        <v>22</v>
      </c>
      <c r="M14" t="str">
        <f t="shared" si="2"/>
        <v>18 - 30</v>
      </c>
      <c r="N14" t="s">
        <v>22</v>
      </c>
      <c r="O14" t="s">
        <v>23</v>
      </c>
      <c r="P14">
        <v>1</v>
      </c>
      <c r="Q14" t="s">
        <v>24</v>
      </c>
      <c r="R14">
        <v>1</v>
      </c>
      <c r="S14" t="s">
        <v>25</v>
      </c>
      <c r="T14" t="s">
        <v>26</v>
      </c>
    </row>
    <row r="15" spans="1:22" x14ac:dyDescent="0.25">
      <c r="A15" t="s">
        <v>17</v>
      </c>
      <c r="B15" s="1">
        <v>24</v>
      </c>
      <c r="C15" t="str">
        <f t="shared" si="0"/>
        <v>1 - 2 years</v>
      </c>
      <c r="D15" t="s">
        <v>18</v>
      </c>
      <c r="E15" t="s">
        <v>36</v>
      </c>
      <c r="F15">
        <v>1199</v>
      </c>
      <c r="G15" t="str">
        <f t="shared" si="1"/>
        <v>1k - 5k</v>
      </c>
      <c r="H15" t="s">
        <v>29</v>
      </c>
      <c r="I15" t="s">
        <v>21</v>
      </c>
      <c r="J15">
        <v>4</v>
      </c>
      <c r="K15">
        <v>4</v>
      </c>
      <c r="L15">
        <v>60</v>
      </c>
      <c r="M15" t="str">
        <f t="shared" si="2"/>
        <v>55 - 75</v>
      </c>
      <c r="N15" t="s">
        <v>22</v>
      </c>
      <c r="O15" t="s">
        <v>23</v>
      </c>
      <c r="P15">
        <v>2</v>
      </c>
      <c r="Q15" t="s">
        <v>33</v>
      </c>
      <c r="R15">
        <v>1</v>
      </c>
      <c r="S15" t="s">
        <v>26</v>
      </c>
      <c r="T15" t="s">
        <v>25</v>
      </c>
    </row>
    <row r="16" spans="1:22" x14ac:dyDescent="0.25">
      <c r="A16" t="s">
        <v>17</v>
      </c>
      <c r="B16" s="1">
        <v>15</v>
      </c>
      <c r="C16" t="str">
        <f t="shared" si="0"/>
        <v>1 - 2 years</v>
      </c>
      <c r="D16" t="s">
        <v>28</v>
      </c>
      <c r="E16" t="s">
        <v>36</v>
      </c>
      <c r="F16">
        <v>1403</v>
      </c>
      <c r="G16" t="str">
        <f t="shared" si="1"/>
        <v>1k - 5k</v>
      </c>
      <c r="H16" t="s">
        <v>29</v>
      </c>
      <c r="I16" t="s">
        <v>30</v>
      </c>
      <c r="J16">
        <v>2</v>
      </c>
      <c r="K16">
        <v>4</v>
      </c>
      <c r="L16">
        <v>28</v>
      </c>
      <c r="M16" t="str">
        <f t="shared" si="2"/>
        <v>18 - 30</v>
      </c>
      <c r="N16" t="s">
        <v>22</v>
      </c>
      <c r="O16" t="s">
        <v>38</v>
      </c>
      <c r="P16">
        <v>1</v>
      </c>
      <c r="Q16" t="s">
        <v>24</v>
      </c>
      <c r="R16">
        <v>1</v>
      </c>
      <c r="S16" t="s">
        <v>26</v>
      </c>
      <c r="T16" t="s">
        <v>26</v>
      </c>
    </row>
    <row r="17" spans="1:20" x14ac:dyDescent="0.25">
      <c r="A17" t="s">
        <v>17</v>
      </c>
      <c r="B17" s="1">
        <v>24</v>
      </c>
      <c r="C17" t="str">
        <f t="shared" si="0"/>
        <v>1 - 2 years</v>
      </c>
      <c r="D17" t="s">
        <v>28</v>
      </c>
      <c r="E17" t="s">
        <v>19</v>
      </c>
      <c r="F17">
        <v>1282</v>
      </c>
      <c r="G17" t="str">
        <f t="shared" si="1"/>
        <v>1k - 5k</v>
      </c>
      <c r="H17" t="s">
        <v>44</v>
      </c>
      <c r="I17" t="s">
        <v>30</v>
      </c>
      <c r="J17">
        <v>4</v>
      </c>
      <c r="K17">
        <v>2</v>
      </c>
      <c r="L17">
        <v>32</v>
      </c>
      <c r="M17" t="str">
        <f t="shared" si="2"/>
        <v>30 - 55</v>
      </c>
      <c r="N17" t="s">
        <v>22</v>
      </c>
      <c r="O17" t="s">
        <v>23</v>
      </c>
      <c r="P17">
        <v>1</v>
      </c>
      <c r="Q17" t="s">
        <v>33</v>
      </c>
      <c r="R17">
        <v>1</v>
      </c>
      <c r="S17" t="s">
        <v>26</v>
      </c>
      <c r="T17" t="s">
        <v>25</v>
      </c>
    </row>
    <row r="18" spans="1:20" x14ac:dyDescent="0.25">
      <c r="A18" t="s">
        <v>20</v>
      </c>
      <c r="B18" s="1">
        <v>24</v>
      </c>
      <c r="C18" t="str">
        <f t="shared" si="0"/>
        <v>1 - 2 years</v>
      </c>
      <c r="D18" t="s">
        <v>18</v>
      </c>
      <c r="E18" t="s">
        <v>19</v>
      </c>
      <c r="F18">
        <v>2424</v>
      </c>
      <c r="G18" t="str">
        <f t="shared" si="1"/>
        <v>1k - 5k</v>
      </c>
      <c r="H18" t="s">
        <v>20</v>
      </c>
      <c r="I18" t="s">
        <v>21</v>
      </c>
      <c r="J18">
        <v>4</v>
      </c>
      <c r="K18">
        <v>4</v>
      </c>
      <c r="L18">
        <v>53</v>
      </c>
      <c r="M18" t="str">
        <f t="shared" si="2"/>
        <v>30 - 55</v>
      </c>
      <c r="N18" t="s">
        <v>22</v>
      </c>
      <c r="O18" t="s">
        <v>23</v>
      </c>
      <c r="P18">
        <v>2</v>
      </c>
      <c r="Q18" t="s">
        <v>24</v>
      </c>
      <c r="R18">
        <v>1</v>
      </c>
      <c r="S18" t="s">
        <v>26</v>
      </c>
      <c r="T18" t="s">
        <v>26</v>
      </c>
    </row>
    <row r="19" spans="1:20" x14ac:dyDescent="0.25">
      <c r="A19" t="s">
        <v>17</v>
      </c>
      <c r="B19" s="1">
        <v>30</v>
      </c>
      <c r="C19" t="str">
        <f t="shared" si="0"/>
        <v>2 - 5 years</v>
      </c>
      <c r="D19" t="s">
        <v>45</v>
      </c>
      <c r="E19" t="s">
        <v>43</v>
      </c>
      <c r="F19">
        <v>8072</v>
      </c>
      <c r="G19" t="str">
        <f t="shared" si="1"/>
        <v>5k - 10k</v>
      </c>
      <c r="H19" t="s">
        <v>20</v>
      </c>
      <c r="I19" t="s">
        <v>42</v>
      </c>
      <c r="J19">
        <v>2</v>
      </c>
      <c r="K19">
        <v>3</v>
      </c>
      <c r="L19">
        <v>25</v>
      </c>
      <c r="M19" t="str">
        <f t="shared" si="2"/>
        <v>18 - 30</v>
      </c>
      <c r="N19" t="s">
        <v>46</v>
      </c>
      <c r="O19" t="s">
        <v>23</v>
      </c>
      <c r="P19">
        <v>3</v>
      </c>
      <c r="Q19" t="s">
        <v>24</v>
      </c>
      <c r="R19">
        <v>1</v>
      </c>
      <c r="S19" t="s">
        <v>26</v>
      </c>
      <c r="T19" t="s">
        <v>26</v>
      </c>
    </row>
    <row r="20" spans="1:20" x14ac:dyDescent="0.25">
      <c r="A20" t="s">
        <v>27</v>
      </c>
      <c r="B20" s="1">
        <v>24</v>
      </c>
      <c r="C20" t="str">
        <f t="shared" si="0"/>
        <v>1 - 2 years</v>
      </c>
      <c r="D20" t="s">
        <v>28</v>
      </c>
      <c r="E20" t="s">
        <v>36</v>
      </c>
      <c r="F20">
        <v>12579</v>
      </c>
      <c r="G20" t="str">
        <f t="shared" si="1"/>
        <v>10k - 20k</v>
      </c>
      <c r="H20" t="s">
        <v>29</v>
      </c>
      <c r="I20" t="s">
        <v>21</v>
      </c>
      <c r="J20">
        <v>4</v>
      </c>
      <c r="K20">
        <v>2</v>
      </c>
      <c r="L20">
        <v>44</v>
      </c>
      <c r="M20" t="str">
        <f t="shared" si="2"/>
        <v>30 - 55</v>
      </c>
      <c r="N20" t="s">
        <v>22</v>
      </c>
      <c r="O20" t="s">
        <v>34</v>
      </c>
      <c r="P20">
        <v>1</v>
      </c>
      <c r="Q20" t="s">
        <v>39</v>
      </c>
      <c r="R20">
        <v>1</v>
      </c>
      <c r="S20" t="s">
        <v>25</v>
      </c>
      <c r="T20" t="s">
        <v>25</v>
      </c>
    </row>
    <row r="21" spans="1:20" x14ac:dyDescent="0.25">
      <c r="A21" t="s">
        <v>20</v>
      </c>
      <c r="B21" s="1">
        <v>24</v>
      </c>
      <c r="C21" t="str">
        <f t="shared" si="0"/>
        <v>1 - 2 years</v>
      </c>
      <c r="D21" t="s">
        <v>28</v>
      </c>
      <c r="E21" t="s">
        <v>19</v>
      </c>
      <c r="F21">
        <v>3430</v>
      </c>
      <c r="G21" t="str">
        <f t="shared" si="1"/>
        <v>1k - 5k</v>
      </c>
      <c r="H21" t="s">
        <v>37</v>
      </c>
      <c r="I21" t="s">
        <v>21</v>
      </c>
      <c r="J21">
        <v>3</v>
      </c>
      <c r="K21">
        <v>2</v>
      </c>
      <c r="L21">
        <v>31</v>
      </c>
      <c r="M21" t="str">
        <f t="shared" si="2"/>
        <v>30 - 55</v>
      </c>
      <c r="N21" t="s">
        <v>22</v>
      </c>
      <c r="O21" t="s">
        <v>23</v>
      </c>
      <c r="P21">
        <v>1</v>
      </c>
      <c r="Q21" t="s">
        <v>24</v>
      </c>
      <c r="R21">
        <v>2</v>
      </c>
      <c r="S21" t="s">
        <v>25</v>
      </c>
      <c r="T21" t="s">
        <v>26</v>
      </c>
    </row>
    <row r="22" spans="1:20" x14ac:dyDescent="0.25">
      <c r="A22" t="s">
        <v>20</v>
      </c>
      <c r="B22" s="1">
        <v>9</v>
      </c>
      <c r="C22" t="str">
        <f t="shared" si="0"/>
        <v>&lt; 1 year</v>
      </c>
      <c r="D22" t="s">
        <v>18</v>
      </c>
      <c r="E22" t="s">
        <v>36</v>
      </c>
      <c r="F22">
        <v>2134</v>
      </c>
      <c r="G22" t="str">
        <f t="shared" si="1"/>
        <v>1k - 5k</v>
      </c>
      <c r="H22" t="s">
        <v>29</v>
      </c>
      <c r="I22" t="s">
        <v>30</v>
      </c>
      <c r="J22">
        <v>4</v>
      </c>
      <c r="K22">
        <v>4</v>
      </c>
      <c r="L22">
        <v>48</v>
      </c>
      <c r="M22" t="str">
        <f t="shared" si="2"/>
        <v>30 - 55</v>
      </c>
      <c r="N22" t="s">
        <v>22</v>
      </c>
      <c r="O22" t="s">
        <v>23</v>
      </c>
      <c r="P22">
        <v>3</v>
      </c>
      <c r="Q22" t="s">
        <v>24</v>
      </c>
      <c r="R22">
        <v>1</v>
      </c>
      <c r="S22" t="s">
        <v>25</v>
      </c>
      <c r="T22" t="s">
        <v>26</v>
      </c>
    </row>
    <row r="23" spans="1:20" x14ac:dyDescent="0.25">
      <c r="A23" t="s">
        <v>17</v>
      </c>
      <c r="B23" s="1">
        <v>6</v>
      </c>
      <c r="C23" t="str">
        <f t="shared" si="0"/>
        <v>&lt; 1 year</v>
      </c>
      <c r="D23" t="s">
        <v>28</v>
      </c>
      <c r="E23" t="s">
        <v>19</v>
      </c>
      <c r="F23">
        <v>2647</v>
      </c>
      <c r="G23" t="str">
        <f t="shared" si="1"/>
        <v>1k - 5k</v>
      </c>
      <c r="H23" t="s">
        <v>37</v>
      </c>
      <c r="I23" t="s">
        <v>30</v>
      </c>
      <c r="J23">
        <v>2</v>
      </c>
      <c r="K23">
        <v>3</v>
      </c>
      <c r="L23">
        <v>44</v>
      </c>
      <c r="M23" t="str">
        <f t="shared" si="2"/>
        <v>30 - 55</v>
      </c>
      <c r="N23" t="s">
        <v>22</v>
      </c>
      <c r="O23" t="s">
        <v>38</v>
      </c>
      <c r="P23">
        <v>1</v>
      </c>
      <c r="Q23" t="s">
        <v>24</v>
      </c>
      <c r="R23">
        <v>2</v>
      </c>
      <c r="S23" t="s">
        <v>26</v>
      </c>
      <c r="T23" t="s">
        <v>26</v>
      </c>
    </row>
    <row r="24" spans="1:20" x14ac:dyDescent="0.25">
      <c r="A24" t="s">
        <v>17</v>
      </c>
      <c r="B24" s="1">
        <v>10</v>
      </c>
      <c r="C24" t="str">
        <f t="shared" si="0"/>
        <v>&lt; 1 year</v>
      </c>
      <c r="D24" t="s">
        <v>18</v>
      </c>
      <c r="E24" t="s">
        <v>36</v>
      </c>
      <c r="F24">
        <v>2241</v>
      </c>
      <c r="G24" t="str">
        <f t="shared" si="1"/>
        <v>1k - 5k</v>
      </c>
      <c r="H24" t="s">
        <v>29</v>
      </c>
      <c r="I24" t="s">
        <v>42</v>
      </c>
      <c r="J24">
        <v>1</v>
      </c>
      <c r="K24">
        <v>3</v>
      </c>
      <c r="L24">
        <v>48</v>
      </c>
      <c r="M24" t="str">
        <f t="shared" si="2"/>
        <v>30 - 55</v>
      </c>
      <c r="N24" t="s">
        <v>22</v>
      </c>
      <c r="O24" t="s">
        <v>38</v>
      </c>
      <c r="P24">
        <v>2</v>
      </c>
      <c r="Q24" t="s">
        <v>33</v>
      </c>
      <c r="R24">
        <v>2</v>
      </c>
      <c r="S24" t="s">
        <v>26</v>
      </c>
      <c r="T24" t="s">
        <v>26</v>
      </c>
    </row>
    <row r="25" spans="1:20" x14ac:dyDescent="0.25">
      <c r="A25" t="s">
        <v>27</v>
      </c>
      <c r="B25" s="1">
        <v>12</v>
      </c>
      <c r="C25" t="str">
        <f t="shared" si="0"/>
        <v>1 - 2 years</v>
      </c>
      <c r="D25" t="s">
        <v>18</v>
      </c>
      <c r="E25" t="s">
        <v>36</v>
      </c>
      <c r="F25">
        <v>1804</v>
      </c>
      <c r="G25" t="str">
        <f t="shared" si="1"/>
        <v>1k - 5k</v>
      </c>
      <c r="H25" t="s">
        <v>44</v>
      </c>
      <c r="I25" t="s">
        <v>42</v>
      </c>
      <c r="J25">
        <v>3</v>
      </c>
      <c r="K25">
        <v>4</v>
      </c>
      <c r="L25">
        <v>44</v>
      </c>
      <c r="M25" t="str">
        <f t="shared" si="2"/>
        <v>30 - 55</v>
      </c>
      <c r="N25" t="s">
        <v>22</v>
      </c>
      <c r="O25" t="s">
        <v>23</v>
      </c>
      <c r="P25">
        <v>1</v>
      </c>
      <c r="Q25" t="s">
        <v>24</v>
      </c>
      <c r="R25">
        <v>1</v>
      </c>
      <c r="S25" t="s">
        <v>26</v>
      </c>
      <c r="T25" t="s">
        <v>26</v>
      </c>
    </row>
    <row r="26" spans="1:20" x14ac:dyDescent="0.25">
      <c r="A26" t="s">
        <v>20</v>
      </c>
      <c r="B26" s="1">
        <v>10</v>
      </c>
      <c r="C26" t="str">
        <f t="shared" si="0"/>
        <v>&lt; 1 year</v>
      </c>
      <c r="D26" t="s">
        <v>18</v>
      </c>
      <c r="E26" t="s">
        <v>19</v>
      </c>
      <c r="F26">
        <v>2069</v>
      </c>
      <c r="G26" t="str">
        <f t="shared" si="1"/>
        <v>1k - 5k</v>
      </c>
      <c r="H26" t="s">
        <v>20</v>
      </c>
      <c r="I26" t="s">
        <v>30</v>
      </c>
      <c r="J26">
        <v>2</v>
      </c>
      <c r="K26">
        <v>1</v>
      </c>
      <c r="L26">
        <v>26</v>
      </c>
      <c r="M26" t="str">
        <f t="shared" si="2"/>
        <v>18 - 30</v>
      </c>
      <c r="N26" t="s">
        <v>22</v>
      </c>
      <c r="O26" t="s">
        <v>23</v>
      </c>
      <c r="P26">
        <v>2</v>
      </c>
      <c r="Q26" t="s">
        <v>24</v>
      </c>
      <c r="R26">
        <v>1</v>
      </c>
      <c r="S26" t="s">
        <v>26</v>
      </c>
      <c r="T26" t="s">
        <v>26</v>
      </c>
    </row>
    <row r="27" spans="1:20" x14ac:dyDescent="0.25">
      <c r="A27" t="s">
        <v>17</v>
      </c>
      <c r="B27" s="1">
        <v>6</v>
      </c>
      <c r="C27" t="str">
        <f t="shared" si="0"/>
        <v>&lt; 1 year</v>
      </c>
      <c r="D27" t="s">
        <v>28</v>
      </c>
      <c r="E27" t="s">
        <v>19</v>
      </c>
      <c r="F27">
        <v>1374</v>
      </c>
      <c r="G27" t="str">
        <f t="shared" si="1"/>
        <v>1k - 5k</v>
      </c>
      <c r="H27" t="s">
        <v>29</v>
      </c>
      <c r="I27" t="s">
        <v>30</v>
      </c>
      <c r="J27">
        <v>1</v>
      </c>
      <c r="K27">
        <v>2</v>
      </c>
      <c r="L27">
        <v>36</v>
      </c>
      <c r="M27" t="str">
        <f t="shared" si="2"/>
        <v>30 - 55</v>
      </c>
      <c r="N27" t="s">
        <v>46</v>
      </c>
      <c r="O27" t="s">
        <v>23</v>
      </c>
      <c r="P27">
        <v>1</v>
      </c>
      <c r="Q27" t="s">
        <v>33</v>
      </c>
      <c r="R27">
        <v>1</v>
      </c>
      <c r="S27" t="s">
        <v>25</v>
      </c>
      <c r="T27" t="s">
        <v>26</v>
      </c>
    </row>
    <row r="28" spans="1:20" x14ac:dyDescent="0.25">
      <c r="A28" t="s">
        <v>20</v>
      </c>
      <c r="B28" s="1">
        <v>6</v>
      </c>
      <c r="C28" t="str">
        <f t="shared" si="0"/>
        <v>&lt; 1 year</v>
      </c>
      <c r="D28" t="s">
        <v>45</v>
      </c>
      <c r="E28" t="s">
        <v>19</v>
      </c>
      <c r="F28">
        <v>426</v>
      </c>
      <c r="G28" t="str">
        <f t="shared" si="1"/>
        <v>250 - 1k</v>
      </c>
      <c r="H28" t="s">
        <v>29</v>
      </c>
      <c r="I28" t="s">
        <v>21</v>
      </c>
      <c r="J28">
        <v>4</v>
      </c>
      <c r="K28">
        <v>4</v>
      </c>
      <c r="L28">
        <v>39</v>
      </c>
      <c r="M28" t="str">
        <f t="shared" si="2"/>
        <v>30 - 55</v>
      </c>
      <c r="N28" t="s">
        <v>22</v>
      </c>
      <c r="O28" t="s">
        <v>23</v>
      </c>
      <c r="P28">
        <v>1</v>
      </c>
      <c r="Q28" t="s">
        <v>33</v>
      </c>
      <c r="R28">
        <v>1</v>
      </c>
      <c r="S28" t="s">
        <v>26</v>
      </c>
      <c r="T28" t="s">
        <v>26</v>
      </c>
    </row>
    <row r="29" spans="1:20" x14ac:dyDescent="0.25">
      <c r="A29" t="s">
        <v>47</v>
      </c>
      <c r="B29" s="1">
        <v>12</v>
      </c>
      <c r="C29" t="str">
        <f t="shared" si="0"/>
        <v>1 - 2 years</v>
      </c>
      <c r="D29" t="s">
        <v>48</v>
      </c>
      <c r="E29" t="s">
        <v>19</v>
      </c>
      <c r="F29">
        <v>409</v>
      </c>
      <c r="G29" t="str">
        <f t="shared" si="1"/>
        <v>250 - 1k</v>
      </c>
      <c r="H29" t="s">
        <v>40</v>
      </c>
      <c r="I29" t="s">
        <v>30</v>
      </c>
      <c r="J29">
        <v>3</v>
      </c>
      <c r="K29">
        <v>3</v>
      </c>
      <c r="L29">
        <v>42</v>
      </c>
      <c r="M29" t="str">
        <f t="shared" si="2"/>
        <v>30 - 55</v>
      </c>
      <c r="N29" t="s">
        <v>22</v>
      </c>
      <c r="O29" t="s">
        <v>38</v>
      </c>
      <c r="P29">
        <v>2</v>
      </c>
      <c r="Q29" t="s">
        <v>24</v>
      </c>
      <c r="R29">
        <v>1</v>
      </c>
      <c r="S29" t="s">
        <v>26</v>
      </c>
      <c r="T29" t="s">
        <v>26</v>
      </c>
    </row>
    <row r="30" spans="1:20" x14ac:dyDescent="0.25">
      <c r="A30" t="s">
        <v>27</v>
      </c>
      <c r="B30" s="1">
        <v>7</v>
      </c>
      <c r="C30" t="str">
        <f t="shared" si="0"/>
        <v>&lt; 1 year</v>
      </c>
      <c r="D30" t="s">
        <v>28</v>
      </c>
      <c r="E30" t="s">
        <v>19</v>
      </c>
      <c r="F30">
        <v>2415</v>
      </c>
      <c r="G30" t="str">
        <f t="shared" si="1"/>
        <v>1k - 5k</v>
      </c>
      <c r="H30" t="s">
        <v>29</v>
      </c>
      <c r="I30" t="s">
        <v>30</v>
      </c>
      <c r="J30">
        <v>3</v>
      </c>
      <c r="K30">
        <v>2</v>
      </c>
      <c r="L30">
        <v>34</v>
      </c>
      <c r="M30" t="str">
        <f t="shared" si="2"/>
        <v>30 - 55</v>
      </c>
      <c r="N30" t="s">
        <v>22</v>
      </c>
      <c r="O30" t="s">
        <v>23</v>
      </c>
      <c r="P30">
        <v>1</v>
      </c>
      <c r="Q30" t="s">
        <v>24</v>
      </c>
      <c r="R30">
        <v>1</v>
      </c>
      <c r="S30" t="s">
        <v>26</v>
      </c>
      <c r="T30" t="s">
        <v>26</v>
      </c>
    </row>
    <row r="31" spans="1:20" x14ac:dyDescent="0.25">
      <c r="A31" t="s">
        <v>17</v>
      </c>
      <c r="B31" s="1">
        <v>60</v>
      </c>
      <c r="C31" t="str">
        <f t="shared" si="0"/>
        <v>2 - 5 years</v>
      </c>
      <c r="D31" t="s">
        <v>35</v>
      </c>
      <c r="E31" t="s">
        <v>43</v>
      </c>
      <c r="F31">
        <v>6836</v>
      </c>
      <c r="G31" t="str">
        <f t="shared" si="1"/>
        <v>5k - 10k</v>
      </c>
      <c r="H31" t="s">
        <v>29</v>
      </c>
      <c r="I31" t="s">
        <v>21</v>
      </c>
      <c r="J31">
        <v>3</v>
      </c>
      <c r="K31">
        <v>4</v>
      </c>
      <c r="L31">
        <v>63</v>
      </c>
      <c r="M31" t="str">
        <f t="shared" si="2"/>
        <v>55 - 75</v>
      </c>
      <c r="N31" t="s">
        <v>22</v>
      </c>
      <c r="O31" t="s">
        <v>23</v>
      </c>
      <c r="P31">
        <v>2</v>
      </c>
      <c r="Q31" t="s">
        <v>24</v>
      </c>
      <c r="R31">
        <v>1</v>
      </c>
      <c r="S31" t="s">
        <v>25</v>
      </c>
      <c r="T31" t="s">
        <v>25</v>
      </c>
    </row>
    <row r="32" spans="1:20" x14ac:dyDescent="0.25">
      <c r="A32" t="s">
        <v>27</v>
      </c>
      <c r="B32" s="1">
        <v>18</v>
      </c>
      <c r="C32" t="str">
        <f t="shared" si="0"/>
        <v>1 - 2 years</v>
      </c>
      <c r="D32" t="s">
        <v>28</v>
      </c>
      <c r="E32" t="s">
        <v>43</v>
      </c>
      <c r="F32">
        <v>1913</v>
      </c>
      <c r="G32" t="str">
        <f t="shared" si="1"/>
        <v>1k - 5k</v>
      </c>
      <c r="H32" t="s">
        <v>40</v>
      </c>
      <c r="I32" t="s">
        <v>42</v>
      </c>
      <c r="J32">
        <v>3</v>
      </c>
      <c r="K32">
        <v>3</v>
      </c>
      <c r="L32">
        <v>36</v>
      </c>
      <c r="M32" t="str">
        <f t="shared" si="2"/>
        <v>30 - 55</v>
      </c>
      <c r="N32" t="s">
        <v>46</v>
      </c>
      <c r="O32" t="s">
        <v>23</v>
      </c>
      <c r="P32">
        <v>1</v>
      </c>
      <c r="Q32" t="s">
        <v>24</v>
      </c>
      <c r="R32">
        <v>1</v>
      </c>
      <c r="S32" t="s">
        <v>25</v>
      </c>
      <c r="T32" t="s">
        <v>26</v>
      </c>
    </row>
    <row r="33" spans="1:20" x14ac:dyDescent="0.25">
      <c r="A33" t="s">
        <v>17</v>
      </c>
      <c r="B33" s="1">
        <v>24</v>
      </c>
      <c r="C33" t="str">
        <f t="shared" si="0"/>
        <v>1 - 2 years</v>
      </c>
      <c r="D33" t="s">
        <v>28</v>
      </c>
      <c r="E33" t="s">
        <v>19</v>
      </c>
      <c r="F33">
        <v>4020</v>
      </c>
      <c r="G33" t="str">
        <f t="shared" si="1"/>
        <v>1k - 5k</v>
      </c>
      <c r="H33" t="s">
        <v>29</v>
      </c>
      <c r="I33" t="s">
        <v>30</v>
      </c>
      <c r="J33">
        <v>2</v>
      </c>
      <c r="K33">
        <v>2</v>
      </c>
      <c r="L33">
        <v>27</v>
      </c>
      <c r="M33" t="str">
        <f t="shared" si="2"/>
        <v>18 - 30</v>
      </c>
      <c r="N33" t="s">
        <v>49</v>
      </c>
      <c r="O33" t="s">
        <v>23</v>
      </c>
      <c r="P33">
        <v>1</v>
      </c>
      <c r="Q33" t="s">
        <v>24</v>
      </c>
      <c r="R33">
        <v>1</v>
      </c>
      <c r="S33" t="s">
        <v>26</v>
      </c>
      <c r="T33" t="s">
        <v>26</v>
      </c>
    </row>
    <row r="34" spans="1:20" x14ac:dyDescent="0.25">
      <c r="A34" t="s">
        <v>27</v>
      </c>
      <c r="B34" s="1">
        <v>18</v>
      </c>
      <c r="C34" t="str">
        <f t="shared" si="0"/>
        <v>1 - 2 years</v>
      </c>
      <c r="D34" t="s">
        <v>28</v>
      </c>
      <c r="E34" t="s">
        <v>36</v>
      </c>
      <c r="F34">
        <v>5866</v>
      </c>
      <c r="G34" t="str">
        <f t="shared" si="1"/>
        <v>5k - 10k</v>
      </c>
      <c r="H34" t="s">
        <v>44</v>
      </c>
      <c r="I34" t="s">
        <v>30</v>
      </c>
      <c r="J34">
        <v>2</v>
      </c>
      <c r="K34">
        <v>2</v>
      </c>
      <c r="L34">
        <v>30</v>
      </c>
      <c r="M34" t="str">
        <f t="shared" si="2"/>
        <v>18 - 30</v>
      </c>
      <c r="N34" t="s">
        <v>22</v>
      </c>
      <c r="O34" t="s">
        <v>23</v>
      </c>
      <c r="P34">
        <v>2</v>
      </c>
      <c r="Q34" t="s">
        <v>24</v>
      </c>
      <c r="R34">
        <v>1</v>
      </c>
      <c r="S34" t="s">
        <v>25</v>
      </c>
      <c r="T34" t="s">
        <v>26</v>
      </c>
    </row>
    <row r="35" spans="1:20" x14ac:dyDescent="0.25">
      <c r="A35" t="s">
        <v>20</v>
      </c>
      <c r="B35" s="1">
        <v>12</v>
      </c>
      <c r="C35" t="str">
        <f t="shared" si="0"/>
        <v>1 - 2 years</v>
      </c>
      <c r="D35" t="s">
        <v>18</v>
      </c>
      <c r="E35" t="s">
        <v>43</v>
      </c>
      <c r="F35">
        <v>1264</v>
      </c>
      <c r="G35" t="str">
        <f t="shared" si="1"/>
        <v>1k - 5k</v>
      </c>
      <c r="H35" t="s">
        <v>20</v>
      </c>
      <c r="I35" t="s">
        <v>21</v>
      </c>
      <c r="J35">
        <v>4</v>
      </c>
      <c r="K35">
        <v>4</v>
      </c>
      <c r="L35">
        <v>57</v>
      </c>
      <c r="M35" t="str">
        <f t="shared" si="2"/>
        <v>55 - 75</v>
      </c>
      <c r="N35" t="s">
        <v>22</v>
      </c>
      <c r="O35" t="s">
        <v>38</v>
      </c>
      <c r="P35">
        <v>1</v>
      </c>
      <c r="Q35" t="s">
        <v>33</v>
      </c>
      <c r="R35">
        <v>1</v>
      </c>
      <c r="S35" t="s">
        <v>26</v>
      </c>
      <c r="T35" t="s">
        <v>26</v>
      </c>
    </row>
    <row r="36" spans="1:20" x14ac:dyDescent="0.25">
      <c r="A36" t="s">
        <v>47</v>
      </c>
      <c r="B36" s="1">
        <v>12</v>
      </c>
      <c r="C36" t="str">
        <f t="shared" si="0"/>
        <v>1 - 2 years</v>
      </c>
      <c r="D36" t="s">
        <v>28</v>
      </c>
      <c r="E36" t="s">
        <v>19</v>
      </c>
      <c r="F36">
        <v>1474</v>
      </c>
      <c r="G36" t="str">
        <f t="shared" si="1"/>
        <v>1k - 5k</v>
      </c>
      <c r="H36" t="s">
        <v>29</v>
      </c>
      <c r="I36" t="s">
        <v>42</v>
      </c>
      <c r="J36">
        <v>4</v>
      </c>
      <c r="K36">
        <v>1</v>
      </c>
      <c r="L36">
        <v>33</v>
      </c>
      <c r="M36" t="str">
        <f t="shared" si="2"/>
        <v>30 - 55</v>
      </c>
      <c r="N36" t="s">
        <v>46</v>
      </c>
      <c r="O36" t="s">
        <v>23</v>
      </c>
      <c r="P36">
        <v>1</v>
      </c>
      <c r="Q36" t="s">
        <v>39</v>
      </c>
      <c r="R36">
        <v>1</v>
      </c>
      <c r="S36" t="s">
        <v>25</v>
      </c>
      <c r="T36" t="s">
        <v>26</v>
      </c>
    </row>
    <row r="37" spans="1:20" x14ac:dyDescent="0.25">
      <c r="A37" t="s">
        <v>27</v>
      </c>
      <c r="B37" s="1">
        <v>45</v>
      </c>
      <c r="C37" t="str">
        <f t="shared" si="0"/>
        <v>2 - 5 years</v>
      </c>
      <c r="D37" t="s">
        <v>18</v>
      </c>
      <c r="E37" t="s">
        <v>19</v>
      </c>
      <c r="F37">
        <v>4746</v>
      </c>
      <c r="G37" t="str">
        <f t="shared" si="1"/>
        <v>1k - 5k</v>
      </c>
      <c r="H37" t="s">
        <v>29</v>
      </c>
      <c r="I37" t="s">
        <v>42</v>
      </c>
      <c r="J37">
        <v>4</v>
      </c>
      <c r="K37">
        <v>2</v>
      </c>
      <c r="L37">
        <v>25</v>
      </c>
      <c r="M37" t="str">
        <f t="shared" si="2"/>
        <v>18 - 30</v>
      </c>
      <c r="N37" t="s">
        <v>22</v>
      </c>
      <c r="O37" t="s">
        <v>23</v>
      </c>
      <c r="P37">
        <v>2</v>
      </c>
      <c r="Q37" t="s">
        <v>33</v>
      </c>
      <c r="R37">
        <v>1</v>
      </c>
      <c r="S37" t="s">
        <v>26</v>
      </c>
      <c r="T37" t="s">
        <v>25</v>
      </c>
    </row>
    <row r="38" spans="1:20" x14ac:dyDescent="0.25">
      <c r="A38" t="s">
        <v>20</v>
      </c>
      <c r="B38" s="1">
        <v>48</v>
      </c>
      <c r="C38" t="str">
        <f t="shared" si="0"/>
        <v>2 - 5 years</v>
      </c>
      <c r="D38" t="s">
        <v>18</v>
      </c>
      <c r="E38" t="s">
        <v>31</v>
      </c>
      <c r="F38">
        <v>6110</v>
      </c>
      <c r="G38" t="str">
        <f t="shared" si="1"/>
        <v>5k - 10k</v>
      </c>
      <c r="H38" t="s">
        <v>29</v>
      </c>
      <c r="I38" t="s">
        <v>30</v>
      </c>
      <c r="J38">
        <v>1</v>
      </c>
      <c r="K38">
        <v>3</v>
      </c>
      <c r="L38">
        <v>31</v>
      </c>
      <c r="M38" t="str">
        <f t="shared" si="2"/>
        <v>30 - 55</v>
      </c>
      <c r="N38" t="s">
        <v>46</v>
      </c>
      <c r="O38" t="s">
        <v>34</v>
      </c>
      <c r="P38">
        <v>1</v>
      </c>
      <c r="Q38" t="s">
        <v>24</v>
      </c>
      <c r="R38">
        <v>1</v>
      </c>
      <c r="S38" t="s">
        <v>25</v>
      </c>
      <c r="T38" t="s">
        <v>26</v>
      </c>
    </row>
    <row r="39" spans="1:20" x14ac:dyDescent="0.25">
      <c r="A39" t="s">
        <v>47</v>
      </c>
      <c r="B39" s="1">
        <v>18</v>
      </c>
      <c r="C39" t="str">
        <f t="shared" si="0"/>
        <v>1 - 2 years</v>
      </c>
      <c r="D39" t="s">
        <v>28</v>
      </c>
      <c r="E39" t="s">
        <v>19</v>
      </c>
      <c r="F39">
        <v>2100</v>
      </c>
      <c r="G39" t="str">
        <f t="shared" si="1"/>
        <v>1k - 5k</v>
      </c>
      <c r="H39" t="s">
        <v>29</v>
      </c>
      <c r="I39" t="s">
        <v>30</v>
      </c>
      <c r="J39">
        <v>4</v>
      </c>
      <c r="K39">
        <v>2</v>
      </c>
      <c r="L39">
        <v>37</v>
      </c>
      <c r="M39" t="str">
        <f t="shared" si="2"/>
        <v>30 - 55</v>
      </c>
      <c r="N39" t="s">
        <v>49</v>
      </c>
      <c r="O39" t="s">
        <v>23</v>
      </c>
      <c r="P39">
        <v>1</v>
      </c>
      <c r="Q39" t="s">
        <v>24</v>
      </c>
      <c r="R39">
        <v>1</v>
      </c>
      <c r="S39" t="s">
        <v>26</v>
      </c>
      <c r="T39" t="s">
        <v>25</v>
      </c>
    </row>
    <row r="40" spans="1:20" x14ac:dyDescent="0.25">
      <c r="A40" t="s">
        <v>47</v>
      </c>
      <c r="B40" s="1">
        <v>10</v>
      </c>
      <c r="C40" t="str">
        <f t="shared" si="0"/>
        <v>&lt; 1 year</v>
      </c>
      <c r="D40" t="s">
        <v>28</v>
      </c>
      <c r="E40" t="s">
        <v>19</v>
      </c>
      <c r="F40">
        <v>1225</v>
      </c>
      <c r="G40" t="str">
        <f t="shared" si="1"/>
        <v>1k - 5k</v>
      </c>
      <c r="H40" t="s">
        <v>29</v>
      </c>
      <c r="I40" t="s">
        <v>30</v>
      </c>
      <c r="J40">
        <v>2</v>
      </c>
      <c r="K40">
        <v>2</v>
      </c>
      <c r="L40">
        <v>37</v>
      </c>
      <c r="M40" t="str">
        <f t="shared" si="2"/>
        <v>30 - 55</v>
      </c>
      <c r="N40" t="s">
        <v>22</v>
      </c>
      <c r="O40" t="s">
        <v>23</v>
      </c>
      <c r="P40">
        <v>1</v>
      </c>
      <c r="Q40" t="s">
        <v>24</v>
      </c>
      <c r="R40">
        <v>1</v>
      </c>
      <c r="S40" t="s">
        <v>25</v>
      </c>
      <c r="T40" t="s">
        <v>26</v>
      </c>
    </row>
    <row r="41" spans="1:20" x14ac:dyDescent="0.25">
      <c r="A41" t="s">
        <v>27</v>
      </c>
      <c r="B41" s="1">
        <v>9</v>
      </c>
      <c r="C41" t="str">
        <f t="shared" si="0"/>
        <v>&lt; 1 year</v>
      </c>
      <c r="D41" t="s">
        <v>28</v>
      </c>
      <c r="E41" t="s">
        <v>19</v>
      </c>
      <c r="F41">
        <v>458</v>
      </c>
      <c r="G41" t="str">
        <f t="shared" si="1"/>
        <v>250 - 1k</v>
      </c>
      <c r="H41" t="s">
        <v>29</v>
      </c>
      <c r="I41" t="s">
        <v>30</v>
      </c>
      <c r="J41">
        <v>4</v>
      </c>
      <c r="K41">
        <v>3</v>
      </c>
      <c r="L41">
        <v>24</v>
      </c>
      <c r="M41" t="str">
        <f t="shared" si="2"/>
        <v>18 - 30</v>
      </c>
      <c r="N41" t="s">
        <v>22</v>
      </c>
      <c r="O41" t="s">
        <v>23</v>
      </c>
      <c r="P41">
        <v>1</v>
      </c>
      <c r="Q41" t="s">
        <v>24</v>
      </c>
      <c r="R41">
        <v>1</v>
      </c>
      <c r="S41" t="s">
        <v>26</v>
      </c>
      <c r="T41" t="s">
        <v>26</v>
      </c>
    </row>
    <row r="42" spans="1:20" x14ac:dyDescent="0.25">
      <c r="A42" t="s">
        <v>20</v>
      </c>
      <c r="B42" s="1">
        <v>30</v>
      </c>
      <c r="C42" t="str">
        <f t="shared" si="0"/>
        <v>2 - 5 years</v>
      </c>
      <c r="D42" t="s">
        <v>28</v>
      </c>
      <c r="E42" t="s">
        <v>19</v>
      </c>
      <c r="F42">
        <v>2333</v>
      </c>
      <c r="G42" t="str">
        <f t="shared" si="1"/>
        <v>1k - 5k</v>
      </c>
      <c r="H42" t="s">
        <v>37</v>
      </c>
      <c r="I42" t="s">
        <v>21</v>
      </c>
      <c r="J42">
        <v>4</v>
      </c>
      <c r="K42">
        <v>2</v>
      </c>
      <c r="L42">
        <v>30</v>
      </c>
      <c r="M42" t="str">
        <f t="shared" si="2"/>
        <v>18 - 30</v>
      </c>
      <c r="N42" t="s">
        <v>46</v>
      </c>
      <c r="O42" t="s">
        <v>23</v>
      </c>
      <c r="P42">
        <v>1</v>
      </c>
      <c r="Q42" t="s">
        <v>39</v>
      </c>
      <c r="R42">
        <v>1</v>
      </c>
      <c r="S42" t="s">
        <v>26</v>
      </c>
      <c r="T42" t="s">
        <v>26</v>
      </c>
    </row>
    <row r="43" spans="1:20" x14ac:dyDescent="0.25">
      <c r="A43" t="s">
        <v>27</v>
      </c>
      <c r="B43" s="1">
        <v>12</v>
      </c>
      <c r="C43" t="str">
        <f t="shared" si="0"/>
        <v>1 - 2 years</v>
      </c>
      <c r="D43" t="s">
        <v>28</v>
      </c>
      <c r="E43" t="s">
        <v>19</v>
      </c>
      <c r="F43">
        <v>1158</v>
      </c>
      <c r="G43" t="str">
        <f t="shared" si="1"/>
        <v>1k - 5k</v>
      </c>
      <c r="H43" t="s">
        <v>37</v>
      </c>
      <c r="I43" t="s">
        <v>30</v>
      </c>
      <c r="J43">
        <v>3</v>
      </c>
      <c r="K43">
        <v>1</v>
      </c>
      <c r="L43">
        <v>26</v>
      </c>
      <c r="M43" t="str">
        <f t="shared" si="2"/>
        <v>18 - 30</v>
      </c>
      <c r="N43" t="s">
        <v>22</v>
      </c>
      <c r="O43" t="s">
        <v>23</v>
      </c>
      <c r="P43">
        <v>1</v>
      </c>
      <c r="Q43" t="s">
        <v>24</v>
      </c>
      <c r="R43">
        <v>1</v>
      </c>
      <c r="S43" t="s">
        <v>25</v>
      </c>
      <c r="T43" t="s">
        <v>26</v>
      </c>
    </row>
    <row r="44" spans="1:20" x14ac:dyDescent="0.25">
      <c r="A44" t="s">
        <v>27</v>
      </c>
      <c r="B44" s="1">
        <v>18</v>
      </c>
      <c r="C44" t="str">
        <f t="shared" si="0"/>
        <v>1 - 2 years</v>
      </c>
      <c r="D44" t="s">
        <v>35</v>
      </c>
      <c r="E44" t="s">
        <v>50</v>
      </c>
      <c r="F44">
        <v>6204</v>
      </c>
      <c r="G44" t="str">
        <f t="shared" si="1"/>
        <v>5k - 10k</v>
      </c>
      <c r="H44" t="s">
        <v>29</v>
      </c>
      <c r="I44" t="s">
        <v>30</v>
      </c>
      <c r="J44">
        <v>2</v>
      </c>
      <c r="K44">
        <v>4</v>
      </c>
      <c r="L44">
        <v>44</v>
      </c>
      <c r="M44" t="str">
        <f t="shared" si="2"/>
        <v>30 - 55</v>
      </c>
      <c r="N44" t="s">
        <v>22</v>
      </c>
      <c r="O44" t="s">
        <v>23</v>
      </c>
      <c r="P44">
        <v>1</v>
      </c>
      <c r="Q44" t="s">
        <v>33</v>
      </c>
      <c r="R44">
        <v>2</v>
      </c>
      <c r="S44" t="s">
        <v>25</v>
      </c>
      <c r="T44" t="s">
        <v>26</v>
      </c>
    </row>
    <row r="45" spans="1:20" x14ac:dyDescent="0.25">
      <c r="A45" t="s">
        <v>17</v>
      </c>
      <c r="B45" s="1">
        <v>30</v>
      </c>
      <c r="C45" t="str">
        <f t="shared" si="0"/>
        <v>2 - 5 years</v>
      </c>
      <c r="D45" t="s">
        <v>18</v>
      </c>
      <c r="E45" t="s">
        <v>36</v>
      </c>
      <c r="F45">
        <v>6187</v>
      </c>
      <c r="G45" t="str">
        <f t="shared" si="1"/>
        <v>5k - 10k</v>
      </c>
      <c r="H45" t="s">
        <v>44</v>
      </c>
      <c r="I45" t="s">
        <v>32</v>
      </c>
      <c r="J45">
        <v>1</v>
      </c>
      <c r="K45">
        <v>4</v>
      </c>
      <c r="L45">
        <v>24</v>
      </c>
      <c r="M45" t="str">
        <f t="shared" si="2"/>
        <v>18 - 30</v>
      </c>
      <c r="N45" t="s">
        <v>22</v>
      </c>
      <c r="O45" t="s">
        <v>38</v>
      </c>
      <c r="P45">
        <v>2</v>
      </c>
      <c r="Q45" t="s">
        <v>24</v>
      </c>
      <c r="R45">
        <v>1</v>
      </c>
      <c r="S45" t="s">
        <v>26</v>
      </c>
      <c r="T45" t="s">
        <v>26</v>
      </c>
    </row>
    <row r="46" spans="1:20" x14ac:dyDescent="0.25">
      <c r="A46" t="s">
        <v>17</v>
      </c>
      <c r="B46" s="1">
        <v>48</v>
      </c>
      <c r="C46" t="str">
        <f t="shared" si="0"/>
        <v>2 - 5 years</v>
      </c>
      <c r="D46" t="s">
        <v>18</v>
      </c>
      <c r="E46" t="s">
        <v>36</v>
      </c>
      <c r="F46">
        <v>6143</v>
      </c>
      <c r="G46" t="str">
        <f t="shared" si="1"/>
        <v>5k - 10k</v>
      </c>
      <c r="H46" t="s">
        <v>29</v>
      </c>
      <c r="I46" t="s">
        <v>21</v>
      </c>
      <c r="J46">
        <v>4</v>
      </c>
      <c r="K46">
        <v>4</v>
      </c>
      <c r="L46">
        <v>58</v>
      </c>
      <c r="M46" t="str">
        <f t="shared" si="2"/>
        <v>55 - 75</v>
      </c>
      <c r="N46" t="s">
        <v>49</v>
      </c>
      <c r="O46" t="s">
        <v>34</v>
      </c>
      <c r="P46">
        <v>2</v>
      </c>
      <c r="Q46" t="s">
        <v>33</v>
      </c>
      <c r="R46">
        <v>1</v>
      </c>
      <c r="S46" t="s">
        <v>26</v>
      </c>
      <c r="T46" t="s">
        <v>25</v>
      </c>
    </row>
    <row r="47" spans="1:20" x14ac:dyDescent="0.25">
      <c r="A47" t="s">
        <v>20</v>
      </c>
      <c r="B47" s="1">
        <v>11</v>
      </c>
      <c r="C47" t="str">
        <f t="shared" si="0"/>
        <v>&lt; 1 year</v>
      </c>
      <c r="D47" t="s">
        <v>18</v>
      </c>
      <c r="E47" t="s">
        <v>36</v>
      </c>
      <c r="F47">
        <v>1393</v>
      </c>
      <c r="G47" t="str">
        <f t="shared" si="1"/>
        <v>1k - 5k</v>
      </c>
      <c r="H47" t="s">
        <v>29</v>
      </c>
      <c r="I47" t="s">
        <v>42</v>
      </c>
      <c r="J47">
        <v>4</v>
      </c>
      <c r="K47">
        <v>4</v>
      </c>
      <c r="L47">
        <v>35</v>
      </c>
      <c r="M47" t="str">
        <f t="shared" si="2"/>
        <v>30 - 55</v>
      </c>
      <c r="N47" t="s">
        <v>22</v>
      </c>
      <c r="O47" t="s">
        <v>23</v>
      </c>
      <c r="P47">
        <v>2</v>
      </c>
      <c r="Q47" t="s">
        <v>39</v>
      </c>
      <c r="R47">
        <v>1</v>
      </c>
      <c r="S47" t="s">
        <v>26</v>
      </c>
      <c r="T47" t="s">
        <v>26</v>
      </c>
    </row>
    <row r="48" spans="1:20" x14ac:dyDescent="0.25">
      <c r="A48" t="s">
        <v>20</v>
      </c>
      <c r="B48" s="1">
        <v>36</v>
      </c>
      <c r="C48" t="str">
        <f t="shared" si="0"/>
        <v>2 - 5 years</v>
      </c>
      <c r="D48" t="s">
        <v>28</v>
      </c>
      <c r="E48" t="s">
        <v>19</v>
      </c>
      <c r="F48">
        <v>2299</v>
      </c>
      <c r="G48" t="str">
        <f t="shared" si="1"/>
        <v>1k - 5k</v>
      </c>
      <c r="H48" t="s">
        <v>37</v>
      </c>
      <c r="I48" t="s">
        <v>21</v>
      </c>
      <c r="J48">
        <v>4</v>
      </c>
      <c r="K48">
        <v>4</v>
      </c>
      <c r="L48">
        <v>39</v>
      </c>
      <c r="M48" t="str">
        <f t="shared" si="2"/>
        <v>30 - 55</v>
      </c>
      <c r="N48" t="s">
        <v>22</v>
      </c>
      <c r="O48" t="s">
        <v>23</v>
      </c>
      <c r="P48">
        <v>1</v>
      </c>
      <c r="Q48" t="s">
        <v>24</v>
      </c>
      <c r="R48">
        <v>1</v>
      </c>
      <c r="S48" t="s">
        <v>26</v>
      </c>
      <c r="T48" t="s">
        <v>26</v>
      </c>
    </row>
    <row r="49" spans="1:20" x14ac:dyDescent="0.25">
      <c r="A49" t="s">
        <v>17</v>
      </c>
      <c r="B49" s="1">
        <v>6</v>
      </c>
      <c r="C49" t="str">
        <f t="shared" si="0"/>
        <v>&lt; 1 year</v>
      </c>
      <c r="D49" t="s">
        <v>28</v>
      </c>
      <c r="E49" t="s">
        <v>36</v>
      </c>
      <c r="F49">
        <v>1352</v>
      </c>
      <c r="G49" t="str">
        <f t="shared" si="1"/>
        <v>1k - 5k</v>
      </c>
      <c r="H49" t="s">
        <v>37</v>
      </c>
      <c r="I49" t="s">
        <v>41</v>
      </c>
      <c r="J49">
        <v>1</v>
      </c>
      <c r="K49">
        <v>2</v>
      </c>
      <c r="L49">
        <v>23</v>
      </c>
      <c r="M49" t="str">
        <f t="shared" si="2"/>
        <v>18 - 30</v>
      </c>
      <c r="N49" t="s">
        <v>22</v>
      </c>
      <c r="O49" t="s">
        <v>38</v>
      </c>
      <c r="P49">
        <v>1</v>
      </c>
      <c r="Q49" t="s">
        <v>41</v>
      </c>
      <c r="R49">
        <v>1</v>
      </c>
      <c r="S49" t="s">
        <v>25</v>
      </c>
      <c r="T49" t="s">
        <v>26</v>
      </c>
    </row>
    <row r="50" spans="1:20" x14ac:dyDescent="0.25">
      <c r="A50" t="s">
        <v>20</v>
      </c>
      <c r="B50" s="1">
        <v>11</v>
      </c>
      <c r="C50" t="str">
        <f t="shared" si="0"/>
        <v>&lt; 1 year</v>
      </c>
      <c r="D50" t="s">
        <v>18</v>
      </c>
      <c r="E50" t="s">
        <v>36</v>
      </c>
      <c r="F50">
        <v>7228</v>
      </c>
      <c r="G50" t="str">
        <f t="shared" si="1"/>
        <v>5k - 10k</v>
      </c>
      <c r="H50" t="s">
        <v>29</v>
      </c>
      <c r="I50" t="s">
        <v>30</v>
      </c>
      <c r="J50">
        <v>1</v>
      </c>
      <c r="K50">
        <v>4</v>
      </c>
      <c r="L50">
        <v>39</v>
      </c>
      <c r="M50" t="str">
        <f t="shared" si="2"/>
        <v>30 - 55</v>
      </c>
      <c r="N50" t="s">
        <v>22</v>
      </c>
      <c r="O50" t="s">
        <v>23</v>
      </c>
      <c r="P50">
        <v>2</v>
      </c>
      <c r="Q50" t="s">
        <v>33</v>
      </c>
      <c r="R50">
        <v>1</v>
      </c>
      <c r="S50" t="s">
        <v>26</v>
      </c>
      <c r="T50" t="s">
        <v>26</v>
      </c>
    </row>
    <row r="51" spans="1:20" x14ac:dyDescent="0.25">
      <c r="A51" t="s">
        <v>20</v>
      </c>
      <c r="B51" s="1">
        <v>12</v>
      </c>
      <c r="C51" t="str">
        <f t="shared" si="0"/>
        <v>1 - 2 years</v>
      </c>
      <c r="D51" t="s">
        <v>28</v>
      </c>
      <c r="E51" t="s">
        <v>19</v>
      </c>
      <c r="F51">
        <v>2073</v>
      </c>
      <c r="G51" t="str">
        <f t="shared" si="1"/>
        <v>1k - 5k</v>
      </c>
      <c r="H51" t="s">
        <v>44</v>
      </c>
      <c r="I51" t="s">
        <v>30</v>
      </c>
      <c r="J51">
        <v>4</v>
      </c>
      <c r="K51">
        <v>2</v>
      </c>
      <c r="L51">
        <v>28</v>
      </c>
      <c r="M51" t="str">
        <f t="shared" si="2"/>
        <v>18 - 30</v>
      </c>
      <c r="N51" t="s">
        <v>22</v>
      </c>
      <c r="O51" t="s">
        <v>23</v>
      </c>
      <c r="P51">
        <v>1</v>
      </c>
      <c r="Q51" t="s">
        <v>24</v>
      </c>
      <c r="R51">
        <v>1</v>
      </c>
      <c r="S51" t="s">
        <v>26</v>
      </c>
      <c r="T51" t="s">
        <v>26</v>
      </c>
    </row>
    <row r="52" spans="1:20" x14ac:dyDescent="0.25">
      <c r="A52" t="s">
        <v>27</v>
      </c>
      <c r="B52" s="1">
        <v>24</v>
      </c>
      <c r="C52" t="str">
        <f t="shared" si="0"/>
        <v>1 - 2 years</v>
      </c>
      <c r="D52" t="s">
        <v>35</v>
      </c>
      <c r="E52" t="s">
        <v>19</v>
      </c>
      <c r="F52">
        <v>2333</v>
      </c>
      <c r="G52" t="str">
        <f t="shared" si="1"/>
        <v>1k - 5k</v>
      </c>
      <c r="H52" t="s">
        <v>20</v>
      </c>
      <c r="I52" t="s">
        <v>42</v>
      </c>
      <c r="J52">
        <v>4</v>
      </c>
      <c r="K52">
        <v>2</v>
      </c>
      <c r="L52">
        <v>29</v>
      </c>
      <c r="M52" t="str">
        <f t="shared" si="2"/>
        <v>18 - 30</v>
      </c>
      <c r="N52" t="s">
        <v>46</v>
      </c>
      <c r="O52" t="s">
        <v>23</v>
      </c>
      <c r="P52">
        <v>1</v>
      </c>
      <c r="Q52" t="s">
        <v>33</v>
      </c>
      <c r="R52">
        <v>1</v>
      </c>
      <c r="S52" t="s">
        <v>26</v>
      </c>
      <c r="T52" t="s">
        <v>26</v>
      </c>
    </row>
    <row r="53" spans="1:20" x14ac:dyDescent="0.25">
      <c r="A53" t="s">
        <v>27</v>
      </c>
      <c r="B53" s="1">
        <v>27</v>
      </c>
      <c r="C53" t="str">
        <f t="shared" si="0"/>
        <v>2 - 5 years</v>
      </c>
      <c r="D53" t="s">
        <v>35</v>
      </c>
      <c r="E53" t="s">
        <v>36</v>
      </c>
      <c r="F53">
        <v>5965</v>
      </c>
      <c r="G53" t="str">
        <f t="shared" si="1"/>
        <v>5k - 10k</v>
      </c>
      <c r="H53" t="s">
        <v>29</v>
      </c>
      <c r="I53" t="s">
        <v>21</v>
      </c>
      <c r="J53">
        <v>1</v>
      </c>
      <c r="K53">
        <v>2</v>
      </c>
      <c r="L53">
        <v>30</v>
      </c>
      <c r="M53" t="str">
        <f t="shared" si="2"/>
        <v>18 - 30</v>
      </c>
      <c r="N53" t="s">
        <v>22</v>
      </c>
      <c r="O53" t="s">
        <v>23</v>
      </c>
      <c r="P53">
        <v>2</v>
      </c>
      <c r="Q53" t="s">
        <v>39</v>
      </c>
      <c r="R53">
        <v>1</v>
      </c>
      <c r="S53" t="s">
        <v>25</v>
      </c>
      <c r="T53" t="s">
        <v>26</v>
      </c>
    </row>
    <row r="54" spans="1:20" x14ac:dyDescent="0.25">
      <c r="A54" t="s">
        <v>20</v>
      </c>
      <c r="B54" s="1">
        <v>12</v>
      </c>
      <c r="C54" t="str">
        <f t="shared" si="0"/>
        <v>1 - 2 years</v>
      </c>
      <c r="D54" t="s">
        <v>28</v>
      </c>
      <c r="E54" t="s">
        <v>19</v>
      </c>
      <c r="F54">
        <v>1262</v>
      </c>
      <c r="G54" t="str">
        <f t="shared" si="1"/>
        <v>1k - 5k</v>
      </c>
      <c r="H54" t="s">
        <v>29</v>
      </c>
      <c r="I54" t="s">
        <v>30</v>
      </c>
      <c r="J54">
        <v>3</v>
      </c>
      <c r="K54">
        <v>2</v>
      </c>
      <c r="L54">
        <v>25</v>
      </c>
      <c r="M54" t="str">
        <f t="shared" si="2"/>
        <v>18 - 30</v>
      </c>
      <c r="N54" t="s">
        <v>22</v>
      </c>
      <c r="O54" t="s">
        <v>23</v>
      </c>
      <c r="P54">
        <v>1</v>
      </c>
      <c r="Q54" t="s">
        <v>24</v>
      </c>
      <c r="R54">
        <v>1</v>
      </c>
      <c r="S54" t="s">
        <v>26</v>
      </c>
      <c r="T54" t="s">
        <v>26</v>
      </c>
    </row>
    <row r="55" spans="1:20" x14ac:dyDescent="0.25">
      <c r="A55" t="s">
        <v>20</v>
      </c>
      <c r="B55" s="1">
        <v>18</v>
      </c>
      <c r="C55" t="str">
        <f t="shared" si="0"/>
        <v>1 - 2 years</v>
      </c>
      <c r="D55" t="s">
        <v>28</v>
      </c>
      <c r="E55" t="s">
        <v>36</v>
      </c>
      <c r="F55">
        <v>3378</v>
      </c>
      <c r="G55" t="str">
        <f t="shared" si="1"/>
        <v>1k - 5k</v>
      </c>
      <c r="H55" t="s">
        <v>20</v>
      </c>
      <c r="I55" t="s">
        <v>30</v>
      </c>
      <c r="J55">
        <v>2</v>
      </c>
      <c r="K55">
        <v>1</v>
      </c>
      <c r="L55">
        <v>31</v>
      </c>
      <c r="M55" t="str">
        <f t="shared" si="2"/>
        <v>30 - 55</v>
      </c>
      <c r="N55" t="s">
        <v>22</v>
      </c>
      <c r="O55" t="s">
        <v>23</v>
      </c>
      <c r="P55">
        <v>1</v>
      </c>
      <c r="Q55" t="s">
        <v>24</v>
      </c>
      <c r="R55">
        <v>1</v>
      </c>
      <c r="S55" t="s">
        <v>25</v>
      </c>
      <c r="T55" t="s">
        <v>26</v>
      </c>
    </row>
    <row r="56" spans="1:20" x14ac:dyDescent="0.25">
      <c r="A56" t="s">
        <v>27</v>
      </c>
      <c r="B56" s="1">
        <v>36</v>
      </c>
      <c r="C56" t="str">
        <f t="shared" si="0"/>
        <v>2 - 5 years</v>
      </c>
      <c r="D56" t="s">
        <v>35</v>
      </c>
      <c r="E56" t="s">
        <v>36</v>
      </c>
      <c r="F56">
        <v>2225</v>
      </c>
      <c r="G56" t="str">
        <f t="shared" si="1"/>
        <v>1k - 5k</v>
      </c>
      <c r="H56" t="s">
        <v>29</v>
      </c>
      <c r="I56" t="s">
        <v>21</v>
      </c>
      <c r="J56">
        <v>4</v>
      </c>
      <c r="K56">
        <v>4</v>
      </c>
      <c r="L56">
        <v>57</v>
      </c>
      <c r="M56" t="str">
        <f t="shared" si="2"/>
        <v>55 - 75</v>
      </c>
      <c r="N56" t="s">
        <v>46</v>
      </c>
      <c r="O56" t="s">
        <v>34</v>
      </c>
      <c r="P56">
        <v>2</v>
      </c>
      <c r="Q56" t="s">
        <v>24</v>
      </c>
      <c r="R56">
        <v>1</v>
      </c>
      <c r="S56" t="s">
        <v>25</v>
      </c>
      <c r="T56" t="s">
        <v>25</v>
      </c>
    </row>
    <row r="57" spans="1:20" x14ac:dyDescent="0.25">
      <c r="A57" t="s">
        <v>20</v>
      </c>
      <c r="B57" s="1">
        <v>6</v>
      </c>
      <c r="C57" t="str">
        <f t="shared" si="0"/>
        <v>&lt; 1 year</v>
      </c>
      <c r="D57" t="s">
        <v>48</v>
      </c>
      <c r="E57" t="s">
        <v>36</v>
      </c>
      <c r="F57">
        <v>783</v>
      </c>
      <c r="G57" t="str">
        <f t="shared" si="1"/>
        <v>250 - 1k</v>
      </c>
      <c r="H57" t="s">
        <v>20</v>
      </c>
      <c r="I57" t="s">
        <v>30</v>
      </c>
      <c r="J57">
        <v>1</v>
      </c>
      <c r="K57">
        <v>2</v>
      </c>
      <c r="L57">
        <v>26</v>
      </c>
      <c r="M57" t="str">
        <f t="shared" si="2"/>
        <v>18 - 30</v>
      </c>
      <c r="N57" t="s">
        <v>49</v>
      </c>
      <c r="O57" t="s">
        <v>23</v>
      </c>
      <c r="P57">
        <v>1</v>
      </c>
      <c r="Q57" t="s">
        <v>33</v>
      </c>
      <c r="R57">
        <v>2</v>
      </c>
      <c r="S57" t="s">
        <v>26</v>
      </c>
      <c r="T57" t="s">
        <v>26</v>
      </c>
    </row>
    <row r="58" spans="1:20" x14ac:dyDescent="0.25">
      <c r="A58" t="s">
        <v>27</v>
      </c>
      <c r="B58" s="1">
        <v>12</v>
      </c>
      <c r="C58" t="str">
        <f t="shared" si="0"/>
        <v>1 - 2 years</v>
      </c>
      <c r="D58" t="s">
        <v>28</v>
      </c>
      <c r="E58" t="s">
        <v>19</v>
      </c>
      <c r="F58">
        <v>6468</v>
      </c>
      <c r="G58" t="str">
        <f t="shared" si="1"/>
        <v>5k - 10k</v>
      </c>
      <c r="H58" t="s">
        <v>20</v>
      </c>
      <c r="I58" t="s">
        <v>41</v>
      </c>
      <c r="J58">
        <v>2</v>
      </c>
      <c r="K58">
        <v>1</v>
      </c>
      <c r="L58">
        <v>52</v>
      </c>
      <c r="M58" t="str">
        <f t="shared" si="2"/>
        <v>30 - 55</v>
      </c>
      <c r="N58" t="s">
        <v>22</v>
      </c>
      <c r="O58" t="s">
        <v>23</v>
      </c>
      <c r="P58">
        <v>1</v>
      </c>
      <c r="Q58" t="s">
        <v>39</v>
      </c>
      <c r="R58">
        <v>1</v>
      </c>
      <c r="S58" t="s">
        <v>25</v>
      </c>
      <c r="T58" t="s">
        <v>25</v>
      </c>
    </row>
    <row r="59" spans="1:20" x14ac:dyDescent="0.25">
      <c r="A59" t="s">
        <v>20</v>
      </c>
      <c r="B59" s="1">
        <v>36</v>
      </c>
      <c r="C59" t="str">
        <f t="shared" si="0"/>
        <v>2 - 5 years</v>
      </c>
      <c r="D59" t="s">
        <v>18</v>
      </c>
      <c r="E59" t="s">
        <v>19</v>
      </c>
      <c r="F59">
        <v>9566</v>
      </c>
      <c r="G59" t="str">
        <f t="shared" si="1"/>
        <v>5k - 10k</v>
      </c>
      <c r="H59" t="s">
        <v>29</v>
      </c>
      <c r="I59" t="s">
        <v>30</v>
      </c>
      <c r="J59">
        <v>2</v>
      </c>
      <c r="K59">
        <v>2</v>
      </c>
      <c r="L59">
        <v>31</v>
      </c>
      <c r="M59" t="str">
        <f t="shared" si="2"/>
        <v>30 - 55</v>
      </c>
      <c r="N59" t="s">
        <v>49</v>
      </c>
      <c r="O59" t="s">
        <v>23</v>
      </c>
      <c r="P59">
        <v>2</v>
      </c>
      <c r="Q59" t="s">
        <v>24</v>
      </c>
      <c r="R59">
        <v>1</v>
      </c>
      <c r="S59" t="s">
        <v>26</v>
      </c>
      <c r="T59" t="s">
        <v>26</v>
      </c>
    </row>
    <row r="60" spans="1:20" x14ac:dyDescent="0.25">
      <c r="A60" t="s">
        <v>47</v>
      </c>
      <c r="B60" s="1">
        <v>18</v>
      </c>
      <c r="C60" t="str">
        <f t="shared" si="0"/>
        <v>1 - 2 years</v>
      </c>
      <c r="D60" t="s">
        <v>28</v>
      </c>
      <c r="E60" t="s">
        <v>36</v>
      </c>
      <c r="F60">
        <v>1961</v>
      </c>
      <c r="G60" t="str">
        <f t="shared" si="1"/>
        <v>1k - 5k</v>
      </c>
      <c r="H60" t="s">
        <v>29</v>
      </c>
      <c r="I60" t="s">
        <v>21</v>
      </c>
      <c r="J60">
        <v>3</v>
      </c>
      <c r="K60">
        <v>2</v>
      </c>
      <c r="L60">
        <v>23</v>
      </c>
      <c r="M60" t="str">
        <f t="shared" si="2"/>
        <v>18 - 30</v>
      </c>
      <c r="N60" t="s">
        <v>22</v>
      </c>
      <c r="O60" t="s">
        <v>23</v>
      </c>
      <c r="P60">
        <v>1</v>
      </c>
      <c r="Q60" t="s">
        <v>39</v>
      </c>
      <c r="R60">
        <v>1</v>
      </c>
      <c r="S60" t="s">
        <v>26</v>
      </c>
      <c r="T60" t="s">
        <v>26</v>
      </c>
    </row>
    <row r="61" spans="1:20" x14ac:dyDescent="0.25">
      <c r="A61" t="s">
        <v>17</v>
      </c>
      <c r="B61" s="1">
        <v>36</v>
      </c>
      <c r="C61" t="str">
        <f t="shared" si="0"/>
        <v>2 - 5 years</v>
      </c>
      <c r="D61" t="s">
        <v>18</v>
      </c>
      <c r="E61" t="s">
        <v>19</v>
      </c>
      <c r="F61">
        <v>6229</v>
      </c>
      <c r="G61" t="str">
        <f t="shared" si="1"/>
        <v>5k - 10k</v>
      </c>
      <c r="H61" t="s">
        <v>29</v>
      </c>
      <c r="I61" t="s">
        <v>42</v>
      </c>
      <c r="J61">
        <v>4</v>
      </c>
      <c r="K61">
        <v>4</v>
      </c>
      <c r="L61">
        <v>23</v>
      </c>
      <c r="M61" t="str">
        <f t="shared" si="2"/>
        <v>18 - 30</v>
      </c>
      <c r="N61" t="s">
        <v>22</v>
      </c>
      <c r="O61" t="s">
        <v>38</v>
      </c>
      <c r="P61">
        <v>2</v>
      </c>
      <c r="Q61" t="s">
        <v>33</v>
      </c>
      <c r="R61">
        <v>1</v>
      </c>
      <c r="S61" t="s">
        <v>25</v>
      </c>
      <c r="T61" t="s">
        <v>25</v>
      </c>
    </row>
    <row r="62" spans="1:20" x14ac:dyDescent="0.25">
      <c r="A62" t="s">
        <v>27</v>
      </c>
      <c r="B62" s="1">
        <v>9</v>
      </c>
      <c r="C62" t="str">
        <f t="shared" si="0"/>
        <v>&lt; 1 year</v>
      </c>
      <c r="D62" t="s">
        <v>28</v>
      </c>
      <c r="E62" t="s">
        <v>43</v>
      </c>
      <c r="F62">
        <v>1391</v>
      </c>
      <c r="G62" t="str">
        <f t="shared" si="1"/>
        <v>1k - 5k</v>
      </c>
      <c r="H62" t="s">
        <v>29</v>
      </c>
      <c r="I62" t="s">
        <v>30</v>
      </c>
      <c r="J62">
        <v>2</v>
      </c>
      <c r="K62">
        <v>1</v>
      </c>
      <c r="L62">
        <v>27</v>
      </c>
      <c r="M62" t="str">
        <f t="shared" si="2"/>
        <v>18 - 30</v>
      </c>
      <c r="N62" t="s">
        <v>46</v>
      </c>
      <c r="O62" t="s">
        <v>23</v>
      </c>
      <c r="P62">
        <v>1</v>
      </c>
      <c r="Q62" t="s">
        <v>24</v>
      </c>
      <c r="R62">
        <v>1</v>
      </c>
      <c r="S62" t="s">
        <v>25</v>
      </c>
      <c r="T62" t="s">
        <v>26</v>
      </c>
    </row>
    <row r="63" spans="1:20" x14ac:dyDescent="0.25">
      <c r="A63" t="s">
        <v>27</v>
      </c>
      <c r="B63" s="1">
        <v>15</v>
      </c>
      <c r="C63" t="str">
        <f t="shared" si="0"/>
        <v>1 - 2 years</v>
      </c>
      <c r="D63" t="s">
        <v>18</v>
      </c>
      <c r="E63" t="s">
        <v>19</v>
      </c>
      <c r="F63">
        <v>1537</v>
      </c>
      <c r="G63" t="str">
        <f t="shared" si="1"/>
        <v>1k - 5k</v>
      </c>
      <c r="H63" t="s">
        <v>20</v>
      </c>
      <c r="I63" t="s">
        <v>21</v>
      </c>
      <c r="J63">
        <v>4</v>
      </c>
      <c r="K63">
        <v>4</v>
      </c>
      <c r="L63">
        <v>50</v>
      </c>
      <c r="M63" t="str">
        <f t="shared" si="2"/>
        <v>30 - 55</v>
      </c>
      <c r="N63" t="s">
        <v>22</v>
      </c>
      <c r="O63" t="s">
        <v>23</v>
      </c>
      <c r="P63">
        <v>2</v>
      </c>
      <c r="Q63" t="s">
        <v>24</v>
      </c>
      <c r="R63">
        <v>1</v>
      </c>
      <c r="S63" t="s">
        <v>25</v>
      </c>
      <c r="T63" t="s">
        <v>26</v>
      </c>
    </row>
    <row r="64" spans="1:20" x14ac:dyDescent="0.25">
      <c r="A64" t="s">
        <v>27</v>
      </c>
      <c r="B64" s="1">
        <v>36</v>
      </c>
      <c r="C64" t="str">
        <f t="shared" si="0"/>
        <v>2 - 5 years</v>
      </c>
      <c r="D64" t="s">
        <v>45</v>
      </c>
      <c r="E64" t="s">
        <v>43</v>
      </c>
      <c r="F64">
        <v>1953</v>
      </c>
      <c r="G64" t="str">
        <f t="shared" si="1"/>
        <v>1k - 5k</v>
      </c>
      <c r="H64" t="s">
        <v>29</v>
      </c>
      <c r="I64" t="s">
        <v>21</v>
      </c>
      <c r="J64">
        <v>4</v>
      </c>
      <c r="K64">
        <v>4</v>
      </c>
      <c r="L64">
        <v>61</v>
      </c>
      <c r="M64" t="str">
        <f t="shared" si="2"/>
        <v>55 - 75</v>
      </c>
      <c r="N64" t="s">
        <v>22</v>
      </c>
      <c r="O64" t="s">
        <v>34</v>
      </c>
      <c r="P64">
        <v>1</v>
      </c>
      <c r="Q64" t="s">
        <v>39</v>
      </c>
      <c r="R64">
        <v>1</v>
      </c>
      <c r="S64" t="s">
        <v>25</v>
      </c>
      <c r="T64" t="s">
        <v>25</v>
      </c>
    </row>
    <row r="65" spans="1:20" x14ac:dyDescent="0.25">
      <c r="A65" t="s">
        <v>27</v>
      </c>
      <c r="B65" s="1">
        <v>48</v>
      </c>
      <c r="C65" t="str">
        <f t="shared" si="0"/>
        <v>2 - 5 years</v>
      </c>
      <c r="D65" t="s">
        <v>45</v>
      </c>
      <c r="E65" t="s">
        <v>43</v>
      </c>
      <c r="F65">
        <v>14421</v>
      </c>
      <c r="G65" t="str">
        <f t="shared" si="1"/>
        <v>10k - 20k</v>
      </c>
      <c r="H65" t="s">
        <v>29</v>
      </c>
      <c r="I65" t="s">
        <v>30</v>
      </c>
      <c r="J65">
        <v>2</v>
      </c>
      <c r="K65">
        <v>2</v>
      </c>
      <c r="L65">
        <v>25</v>
      </c>
      <c r="M65" t="str">
        <f t="shared" si="2"/>
        <v>18 - 30</v>
      </c>
      <c r="N65" t="s">
        <v>22</v>
      </c>
      <c r="O65" t="s">
        <v>23</v>
      </c>
      <c r="P65">
        <v>1</v>
      </c>
      <c r="Q65" t="s">
        <v>24</v>
      </c>
      <c r="R65">
        <v>1</v>
      </c>
      <c r="S65" t="s">
        <v>25</v>
      </c>
      <c r="T65" t="s">
        <v>25</v>
      </c>
    </row>
    <row r="66" spans="1:20" x14ac:dyDescent="0.25">
      <c r="A66" t="s">
        <v>20</v>
      </c>
      <c r="B66" s="1">
        <v>24</v>
      </c>
      <c r="C66" t="str">
        <f t="shared" si="0"/>
        <v>1 - 2 years</v>
      </c>
      <c r="D66" t="s">
        <v>28</v>
      </c>
      <c r="E66" t="s">
        <v>19</v>
      </c>
      <c r="F66">
        <v>3181</v>
      </c>
      <c r="G66" t="str">
        <f t="shared" si="1"/>
        <v>1k - 5k</v>
      </c>
      <c r="H66" t="s">
        <v>29</v>
      </c>
      <c r="I66" t="s">
        <v>42</v>
      </c>
      <c r="J66">
        <v>4</v>
      </c>
      <c r="K66">
        <v>4</v>
      </c>
      <c r="L66">
        <v>26</v>
      </c>
      <c r="M66" t="str">
        <f t="shared" si="2"/>
        <v>18 - 30</v>
      </c>
      <c r="N66" t="s">
        <v>22</v>
      </c>
      <c r="O66" t="s">
        <v>23</v>
      </c>
      <c r="P66">
        <v>1</v>
      </c>
      <c r="Q66" t="s">
        <v>24</v>
      </c>
      <c r="R66">
        <v>1</v>
      </c>
      <c r="S66" t="s">
        <v>25</v>
      </c>
      <c r="T66" t="s">
        <v>26</v>
      </c>
    </row>
    <row r="67" spans="1:20" x14ac:dyDescent="0.25">
      <c r="A67" t="s">
        <v>20</v>
      </c>
      <c r="B67" s="1">
        <v>27</v>
      </c>
      <c r="C67" t="str">
        <f t="shared" ref="C67:C130" si="3">IF(B67&lt;=11,"&lt; 1 year",IF(B67&lt;=24,"1 - 2 years",IF(B67&lt;=72,"2 - 5 years", "&gt; 5 years")))</f>
        <v>2 - 5 years</v>
      </c>
      <c r="D67" t="s">
        <v>28</v>
      </c>
      <c r="E67" t="s">
        <v>50</v>
      </c>
      <c r="F67">
        <v>5190</v>
      </c>
      <c r="G67" t="str">
        <f t="shared" ref="G67:G130" si="4">IF(F67&lt;= 1000,"250 - 1k",IF(F67&lt;=5000,"1k - 5k",IF(F67&lt;=10000,"5k - 10k", "10k - 20k")))</f>
        <v>5k - 10k</v>
      </c>
      <c r="H67" t="s">
        <v>20</v>
      </c>
      <c r="I67" t="s">
        <v>21</v>
      </c>
      <c r="J67">
        <v>4</v>
      </c>
      <c r="K67">
        <v>4</v>
      </c>
      <c r="L67">
        <v>48</v>
      </c>
      <c r="M67" t="str">
        <f t="shared" ref="M67:M130" si="5">IF(L67&lt;=30,"18 - 30",IF(L67&lt;=55,"30 - 55",IF(L67&gt;=75,"55 - 75","55 - 75")))</f>
        <v>30 - 55</v>
      </c>
      <c r="N67" t="s">
        <v>22</v>
      </c>
      <c r="O67" t="s">
        <v>23</v>
      </c>
      <c r="P67">
        <v>4</v>
      </c>
      <c r="Q67" t="s">
        <v>24</v>
      </c>
      <c r="R67">
        <v>2</v>
      </c>
      <c r="S67" t="s">
        <v>25</v>
      </c>
      <c r="T67" t="s">
        <v>26</v>
      </c>
    </row>
    <row r="68" spans="1:20" x14ac:dyDescent="0.25">
      <c r="A68" t="s">
        <v>20</v>
      </c>
      <c r="B68" s="1">
        <v>12</v>
      </c>
      <c r="C68" t="str">
        <f t="shared" si="3"/>
        <v>1 - 2 years</v>
      </c>
      <c r="D68" t="s">
        <v>28</v>
      </c>
      <c r="E68" t="s">
        <v>19</v>
      </c>
      <c r="F68">
        <v>2171</v>
      </c>
      <c r="G68" t="str">
        <f t="shared" si="4"/>
        <v>1k - 5k</v>
      </c>
      <c r="H68" t="s">
        <v>29</v>
      </c>
      <c r="I68" t="s">
        <v>42</v>
      </c>
      <c r="J68">
        <v>2</v>
      </c>
      <c r="K68">
        <v>2</v>
      </c>
      <c r="L68">
        <v>29</v>
      </c>
      <c r="M68" t="str">
        <f t="shared" si="5"/>
        <v>18 - 30</v>
      </c>
      <c r="N68" t="s">
        <v>46</v>
      </c>
      <c r="O68" t="s">
        <v>23</v>
      </c>
      <c r="P68">
        <v>1</v>
      </c>
      <c r="Q68" t="s">
        <v>24</v>
      </c>
      <c r="R68">
        <v>1</v>
      </c>
      <c r="S68" t="s">
        <v>26</v>
      </c>
      <c r="T68" t="s">
        <v>26</v>
      </c>
    </row>
    <row r="69" spans="1:20" x14ac:dyDescent="0.25">
      <c r="A69" t="s">
        <v>27</v>
      </c>
      <c r="B69" s="1">
        <v>12</v>
      </c>
      <c r="C69" t="str">
        <f t="shared" si="3"/>
        <v>1 - 2 years</v>
      </c>
      <c r="D69" t="s">
        <v>28</v>
      </c>
      <c r="E69" t="s">
        <v>36</v>
      </c>
      <c r="F69">
        <v>1007</v>
      </c>
      <c r="G69" t="str">
        <f t="shared" si="4"/>
        <v>1k - 5k</v>
      </c>
      <c r="H69" t="s">
        <v>40</v>
      </c>
      <c r="I69" t="s">
        <v>30</v>
      </c>
      <c r="J69">
        <v>4</v>
      </c>
      <c r="K69">
        <v>1</v>
      </c>
      <c r="L69">
        <v>22</v>
      </c>
      <c r="M69" t="str">
        <f t="shared" si="5"/>
        <v>18 - 30</v>
      </c>
      <c r="N69" t="s">
        <v>22</v>
      </c>
      <c r="O69" t="s">
        <v>23</v>
      </c>
      <c r="P69">
        <v>1</v>
      </c>
      <c r="Q69" t="s">
        <v>24</v>
      </c>
      <c r="R69">
        <v>1</v>
      </c>
      <c r="S69" t="s">
        <v>26</v>
      </c>
      <c r="T69" t="s">
        <v>26</v>
      </c>
    </row>
    <row r="70" spans="1:20" x14ac:dyDescent="0.25">
      <c r="A70" t="s">
        <v>20</v>
      </c>
      <c r="B70" s="1">
        <v>36</v>
      </c>
      <c r="C70" t="str">
        <f t="shared" si="3"/>
        <v>2 - 5 years</v>
      </c>
      <c r="D70" t="s">
        <v>28</v>
      </c>
      <c r="E70" t="s">
        <v>31</v>
      </c>
      <c r="F70">
        <v>1819</v>
      </c>
      <c r="G70" t="str">
        <f t="shared" si="4"/>
        <v>1k - 5k</v>
      </c>
      <c r="H70" t="s">
        <v>29</v>
      </c>
      <c r="I70" t="s">
        <v>30</v>
      </c>
      <c r="J70">
        <v>4</v>
      </c>
      <c r="K70">
        <v>4</v>
      </c>
      <c r="L70">
        <v>37</v>
      </c>
      <c r="M70" t="str">
        <f t="shared" si="5"/>
        <v>30 - 55</v>
      </c>
      <c r="N70" t="s">
        <v>49</v>
      </c>
      <c r="O70" t="s">
        <v>34</v>
      </c>
      <c r="P70">
        <v>1</v>
      </c>
      <c r="Q70" t="s">
        <v>24</v>
      </c>
      <c r="R70">
        <v>1</v>
      </c>
      <c r="S70" t="s">
        <v>25</v>
      </c>
      <c r="T70" t="s">
        <v>25</v>
      </c>
    </row>
    <row r="71" spans="1:20" x14ac:dyDescent="0.25">
      <c r="A71" t="s">
        <v>20</v>
      </c>
      <c r="B71" s="1">
        <v>36</v>
      </c>
      <c r="C71" t="str">
        <f t="shared" si="3"/>
        <v>2 - 5 years</v>
      </c>
      <c r="D71" t="s">
        <v>28</v>
      </c>
      <c r="E71" t="s">
        <v>19</v>
      </c>
      <c r="F71">
        <v>2394</v>
      </c>
      <c r="G71" t="str">
        <f t="shared" si="4"/>
        <v>1k - 5k</v>
      </c>
      <c r="H71" t="s">
        <v>20</v>
      </c>
      <c r="I71" t="s">
        <v>30</v>
      </c>
      <c r="J71">
        <v>4</v>
      </c>
      <c r="K71">
        <v>4</v>
      </c>
      <c r="L71">
        <v>25</v>
      </c>
      <c r="M71" t="str">
        <f t="shared" si="5"/>
        <v>18 - 30</v>
      </c>
      <c r="N71" t="s">
        <v>22</v>
      </c>
      <c r="O71" t="s">
        <v>23</v>
      </c>
      <c r="P71">
        <v>1</v>
      </c>
      <c r="Q71" t="s">
        <v>24</v>
      </c>
      <c r="R71">
        <v>1</v>
      </c>
      <c r="S71" t="s">
        <v>26</v>
      </c>
      <c r="T71" t="s">
        <v>26</v>
      </c>
    </row>
    <row r="72" spans="1:20" x14ac:dyDescent="0.25">
      <c r="A72" t="s">
        <v>20</v>
      </c>
      <c r="B72" s="1">
        <v>36</v>
      </c>
      <c r="C72" t="str">
        <f t="shared" si="3"/>
        <v>2 - 5 years</v>
      </c>
      <c r="D72" t="s">
        <v>28</v>
      </c>
      <c r="E72" t="s">
        <v>36</v>
      </c>
      <c r="F72">
        <v>8133</v>
      </c>
      <c r="G72" t="str">
        <f t="shared" si="4"/>
        <v>5k - 10k</v>
      </c>
      <c r="H72" t="s">
        <v>29</v>
      </c>
      <c r="I72" t="s">
        <v>30</v>
      </c>
      <c r="J72">
        <v>1</v>
      </c>
      <c r="K72">
        <v>2</v>
      </c>
      <c r="L72">
        <v>30</v>
      </c>
      <c r="M72" t="str">
        <f t="shared" si="5"/>
        <v>18 - 30</v>
      </c>
      <c r="N72" t="s">
        <v>46</v>
      </c>
      <c r="O72" t="s">
        <v>23</v>
      </c>
      <c r="P72">
        <v>1</v>
      </c>
      <c r="Q72" t="s">
        <v>24</v>
      </c>
      <c r="R72">
        <v>1</v>
      </c>
      <c r="S72" t="s">
        <v>26</v>
      </c>
      <c r="T72" t="s">
        <v>26</v>
      </c>
    </row>
    <row r="73" spans="1:20" x14ac:dyDescent="0.25">
      <c r="A73" t="s">
        <v>20</v>
      </c>
      <c r="B73" s="1">
        <v>7</v>
      </c>
      <c r="C73" t="str">
        <f t="shared" si="3"/>
        <v>&lt; 1 year</v>
      </c>
      <c r="D73" t="s">
        <v>18</v>
      </c>
      <c r="E73" t="s">
        <v>19</v>
      </c>
      <c r="F73">
        <v>730</v>
      </c>
      <c r="G73" t="str">
        <f t="shared" si="4"/>
        <v>250 - 1k</v>
      </c>
      <c r="H73" t="s">
        <v>20</v>
      </c>
      <c r="I73" t="s">
        <v>21</v>
      </c>
      <c r="J73">
        <v>4</v>
      </c>
      <c r="K73">
        <v>2</v>
      </c>
      <c r="L73">
        <v>46</v>
      </c>
      <c r="M73" t="str">
        <f t="shared" si="5"/>
        <v>30 - 55</v>
      </c>
      <c r="N73" t="s">
        <v>22</v>
      </c>
      <c r="O73" t="s">
        <v>38</v>
      </c>
      <c r="P73">
        <v>2</v>
      </c>
      <c r="Q73" t="s">
        <v>33</v>
      </c>
      <c r="R73">
        <v>1</v>
      </c>
      <c r="S73" t="s">
        <v>25</v>
      </c>
      <c r="T73" t="s">
        <v>26</v>
      </c>
    </row>
    <row r="74" spans="1:20" x14ac:dyDescent="0.25">
      <c r="A74" t="s">
        <v>17</v>
      </c>
      <c r="B74" s="1">
        <v>8</v>
      </c>
      <c r="C74" t="str">
        <f t="shared" si="3"/>
        <v>&lt; 1 year</v>
      </c>
      <c r="D74" t="s">
        <v>18</v>
      </c>
      <c r="E74" t="s">
        <v>36</v>
      </c>
      <c r="F74">
        <v>1164</v>
      </c>
      <c r="G74" t="str">
        <f t="shared" si="4"/>
        <v>1k - 5k</v>
      </c>
      <c r="H74" t="s">
        <v>29</v>
      </c>
      <c r="I74" t="s">
        <v>21</v>
      </c>
      <c r="J74">
        <v>3</v>
      </c>
      <c r="K74">
        <v>4</v>
      </c>
      <c r="L74">
        <v>51</v>
      </c>
      <c r="M74" t="str">
        <f t="shared" si="5"/>
        <v>30 - 55</v>
      </c>
      <c r="N74" t="s">
        <v>46</v>
      </c>
      <c r="O74" t="s">
        <v>34</v>
      </c>
      <c r="P74">
        <v>2</v>
      </c>
      <c r="Q74" t="s">
        <v>39</v>
      </c>
      <c r="R74">
        <v>2</v>
      </c>
      <c r="S74" t="s">
        <v>25</v>
      </c>
      <c r="T74" t="s">
        <v>26</v>
      </c>
    </row>
    <row r="75" spans="1:20" x14ac:dyDescent="0.25">
      <c r="A75" t="s">
        <v>27</v>
      </c>
      <c r="B75" s="1">
        <v>42</v>
      </c>
      <c r="C75" t="str">
        <f t="shared" si="3"/>
        <v>2 - 5 years</v>
      </c>
      <c r="D75" t="s">
        <v>18</v>
      </c>
      <c r="E75" t="s">
        <v>43</v>
      </c>
      <c r="F75">
        <v>5954</v>
      </c>
      <c r="G75" t="str">
        <f t="shared" si="4"/>
        <v>5k - 10k</v>
      </c>
      <c r="H75" t="s">
        <v>29</v>
      </c>
      <c r="I75" t="s">
        <v>32</v>
      </c>
      <c r="J75">
        <v>2</v>
      </c>
      <c r="K75">
        <v>1</v>
      </c>
      <c r="L75">
        <v>41</v>
      </c>
      <c r="M75" t="str">
        <f t="shared" si="5"/>
        <v>30 - 55</v>
      </c>
      <c r="N75" t="s">
        <v>46</v>
      </c>
      <c r="O75" t="s">
        <v>23</v>
      </c>
      <c r="P75">
        <v>2</v>
      </c>
      <c r="Q75" t="s">
        <v>33</v>
      </c>
      <c r="R75">
        <v>1</v>
      </c>
      <c r="S75" t="s">
        <v>26</v>
      </c>
      <c r="T75" t="s">
        <v>26</v>
      </c>
    </row>
    <row r="76" spans="1:20" x14ac:dyDescent="0.25">
      <c r="A76" t="s">
        <v>17</v>
      </c>
      <c r="B76" s="1">
        <v>36</v>
      </c>
      <c r="C76" t="str">
        <f t="shared" si="3"/>
        <v>2 - 5 years</v>
      </c>
      <c r="D76" t="s">
        <v>28</v>
      </c>
      <c r="E76" t="s">
        <v>31</v>
      </c>
      <c r="F76">
        <v>1977</v>
      </c>
      <c r="G76" t="str">
        <f t="shared" si="4"/>
        <v>1k - 5k</v>
      </c>
      <c r="H76" t="s">
        <v>20</v>
      </c>
      <c r="I76" t="s">
        <v>21</v>
      </c>
      <c r="J76">
        <v>4</v>
      </c>
      <c r="K76">
        <v>4</v>
      </c>
      <c r="L76">
        <v>40</v>
      </c>
      <c r="M76" t="str">
        <f t="shared" si="5"/>
        <v>30 - 55</v>
      </c>
      <c r="N76" t="s">
        <v>22</v>
      </c>
      <c r="O76" t="s">
        <v>23</v>
      </c>
      <c r="P76">
        <v>1</v>
      </c>
      <c r="Q76" t="s">
        <v>39</v>
      </c>
      <c r="R76">
        <v>1</v>
      </c>
      <c r="S76" t="s">
        <v>25</v>
      </c>
      <c r="T76" t="s">
        <v>25</v>
      </c>
    </row>
    <row r="77" spans="1:20" x14ac:dyDescent="0.25">
      <c r="A77" t="s">
        <v>17</v>
      </c>
      <c r="B77" s="1">
        <v>12</v>
      </c>
      <c r="C77" t="str">
        <f t="shared" si="3"/>
        <v>1 - 2 years</v>
      </c>
      <c r="D77" t="s">
        <v>18</v>
      </c>
      <c r="E77" t="s">
        <v>36</v>
      </c>
      <c r="F77">
        <v>1526</v>
      </c>
      <c r="G77" t="str">
        <f t="shared" si="4"/>
        <v>1k - 5k</v>
      </c>
      <c r="H77" t="s">
        <v>29</v>
      </c>
      <c r="I77" t="s">
        <v>21</v>
      </c>
      <c r="J77">
        <v>4</v>
      </c>
      <c r="K77">
        <v>4</v>
      </c>
      <c r="L77">
        <v>66</v>
      </c>
      <c r="M77" t="str">
        <f t="shared" si="5"/>
        <v>55 - 75</v>
      </c>
      <c r="N77" t="s">
        <v>22</v>
      </c>
      <c r="O77" t="s">
        <v>34</v>
      </c>
      <c r="P77">
        <v>2</v>
      </c>
      <c r="Q77" t="s">
        <v>39</v>
      </c>
      <c r="R77">
        <v>1</v>
      </c>
      <c r="S77" t="s">
        <v>26</v>
      </c>
      <c r="T77" t="s">
        <v>26</v>
      </c>
    </row>
    <row r="78" spans="1:20" x14ac:dyDescent="0.25">
      <c r="A78" t="s">
        <v>17</v>
      </c>
      <c r="B78" s="1">
        <v>42</v>
      </c>
      <c r="C78" t="str">
        <f t="shared" si="3"/>
        <v>2 - 5 years</v>
      </c>
      <c r="D78" t="s">
        <v>28</v>
      </c>
      <c r="E78" t="s">
        <v>19</v>
      </c>
      <c r="F78">
        <v>3965</v>
      </c>
      <c r="G78" t="str">
        <f t="shared" si="4"/>
        <v>1k - 5k</v>
      </c>
      <c r="H78" t="s">
        <v>29</v>
      </c>
      <c r="I78" t="s">
        <v>42</v>
      </c>
      <c r="J78">
        <v>4</v>
      </c>
      <c r="K78">
        <v>3</v>
      </c>
      <c r="L78">
        <v>34</v>
      </c>
      <c r="M78" t="str">
        <f t="shared" si="5"/>
        <v>30 - 55</v>
      </c>
      <c r="N78" t="s">
        <v>22</v>
      </c>
      <c r="O78" t="s">
        <v>23</v>
      </c>
      <c r="P78">
        <v>1</v>
      </c>
      <c r="Q78" t="s">
        <v>24</v>
      </c>
      <c r="R78">
        <v>1</v>
      </c>
      <c r="S78" t="s">
        <v>26</v>
      </c>
      <c r="T78" t="s">
        <v>25</v>
      </c>
    </row>
    <row r="79" spans="1:20" x14ac:dyDescent="0.25">
      <c r="A79" t="s">
        <v>27</v>
      </c>
      <c r="B79" s="1">
        <v>11</v>
      </c>
      <c r="C79" t="str">
        <f t="shared" si="3"/>
        <v>&lt; 1 year</v>
      </c>
      <c r="D79" t="s">
        <v>35</v>
      </c>
      <c r="E79" t="s">
        <v>19</v>
      </c>
      <c r="F79">
        <v>4771</v>
      </c>
      <c r="G79" t="str">
        <f t="shared" si="4"/>
        <v>1k - 5k</v>
      </c>
      <c r="H79" t="s">
        <v>29</v>
      </c>
      <c r="I79" t="s">
        <v>32</v>
      </c>
      <c r="J79">
        <v>2</v>
      </c>
      <c r="K79">
        <v>4</v>
      </c>
      <c r="L79">
        <v>51</v>
      </c>
      <c r="M79" t="str">
        <f t="shared" si="5"/>
        <v>30 - 55</v>
      </c>
      <c r="N79" t="s">
        <v>22</v>
      </c>
      <c r="O79" t="s">
        <v>23</v>
      </c>
      <c r="P79">
        <v>1</v>
      </c>
      <c r="Q79" t="s">
        <v>24</v>
      </c>
      <c r="R79">
        <v>1</v>
      </c>
      <c r="S79" t="s">
        <v>26</v>
      </c>
      <c r="T79" t="s">
        <v>26</v>
      </c>
    </row>
    <row r="80" spans="1:20" x14ac:dyDescent="0.25">
      <c r="A80" t="s">
        <v>20</v>
      </c>
      <c r="B80" s="1">
        <v>54</v>
      </c>
      <c r="C80" t="str">
        <f t="shared" si="3"/>
        <v>2 - 5 years</v>
      </c>
      <c r="D80" t="s">
        <v>45</v>
      </c>
      <c r="E80" t="s">
        <v>36</v>
      </c>
      <c r="F80">
        <v>9436</v>
      </c>
      <c r="G80" t="str">
        <f t="shared" si="4"/>
        <v>5k - 10k</v>
      </c>
      <c r="H80" t="s">
        <v>20</v>
      </c>
      <c r="I80" t="s">
        <v>30</v>
      </c>
      <c r="J80">
        <v>2</v>
      </c>
      <c r="K80">
        <v>2</v>
      </c>
      <c r="L80">
        <v>39</v>
      </c>
      <c r="M80" t="str">
        <f t="shared" si="5"/>
        <v>30 - 55</v>
      </c>
      <c r="N80" t="s">
        <v>22</v>
      </c>
      <c r="O80" t="s">
        <v>23</v>
      </c>
      <c r="P80">
        <v>1</v>
      </c>
      <c r="Q80" t="s">
        <v>33</v>
      </c>
      <c r="R80">
        <v>2</v>
      </c>
      <c r="S80" t="s">
        <v>26</v>
      </c>
      <c r="T80" t="s">
        <v>26</v>
      </c>
    </row>
    <row r="81" spans="1:20" x14ac:dyDescent="0.25">
      <c r="A81" t="s">
        <v>27</v>
      </c>
      <c r="B81" s="1">
        <v>30</v>
      </c>
      <c r="C81" t="str">
        <f t="shared" si="3"/>
        <v>2 - 5 years</v>
      </c>
      <c r="D81" t="s">
        <v>28</v>
      </c>
      <c r="E81" t="s">
        <v>19</v>
      </c>
      <c r="F81">
        <v>3832</v>
      </c>
      <c r="G81" t="str">
        <f t="shared" si="4"/>
        <v>1k - 5k</v>
      </c>
      <c r="H81" t="s">
        <v>29</v>
      </c>
      <c r="I81" t="s">
        <v>42</v>
      </c>
      <c r="J81">
        <v>2</v>
      </c>
      <c r="K81">
        <v>1</v>
      </c>
      <c r="L81">
        <v>22</v>
      </c>
      <c r="M81" t="str">
        <f t="shared" si="5"/>
        <v>18 - 30</v>
      </c>
      <c r="N81" t="s">
        <v>22</v>
      </c>
      <c r="O81" t="s">
        <v>23</v>
      </c>
      <c r="P81">
        <v>1</v>
      </c>
      <c r="Q81" t="s">
        <v>24</v>
      </c>
      <c r="R81">
        <v>1</v>
      </c>
      <c r="S81" t="s">
        <v>26</v>
      </c>
      <c r="T81" t="s">
        <v>26</v>
      </c>
    </row>
    <row r="82" spans="1:20" x14ac:dyDescent="0.25">
      <c r="A82" t="s">
        <v>20</v>
      </c>
      <c r="B82" s="1">
        <v>24</v>
      </c>
      <c r="C82" t="str">
        <f t="shared" si="3"/>
        <v>1 - 2 years</v>
      </c>
      <c r="D82" t="s">
        <v>28</v>
      </c>
      <c r="E82" t="s">
        <v>19</v>
      </c>
      <c r="F82">
        <v>5943</v>
      </c>
      <c r="G82" t="str">
        <f t="shared" si="4"/>
        <v>5k - 10k</v>
      </c>
      <c r="H82" t="s">
        <v>20</v>
      </c>
      <c r="I82" t="s">
        <v>42</v>
      </c>
      <c r="J82">
        <v>1</v>
      </c>
      <c r="K82">
        <v>1</v>
      </c>
      <c r="L82">
        <v>44</v>
      </c>
      <c r="M82" t="str">
        <f t="shared" si="5"/>
        <v>30 - 55</v>
      </c>
      <c r="N82" t="s">
        <v>22</v>
      </c>
      <c r="O82" t="s">
        <v>23</v>
      </c>
      <c r="P82">
        <v>2</v>
      </c>
      <c r="Q82" t="s">
        <v>24</v>
      </c>
      <c r="R82">
        <v>1</v>
      </c>
      <c r="S82" t="s">
        <v>25</v>
      </c>
      <c r="T82" t="s">
        <v>25</v>
      </c>
    </row>
    <row r="83" spans="1:20" x14ac:dyDescent="0.25">
      <c r="A83" t="s">
        <v>20</v>
      </c>
      <c r="B83" s="1">
        <v>15</v>
      </c>
      <c r="C83" t="str">
        <f t="shared" si="3"/>
        <v>1 - 2 years</v>
      </c>
      <c r="D83" t="s">
        <v>28</v>
      </c>
      <c r="E83" t="s">
        <v>19</v>
      </c>
      <c r="F83">
        <v>1213</v>
      </c>
      <c r="G83" t="str">
        <f t="shared" si="4"/>
        <v>1k - 5k</v>
      </c>
      <c r="H83" t="s">
        <v>37</v>
      </c>
      <c r="I83" t="s">
        <v>21</v>
      </c>
      <c r="J83">
        <v>4</v>
      </c>
      <c r="K83">
        <v>3</v>
      </c>
      <c r="L83">
        <v>47</v>
      </c>
      <c r="M83" t="str">
        <f t="shared" si="5"/>
        <v>30 - 55</v>
      </c>
      <c r="N83" t="s">
        <v>49</v>
      </c>
      <c r="O83" t="s">
        <v>23</v>
      </c>
      <c r="P83">
        <v>1</v>
      </c>
      <c r="Q83" t="s">
        <v>24</v>
      </c>
      <c r="R83">
        <v>1</v>
      </c>
      <c r="S83" t="s">
        <v>25</v>
      </c>
      <c r="T83" t="s">
        <v>26</v>
      </c>
    </row>
    <row r="84" spans="1:20" x14ac:dyDescent="0.25">
      <c r="A84" t="s">
        <v>20</v>
      </c>
      <c r="B84" s="1">
        <v>18</v>
      </c>
      <c r="C84" t="str">
        <f t="shared" si="3"/>
        <v>1 - 2 years</v>
      </c>
      <c r="D84" t="s">
        <v>28</v>
      </c>
      <c r="E84" t="s">
        <v>43</v>
      </c>
      <c r="F84">
        <v>1568</v>
      </c>
      <c r="G84" t="str">
        <f t="shared" si="4"/>
        <v>1k - 5k</v>
      </c>
      <c r="H84" t="s">
        <v>44</v>
      </c>
      <c r="I84" t="s">
        <v>30</v>
      </c>
      <c r="J84">
        <v>3</v>
      </c>
      <c r="K84">
        <v>4</v>
      </c>
      <c r="L84">
        <v>24</v>
      </c>
      <c r="M84" t="str">
        <f t="shared" si="5"/>
        <v>18 - 30</v>
      </c>
      <c r="N84" t="s">
        <v>22</v>
      </c>
      <c r="O84" t="s">
        <v>38</v>
      </c>
      <c r="P84">
        <v>1</v>
      </c>
      <c r="Q84" t="s">
        <v>33</v>
      </c>
      <c r="R84">
        <v>1</v>
      </c>
      <c r="S84" t="s">
        <v>26</v>
      </c>
      <c r="T84" t="s">
        <v>26</v>
      </c>
    </row>
    <row r="85" spans="1:20" x14ac:dyDescent="0.25">
      <c r="A85" t="s">
        <v>17</v>
      </c>
      <c r="B85" s="1">
        <v>24</v>
      </c>
      <c r="C85" t="str">
        <f t="shared" si="3"/>
        <v>1 - 2 years</v>
      </c>
      <c r="D85" t="s">
        <v>28</v>
      </c>
      <c r="E85" t="s">
        <v>36</v>
      </c>
      <c r="F85">
        <v>1755</v>
      </c>
      <c r="G85" t="str">
        <f t="shared" si="4"/>
        <v>1k - 5k</v>
      </c>
      <c r="H85" t="s">
        <v>29</v>
      </c>
      <c r="I85" t="s">
        <v>21</v>
      </c>
      <c r="J85">
        <v>4</v>
      </c>
      <c r="K85">
        <v>4</v>
      </c>
      <c r="L85">
        <v>58</v>
      </c>
      <c r="M85" t="str">
        <f t="shared" si="5"/>
        <v>55 - 75</v>
      </c>
      <c r="N85" t="s">
        <v>22</v>
      </c>
      <c r="O85" t="s">
        <v>23</v>
      </c>
      <c r="P85">
        <v>1</v>
      </c>
      <c r="Q85" t="s">
        <v>33</v>
      </c>
      <c r="R85">
        <v>1</v>
      </c>
      <c r="S85" t="s">
        <v>25</v>
      </c>
      <c r="T85" t="s">
        <v>26</v>
      </c>
    </row>
    <row r="86" spans="1:20" x14ac:dyDescent="0.25">
      <c r="A86" t="s">
        <v>17</v>
      </c>
      <c r="B86" s="1">
        <v>10</v>
      </c>
      <c r="C86" t="str">
        <f t="shared" si="3"/>
        <v>&lt; 1 year</v>
      </c>
      <c r="D86" t="s">
        <v>28</v>
      </c>
      <c r="E86" t="s">
        <v>19</v>
      </c>
      <c r="F86">
        <v>2315</v>
      </c>
      <c r="G86" t="str">
        <f t="shared" si="4"/>
        <v>1k - 5k</v>
      </c>
      <c r="H86" t="s">
        <v>29</v>
      </c>
      <c r="I86" t="s">
        <v>21</v>
      </c>
      <c r="J86">
        <v>3</v>
      </c>
      <c r="K86">
        <v>4</v>
      </c>
      <c r="L86">
        <v>52</v>
      </c>
      <c r="M86" t="str">
        <f t="shared" si="5"/>
        <v>30 - 55</v>
      </c>
      <c r="N86" t="s">
        <v>22</v>
      </c>
      <c r="O86" t="s">
        <v>23</v>
      </c>
      <c r="P86">
        <v>1</v>
      </c>
      <c r="Q86" t="s">
        <v>33</v>
      </c>
      <c r="R86">
        <v>1</v>
      </c>
      <c r="S86" t="s">
        <v>26</v>
      </c>
      <c r="T86" t="s">
        <v>26</v>
      </c>
    </row>
    <row r="87" spans="1:20" x14ac:dyDescent="0.25">
      <c r="A87" t="s">
        <v>20</v>
      </c>
      <c r="B87" s="1">
        <v>12</v>
      </c>
      <c r="C87" t="str">
        <f t="shared" si="3"/>
        <v>1 - 2 years</v>
      </c>
      <c r="D87" t="s">
        <v>18</v>
      </c>
      <c r="E87" t="s">
        <v>43</v>
      </c>
      <c r="F87">
        <v>1412</v>
      </c>
      <c r="G87" t="str">
        <f t="shared" si="4"/>
        <v>1k - 5k</v>
      </c>
      <c r="H87" t="s">
        <v>29</v>
      </c>
      <c r="I87" t="s">
        <v>30</v>
      </c>
      <c r="J87">
        <v>4</v>
      </c>
      <c r="K87">
        <v>2</v>
      </c>
      <c r="L87">
        <v>29</v>
      </c>
      <c r="M87" t="str">
        <f t="shared" si="5"/>
        <v>18 - 30</v>
      </c>
      <c r="N87" t="s">
        <v>22</v>
      </c>
      <c r="O87" t="s">
        <v>23</v>
      </c>
      <c r="P87">
        <v>2</v>
      </c>
      <c r="Q87" t="s">
        <v>39</v>
      </c>
      <c r="R87">
        <v>1</v>
      </c>
      <c r="S87" t="s">
        <v>25</v>
      </c>
      <c r="T87" t="s">
        <v>26</v>
      </c>
    </row>
    <row r="88" spans="1:20" x14ac:dyDescent="0.25">
      <c r="A88" t="s">
        <v>27</v>
      </c>
      <c r="B88" s="1">
        <v>18</v>
      </c>
      <c r="C88" t="str">
        <f t="shared" si="3"/>
        <v>1 - 2 years</v>
      </c>
      <c r="D88" t="s">
        <v>18</v>
      </c>
      <c r="E88" t="s">
        <v>19</v>
      </c>
      <c r="F88">
        <v>1295</v>
      </c>
      <c r="G88" t="str">
        <f t="shared" si="4"/>
        <v>1k - 5k</v>
      </c>
      <c r="H88" t="s">
        <v>29</v>
      </c>
      <c r="I88" t="s">
        <v>42</v>
      </c>
      <c r="J88">
        <v>4</v>
      </c>
      <c r="K88">
        <v>1</v>
      </c>
      <c r="L88">
        <v>27</v>
      </c>
      <c r="M88" t="str">
        <f t="shared" si="5"/>
        <v>18 - 30</v>
      </c>
      <c r="N88" t="s">
        <v>22</v>
      </c>
      <c r="O88" t="s">
        <v>23</v>
      </c>
      <c r="P88">
        <v>2</v>
      </c>
      <c r="Q88" t="s">
        <v>24</v>
      </c>
      <c r="R88">
        <v>1</v>
      </c>
      <c r="S88" t="s">
        <v>26</v>
      </c>
      <c r="T88" t="s">
        <v>26</v>
      </c>
    </row>
    <row r="89" spans="1:20" x14ac:dyDescent="0.25">
      <c r="A89" t="s">
        <v>27</v>
      </c>
      <c r="B89" s="1">
        <v>36</v>
      </c>
      <c r="C89" t="str">
        <f t="shared" si="3"/>
        <v>2 - 5 years</v>
      </c>
      <c r="D89" t="s">
        <v>28</v>
      </c>
      <c r="E89" t="s">
        <v>31</v>
      </c>
      <c r="F89">
        <v>12612</v>
      </c>
      <c r="G89" t="str">
        <f t="shared" si="4"/>
        <v>10k - 20k</v>
      </c>
      <c r="H89" t="s">
        <v>44</v>
      </c>
      <c r="I89" t="s">
        <v>30</v>
      </c>
      <c r="J89">
        <v>1</v>
      </c>
      <c r="K89">
        <v>4</v>
      </c>
      <c r="L89">
        <v>47</v>
      </c>
      <c r="M89" t="str">
        <f t="shared" si="5"/>
        <v>30 - 55</v>
      </c>
      <c r="N89" t="s">
        <v>22</v>
      </c>
      <c r="O89" t="s">
        <v>34</v>
      </c>
      <c r="P89">
        <v>1</v>
      </c>
      <c r="Q89" t="s">
        <v>24</v>
      </c>
      <c r="R89">
        <v>2</v>
      </c>
      <c r="S89" t="s">
        <v>25</v>
      </c>
      <c r="T89" t="s">
        <v>25</v>
      </c>
    </row>
    <row r="90" spans="1:20" x14ac:dyDescent="0.25">
      <c r="A90" t="s">
        <v>17</v>
      </c>
      <c r="B90" s="1">
        <v>18</v>
      </c>
      <c r="C90" t="str">
        <f t="shared" si="3"/>
        <v>1 - 2 years</v>
      </c>
      <c r="D90" t="s">
        <v>28</v>
      </c>
      <c r="E90" t="s">
        <v>36</v>
      </c>
      <c r="F90">
        <v>2249</v>
      </c>
      <c r="G90" t="str">
        <f t="shared" si="4"/>
        <v>1k - 5k</v>
      </c>
      <c r="H90" t="s">
        <v>44</v>
      </c>
      <c r="I90" t="s">
        <v>32</v>
      </c>
      <c r="J90">
        <v>4</v>
      </c>
      <c r="K90">
        <v>3</v>
      </c>
      <c r="L90">
        <v>30</v>
      </c>
      <c r="M90" t="str">
        <f t="shared" si="5"/>
        <v>18 - 30</v>
      </c>
      <c r="N90" t="s">
        <v>22</v>
      </c>
      <c r="O90" t="s">
        <v>23</v>
      </c>
      <c r="P90">
        <v>1</v>
      </c>
      <c r="Q90" t="s">
        <v>39</v>
      </c>
      <c r="R90">
        <v>2</v>
      </c>
      <c r="S90" t="s">
        <v>25</v>
      </c>
      <c r="T90" t="s">
        <v>26</v>
      </c>
    </row>
    <row r="91" spans="1:20" x14ac:dyDescent="0.25">
      <c r="A91" t="s">
        <v>17</v>
      </c>
      <c r="B91" s="1">
        <v>12</v>
      </c>
      <c r="C91" t="str">
        <f t="shared" si="3"/>
        <v>1 - 2 years</v>
      </c>
      <c r="D91" t="s">
        <v>45</v>
      </c>
      <c r="E91" t="s">
        <v>50</v>
      </c>
      <c r="F91">
        <v>1108</v>
      </c>
      <c r="G91" t="str">
        <f t="shared" si="4"/>
        <v>1k - 5k</v>
      </c>
      <c r="H91" t="s">
        <v>29</v>
      </c>
      <c r="I91" t="s">
        <v>32</v>
      </c>
      <c r="J91">
        <v>4</v>
      </c>
      <c r="K91">
        <v>3</v>
      </c>
      <c r="L91">
        <v>28</v>
      </c>
      <c r="M91" t="str">
        <f t="shared" si="5"/>
        <v>18 - 30</v>
      </c>
      <c r="N91" t="s">
        <v>22</v>
      </c>
      <c r="O91" t="s">
        <v>23</v>
      </c>
      <c r="P91">
        <v>2</v>
      </c>
      <c r="Q91" t="s">
        <v>24</v>
      </c>
      <c r="R91">
        <v>1</v>
      </c>
      <c r="S91" t="s">
        <v>26</v>
      </c>
      <c r="T91" t="s">
        <v>25</v>
      </c>
    </row>
    <row r="92" spans="1:20" x14ac:dyDescent="0.25">
      <c r="A92" t="s">
        <v>20</v>
      </c>
      <c r="B92" s="1">
        <v>12</v>
      </c>
      <c r="C92" t="str">
        <f t="shared" si="3"/>
        <v>1 - 2 years</v>
      </c>
      <c r="D92" t="s">
        <v>18</v>
      </c>
      <c r="E92" t="s">
        <v>19</v>
      </c>
      <c r="F92">
        <v>618</v>
      </c>
      <c r="G92" t="str">
        <f t="shared" si="4"/>
        <v>250 - 1k</v>
      </c>
      <c r="H92" t="s">
        <v>29</v>
      </c>
      <c r="I92" t="s">
        <v>21</v>
      </c>
      <c r="J92">
        <v>4</v>
      </c>
      <c r="K92">
        <v>4</v>
      </c>
      <c r="L92">
        <v>56</v>
      </c>
      <c r="M92" t="str">
        <f t="shared" si="5"/>
        <v>55 - 75</v>
      </c>
      <c r="N92" t="s">
        <v>22</v>
      </c>
      <c r="O92" t="s">
        <v>23</v>
      </c>
      <c r="P92">
        <v>1</v>
      </c>
      <c r="Q92" t="s">
        <v>24</v>
      </c>
      <c r="R92">
        <v>1</v>
      </c>
      <c r="S92" t="s">
        <v>26</v>
      </c>
      <c r="T92" t="s">
        <v>26</v>
      </c>
    </row>
    <row r="93" spans="1:20" x14ac:dyDescent="0.25">
      <c r="A93" t="s">
        <v>17</v>
      </c>
      <c r="B93" s="1">
        <v>12</v>
      </c>
      <c r="C93" t="str">
        <f t="shared" si="3"/>
        <v>1 - 2 years</v>
      </c>
      <c r="D93" t="s">
        <v>18</v>
      </c>
      <c r="E93" t="s">
        <v>36</v>
      </c>
      <c r="F93">
        <v>1409</v>
      </c>
      <c r="G93" t="str">
        <f t="shared" si="4"/>
        <v>1k - 5k</v>
      </c>
      <c r="H93" t="s">
        <v>29</v>
      </c>
      <c r="I93" t="s">
        <v>21</v>
      </c>
      <c r="J93">
        <v>4</v>
      </c>
      <c r="K93">
        <v>3</v>
      </c>
      <c r="L93">
        <v>54</v>
      </c>
      <c r="M93" t="str">
        <f t="shared" si="5"/>
        <v>30 - 55</v>
      </c>
      <c r="N93" t="s">
        <v>22</v>
      </c>
      <c r="O93" t="s">
        <v>23</v>
      </c>
      <c r="P93">
        <v>1</v>
      </c>
      <c r="Q93" t="s">
        <v>24</v>
      </c>
      <c r="R93">
        <v>1</v>
      </c>
      <c r="S93" t="s">
        <v>26</v>
      </c>
      <c r="T93" t="s">
        <v>26</v>
      </c>
    </row>
    <row r="94" spans="1:20" x14ac:dyDescent="0.25">
      <c r="A94" t="s">
        <v>20</v>
      </c>
      <c r="B94" s="1">
        <v>12</v>
      </c>
      <c r="C94" t="str">
        <f t="shared" si="3"/>
        <v>1 - 2 years</v>
      </c>
      <c r="D94" t="s">
        <v>18</v>
      </c>
      <c r="E94" t="s">
        <v>19</v>
      </c>
      <c r="F94">
        <v>797</v>
      </c>
      <c r="G94" t="str">
        <f t="shared" si="4"/>
        <v>250 - 1k</v>
      </c>
      <c r="H94" t="s">
        <v>20</v>
      </c>
      <c r="I94" t="s">
        <v>21</v>
      </c>
      <c r="J94">
        <v>4</v>
      </c>
      <c r="K94">
        <v>3</v>
      </c>
      <c r="L94">
        <v>33</v>
      </c>
      <c r="M94" t="str">
        <f t="shared" si="5"/>
        <v>30 - 55</v>
      </c>
      <c r="N94" t="s">
        <v>46</v>
      </c>
      <c r="O94" t="s">
        <v>23</v>
      </c>
      <c r="P94">
        <v>1</v>
      </c>
      <c r="Q94" t="s">
        <v>33</v>
      </c>
      <c r="R94">
        <v>2</v>
      </c>
      <c r="S94" t="s">
        <v>26</v>
      </c>
      <c r="T94" t="s">
        <v>25</v>
      </c>
    </row>
    <row r="95" spans="1:20" x14ac:dyDescent="0.25">
      <c r="A95" t="s">
        <v>47</v>
      </c>
      <c r="B95" s="1">
        <v>24</v>
      </c>
      <c r="C95" t="str">
        <f t="shared" si="3"/>
        <v>1 - 2 years</v>
      </c>
      <c r="D95" t="s">
        <v>18</v>
      </c>
      <c r="E95" t="s">
        <v>19</v>
      </c>
      <c r="F95">
        <v>3617</v>
      </c>
      <c r="G95" t="str">
        <f t="shared" si="4"/>
        <v>1k - 5k</v>
      </c>
      <c r="H95" t="s">
        <v>20</v>
      </c>
      <c r="I95" t="s">
        <v>21</v>
      </c>
      <c r="J95">
        <v>4</v>
      </c>
      <c r="K95">
        <v>4</v>
      </c>
      <c r="L95">
        <v>20</v>
      </c>
      <c r="M95" t="str">
        <f t="shared" si="5"/>
        <v>18 - 30</v>
      </c>
      <c r="N95" t="s">
        <v>22</v>
      </c>
      <c r="O95" t="s">
        <v>38</v>
      </c>
      <c r="P95">
        <v>2</v>
      </c>
      <c r="Q95" t="s">
        <v>24</v>
      </c>
      <c r="R95">
        <v>1</v>
      </c>
      <c r="S95" t="s">
        <v>26</v>
      </c>
      <c r="T95" t="s">
        <v>26</v>
      </c>
    </row>
    <row r="96" spans="1:20" x14ac:dyDescent="0.25">
      <c r="A96" t="s">
        <v>27</v>
      </c>
      <c r="B96" s="1">
        <v>12</v>
      </c>
      <c r="C96" t="str">
        <f t="shared" si="3"/>
        <v>1 - 2 years</v>
      </c>
      <c r="D96" t="s">
        <v>28</v>
      </c>
      <c r="E96" t="s">
        <v>36</v>
      </c>
      <c r="F96">
        <v>1318</v>
      </c>
      <c r="G96" t="str">
        <f t="shared" si="4"/>
        <v>1k - 5k</v>
      </c>
      <c r="H96" t="s">
        <v>40</v>
      </c>
      <c r="I96" t="s">
        <v>21</v>
      </c>
      <c r="J96">
        <v>4</v>
      </c>
      <c r="K96">
        <v>4</v>
      </c>
      <c r="L96">
        <v>54</v>
      </c>
      <c r="M96" t="str">
        <f t="shared" si="5"/>
        <v>30 - 55</v>
      </c>
      <c r="N96" t="s">
        <v>22</v>
      </c>
      <c r="O96" t="s">
        <v>23</v>
      </c>
      <c r="P96">
        <v>1</v>
      </c>
      <c r="Q96" t="s">
        <v>24</v>
      </c>
      <c r="R96">
        <v>1</v>
      </c>
      <c r="S96" t="s">
        <v>25</v>
      </c>
      <c r="T96" t="s">
        <v>26</v>
      </c>
    </row>
    <row r="97" spans="1:20" x14ac:dyDescent="0.25">
      <c r="A97" t="s">
        <v>27</v>
      </c>
      <c r="B97" s="1">
        <v>54</v>
      </c>
      <c r="C97" t="str">
        <f t="shared" si="3"/>
        <v>2 - 5 years</v>
      </c>
      <c r="D97" t="s">
        <v>45</v>
      </c>
      <c r="E97" t="s">
        <v>43</v>
      </c>
      <c r="F97">
        <v>15945</v>
      </c>
      <c r="G97" t="str">
        <f t="shared" si="4"/>
        <v>10k - 20k</v>
      </c>
      <c r="H97" t="s">
        <v>29</v>
      </c>
      <c r="I97" t="s">
        <v>42</v>
      </c>
      <c r="J97">
        <v>3</v>
      </c>
      <c r="K97">
        <v>4</v>
      </c>
      <c r="L97">
        <v>58</v>
      </c>
      <c r="M97" t="str">
        <f t="shared" si="5"/>
        <v>55 - 75</v>
      </c>
      <c r="N97" t="s">
        <v>22</v>
      </c>
      <c r="O97" t="s">
        <v>38</v>
      </c>
      <c r="P97">
        <v>1</v>
      </c>
      <c r="Q97" t="s">
        <v>24</v>
      </c>
      <c r="R97">
        <v>1</v>
      </c>
      <c r="S97" t="s">
        <v>25</v>
      </c>
      <c r="T97" t="s">
        <v>25</v>
      </c>
    </row>
    <row r="98" spans="1:20" x14ac:dyDescent="0.25">
      <c r="A98" t="s">
        <v>20</v>
      </c>
      <c r="B98" s="1">
        <v>12</v>
      </c>
      <c r="C98" t="str">
        <f t="shared" si="3"/>
        <v>1 - 2 years</v>
      </c>
      <c r="D98" t="s">
        <v>18</v>
      </c>
      <c r="E98" t="s">
        <v>31</v>
      </c>
      <c r="F98">
        <v>2012</v>
      </c>
      <c r="G98" t="str">
        <f t="shared" si="4"/>
        <v>1k - 5k</v>
      </c>
      <c r="H98" t="s">
        <v>20</v>
      </c>
      <c r="I98" t="s">
        <v>32</v>
      </c>
      <c r="J98">
        <v>4</v>
      </c>
      <c r="K98">
        <v>2</v>
      </c>
      <c r="L98">
        <v>61</v>
      </c>
      <c r="M98" t="str">
        <f t="shared" si="5"/>
        <v>55 - 75</v>
      </c>
      <c r="N98" t="s">
        <v>22</v>
      </c>
      <c r="O98" t="s">
        <v>23</v>
      </c>
      <c r="P98">
        <v>1</v>
      </c>
      <c r="Q98" t="s">
        <v>24</v>
      </c>
      <c r="R98">
        <v>1</v>
      </c>
      <c r="S98" t="s">
        <v>26</v>
      </c>
      <c r="T98" t="s">
        <v>26</v>
      </c>
    </row>
    <row r="99" spans="1:20" x14ac:dyDescent="0.25">
      <c r="A99" t="s">
        <v>27</v>
      </c>
      <c r="B99" s="1">
        <v>18</v>
      </c>
      <c r="C99" t="str">
        <f t="shared" si="3"/>
        <v>1 - 2 years</v>
      </c>
      <c r="D99" t="s">
        <v>28</v>
      </c>
      <c r="E99" t="s">
        <v>43</v>
      </c>
      <c r="F99">
        <v>2622</v>
      </c>
      <c r="G99" t="str">
        <f t="shared" si="4"/>
        <v>1k - 5k</v>
      </c>
      <c r="H99" t="s">
        <v>44</v>
      </c>
      <c r="I99" t="s">
        <v>30</v>
      </c>
      <c r="J99">
        <v>4</v>
      </c>
      <c r="K99">
        <v>4</v>
      </c>
      <c r="L99">
        <v>34</v>
      </c>
      <c r="M99" t="str">
        <f t="shared" si="5"/>
        <v>30 - 55</v>
      </c>
      <c r="N99" t="s">
        <v>22</v>
      </c>
      <c r="O99" t="s">
        <v>23</v>
      </c>
      <c r="P99">
        <v>1</v>
      </c>
      <c r="Q99" t="s">
        <v>24</v>
      </c>
      <c r="R99">
        <v>1</v>
      </c>
      <c r="S99" t="s">
        <v>26</v>
      </c>
      <c r="T99" t="s">
        <v>26</v>
      </c>
    </row>
    <row r="100" spans="1:20" x14ac:dyDescent="0.25">
      <c r="A100" t="s">
        <v>27</v>
      </c>
      <c r="B100" s="1">
        <v>36</v>
      </c>
      <c r="C100" t="str">
        <f t="shared" si="3"/>
        <v>2 - 5 years</v>
      </c>
      <c r="D100" t="s">
        <v>18</v>
      </c>
      <c r="E100" t="s">
        <v>19</v>
      </c>
      <c r="F100">
        <v>2337</v>
      </c>
      <c r="G100" t="str">
        <f t="shared" si="4"/>
        <v>1k - 5k</v>
      </c>
      <c r="H100" t="s">
        <v>29</v>
      </c>
      <c r="I100" t="s">
        <v>21</v>
      </c>
      <c r="J100">
        <v>4</v>
      </c>
      <c r="K100">
        <v>4</v>
      </c>
      <c r="L100">
        <v>36</v>
      </c>
      <c r="M100" t="str">
        <f t="shared" si="5"/>
        <v>30 - 55</v>
      </c>
      <c r="N100" t="s">
        <v>22</v>
      </c>
      <c r="O100" t="s">
        <v>23</v>
      </c>
      <c r="P100">
        <v>1</v>
      </c>
      <c r="Q100" t="s">
        <v>24</v>
      </c>
      <c r="R100">
        <v>1</v>
      </c>
      <c r="S100" t="s">
        <v>26</v>
      </c>
      <c r="T100" t="s">
        <v>26</v>
      </c>
    </row>
    <row r="101" spans="1:20" x14ac:dyDescent="0.25">
      <c r="A101" t="s">
        <v>27</v>
      </c>
      <c r="B101" s="1">
        <v>20</v>
      </c>
      <c r="C101" t="str">
        <f t="shared" si="3"/>
        <v>1 - 2 years</v>
      </c>
      <c r="D101" t="s">
        <v>35</v>
      </c>
      <c r="E101" t="s">
        <v>36</v>
      </c>
      <c r="F101">
        <v>7057</v>
      </c>
      <c r="G101" t="str">
        <f t="shared" si="4"/>
        <v>5k - 10k</v>
      </c>
      <c r="H101" t="s">
        <v>20</v>
      </c>
      <c r="I101" t="s">
        <v>32</v>
      </c>
      <c r="J101">
        <v>3</v>
      </c>
      <c r="K101">
        <v>4</v>
      </c>
      <c r="L101">
        <v>36</v>
      </c>
      <c r="M101" t="str">
        <f t="shared" si="5"/>
        <v>30 - 55</v>
      </c>
      <c r="N101" t="s">
        <v>46</v>
      </c>
      <c r="O101" t="s">
        <v>38</v>
      </c>
      <c r="P101">
        <v>2</v>
      </c>
      <c r="Q101" t="s">
        <v>39</v>
      </c>
      <c r="R101">
        <v>2</v>
      </c>
      <c r="S101" t="s">
        <v>25</v>
      </c>
      <c r="T101" t="s">
        <v>26</v>
      </c>
    </row>
    <row r="102" spans="1:20" x14ac:dyDescent="0.25">
      <c r="A102" t="s">
        <v>20</v>
      </c>
      <c r="B102" s="1">
        <v>24</v>
      </c>
      <c r="C102" t="str">
        <f t="shared" si="3"/>
        <v>1 - 2 years</v>
      </c>
      <c r="D102" t="s">
        <v>28</v>
      </c>
      <c r="E102" t="s">
        <v>36</v>
      </c>
      <c r="F102">
        <v>1469</v>
      </c>
      <c r="G102" t="str">
        <f t="shared" si="4"/>
        <v>1k - 5k</v>
      </c>
      <c r="H102" t="s">
        <v>44</v>
      </c>
      <c r="I102" t="s">
        <v>21</v>
      </c>
      <c r="J102">
        <v>4</v>
      </c>
      <c r="K102">
        <v>4</v>
      </c>
      <c r="L102">
        <v>41</v>
      </c>
      <c r="M102" t="str">
        <f t="shared" si="5"/>
        <v>30 - 55</v>
      </c>
      <c r="N102" t="s">
        <v>22</v>
      </c>
      <c r="O102" t="s">
        <v>38</v>
      </c>
      <c r="P102">
        <v>1</v>
      </c>
      <c r="Q102" t="s">
        <v>33</v>
      </c>
      <c r="R102">
        <v>1</v>
      </c>
      <c r="S102" t="s">
        <v>26</v>
      </c>
      <c r="T102" t="s">
        <v>26</v>
      </c>
    </row>
    <row r="103" spans="1:20" x14ac:dyDescent="0.25">
      <c r="A103" t="s">
        <v>27</v>
      </c>
      <c r="B103" s="1">
        <v>36</v>
      </c>
      <c r="C103" t="str">
        <f t="shared" si="3"/>
        <v>2 - 5 years</v>
      </c>
      <c r="D103" t="s">
        <v>28</v>
      </c>
      <c r="E103" t="s">
        <v>19</v>
      </c>
      <c r="F103">
        <v>2323</v>
      </c>
      <c r="G103" t="str">
        <f t="shared" si="4"/>
        <v>1k - 5k</v>
      </c>
      <c r="H103" t="s">
        <v>29</v>
      </c>
      <c r="I103" t="s">
        <v>32</v>
      </c>
      <c r="J103">
        <v>4</v>
      </c>
      <c r="K103">
        <v>4</v>
      </c>
      <c r="L103">
        <v>24</v>
      </c>
      <c r="M103" t="str">
        <f t="shared" si="5"/>
        <v>18 - 30</v>
      </c>
      <c r="N103" t="s">
        <v>22</v>
      </c>
      <c r="O103" t="s">
        <v>38</v>
      </c>
      <c r="P103">
        <v>1</v>
      </c>
      <c r="Q103" t="s">
        <v>24</v>
      </c>
      <c r="R103">
        <v>1</v>
      </c>
      <c r="S103" t="s">
        <v>26</v>
      </c>
      <c r="T103" t="s">
        <v>26</v>
      </c>
    </row>
    <row r="104" spans="1:20" x14ac:dyDescent="0.25">
      <c r="A104" t="s">
        <v>20</v>
      </c>
      <c r="B104" s="1">
        <v>6</v>
      </c>
      <c r="C104" t="str">
        <f t="shared" si="3"/>
        <v>&lt; 1 year</v>
      </c>
      <c r="D104" t="s">
        <v>35</v>
      </c>
      <c r="E104" t="s">
        <v>19</v>
      </c>
      <c r="F104">
        <v>932</v>
      </c>
      <c r="G104" t="str">
        <f t="shared" si="4"/>
        <v>250 - 1k</v>
      </c>
      <c r="H104" t="s">
        <v>29</v>
      </c>
      <c r="I104" t="s">
        <v>30</v>
      </c>
      <c r="J104">
        <v>3</v>
      </c>
      <c r="K104">
        <v>2</v>
      </c>
      <c r="L104">
        <v>24</v>
      </c>
      <c r="M104" t="str">
        <f t="shared" si="5"/>
        <v>18 - 30</v>
      </c>
      <c r="N104" t="s">
        <v>22</v>
      </c>
      <c r="O104" t="s">
        <v>23</v>
      </c>
      <c r="P104">
        <v>1</v>
      </c>
      <c r="Q104" t="s">
        <v>24</v>
      </c>
      <c r="R104">
        <v>1</v>
      </c>
      <c r="S104" t="s">
        <v>26</v>
      </c>
      <c r="T104" t="s">
        <v>26</v>
      </c>
    </row>
    <row r="105" spans="1:20" x14ac:dyDescent="0.25">
      <c r="A105" t="s">
        <v>27</v>
      </c>
      <c r="B105" s="1">
        <v>9</v>
      </c>
      <c r="C105" t="str">
        <f t="shared" si="3"/>
        <v>&lt; 1 year</v>
      </c>
      <c r="D105" t="s">
        <v>18</v>
      </c>
      <c r="E105" t="s">
        <v>19</v>
      </c>
      <c r="F105">
        <v>1919</v>
      </c>
      <c r="G105" t="str">
        <f t="shared" si="4"/>
        <v>1k - 5k</v>
      </c>
      <c r="H105" t="s">
        <v>29</v>
      </c>
      <c r="I105" t="s">
        <v>32</v>
      </c>
      <c r="J105">
        <v>4</v>
      </c>
      <c r="K105">
        <v>3</v>
      </c>
      <c r="L105">
        <v>35</v>
      </c>
      <c r="M105" t="str">
        <f t="shared" si="5"/>
        <v>30 - 55</v>
      </c>
      <c r="N105" t="s">
        <v>22</v>
      </c>
      <c r="O105" t="s">
        <v>38</v>
      </c>
      <c r="P105">
        <v>1</v>
      </c>
      <c r="Q105" t="s">
        <v>24</v>
      </c>
      <c r="R105">
        <v>1</v>
      </c>
      <c r="S105" t="s">
        <v>25</v>
      </c>
      <c r="T105" t="s">
        <v>26</v>
      </c>
    </row>
    <row r="106" spans="1:20" x14ac:dyDescent="0.25">
      <c r="A106" t="s">
        <v>20</v>
      </c>
      <c r="B106" s="1">
        <v>12</v>
      </c>
      <c r="C106" t="str">
        <f t="shared" si="3"/>
        <v>1 - 2 years</v>
      </c>
      <c r="D106" t="s">
        <v>28</v>
      </c>
      <c r="E106" t="s">
        <v>36</v>
      </c>
      <c r="F106">
        <v>2445</v>
      </c>
      <c r="G106" t="str">
        <f t="shared" si="4"/>
        <v>1k - 5k</v>
      </c>
      <c r="H106" t="s">
        <v>20</v>
      </c>
      <c r="I106" t="s">
        <v>42</v>
      </c>
      <c r="J106">
        <v>2</v>
      </c>
      <c r="K106">
        <v>4</v>
      </c>
      <c r="L106">
        <v>26</v>
      </c>
      <c r="M106" t="str">
        <f t="shared" si="5"/>
        <v>18 - 30</v>
      </c>
      <c r="N106" t="s">
        <v>22</v>
      </c>
      <c r="O106" t="s">
        <v>38</v>
      </c>
      <c r="P106">
        <v>1</v>
      </c>
      <c r="Q106" t="s">
        <v>24</v>
      </c>
      <c r="R106">
        <v>1</v>
      </c>
      <c r="S106" t="s">
        <v>25</v>
      </c>
      <c r="T106" t="s">
        <v>26</v>
      </c>
    </row>
    <row r="107" spans="1:20" x14ac:dyDescent="0.25">
      <c r="A107" t="s">
        <v>27</v>
      </c>
      <c r="B107" s="1">
        <v>24</v>
      </c>
      <c r="C107" t="str">
        <f t="shared" si="3"/>
        <v>1 - 2 years</v>
      </c>
      <c r="D107" t="s">
        <v>18</v>
      </c>
      <c r="E107" t="s">
        <v>36</v>
      </c>
      <c r="F107">
        <v>11938</v>
      </c>
      <c r="G107" t="str">
        <f t="shared" si="4"/>
        <v>10k - 20k</v>
      </c>
      <c r="H107" t="s">
        <v>29</v>
      </c>
      <c r="I107" t="s">
        <v>30</v>
      </c>
      <c r="J107">
        <v>2</v>
      </c>
      <c r="K107">
        <v>3</v>
      </c>
      <c r="L107">
        <v>39</v>
      </c>
      <c r="M107" t="str">
        <f t="shared" si="5"/>
        <v>30 - 55</v>
      </c>
      <c r="N107" t="s">
        <v>22</v>
      </c>
      <c r="O107" t="s">
        <v>23</v>
      </c>
      <c r="P107">
        <v>2</v>
      </c>
      <c r="Q107" t="s">
        <v>39</v>
      </c>
      <c r="R107">
        <v>2</v>
      </c>
      <c r="S107" t="s">
        <v>25</v>
      </c>
      <c r="T107" t="s">
        <v>25</v>
      </c>
    </row>
    <row r="108" spans="1:20" x14ac:dyDescent="0.25">
      <c r="A108" t="s">
        <v>20</v>
      </c>
      <c r="B108" s="1">
        <v>18</v>
      </c>
      <c r="C108" t="str">
        <f t="shared" si="3"/>
        <v>1 - 2 years</v>
      </c>
      <c r="D108" t="s">
        <v>48</v>
      </c>
      <c r="E108" t="s">
        <v>36</v>
      </c>
      <c r="F108">
        <v>6458</v>
      </c>
      <c r="G108" t="str">
        <f t="shared" si="4"/>
        <v>5k - 10k</v>
      </c>
      <c r="H108" t="s">
        <v>29</v>
      </c>
      <c r="I108" t="s">
        <v>21</v>
      </c>
      <c r="J108">
        <v>2</v>
      </c>
      <c r="K108">
        <v>4</v>
      </c>
      <c r="L108">
        <v>39</v>
      </c>
      <c r="M108" t="str">
        <f t="shared" si="5"/>
        <v>30 - 55</v>
      </c>
      <c r="N108" t="s">
        <v>46</v>
      </c>
      <c r="O108" t="s">
        <v>23</v>
      </c>
      <c r="P108">
        <v>2</v>
      </c>
      <c r="Q108" t="s">
        <v>39</v>
      </c>
      <c r="R108">
        <v>2</v>
      </c>
      <c r="S108" t="s">
        <v>25</v>
      </c>
      <c r="T108" t="s">
        <v>25</v>
      </c>
    </row>
    <row r="109" spans="1:20" x14ac:dyDescent="0.25">
      <c r="A109" t="s">
        <v>27</v>
      </c>
      <c r="B109" s="1">
        <v>12</v>
      </c>
      <c r="C109" t="str">
        <f t="shared" si="3"/>
        <v>1 - 2 years</v>
      </c>
      <c r="D109" t="s">
        <v>28</v>
      </c>
      <c r="E109" t="s">
        <v>36</v>
      </c>
      <c r="F109">
        <v>6078</v>
      </c>
      <c r="G109" t="str">
        <f t="shared" si="4"/>
        <v>5k - 10k</v>
      </c>
      <c r="H109" t="s">
        <v>29</v>
      </c>
      <c r="I109" t="s">
        <v>32</v>
      </c>
      <c r="J109">
        <v>2</v>
      </c>
      <c r="K109">
        <v>2</v>
      </c>
      <c r="L109">
        <v>32</v>
      </c>
      <c r="M109" t="str">
        <f t="shared" si="5"/>
        <v>30 - 55</v>
      </c>
      <c r="N109" t="s">
        <v>22</v>
      </c>
      <c r="O109" t="s">
        <v>23</v>
      </c>
      <c r="P109">
        <v>1</v>
      </c>
      <c r="Q109" t="s">
        <v>24</v>
      </c>
      <c r="R109">
        <v>1</v>
      </c>
      <c r="S109" t="s">
        <v>26</v>
      </c>
      <c r="T109" t="s">
        <v>26</v>
      </c>
    </row>
    <row r="110" spans="1:20" x14ac:dyDescent="0.25">
      <c r="A110" t="s">
        <v>17</v>
      </c>
      <c r="B110" s="1">
        <v>24</v>
      </c>
      <c r="C110" t="str">
        <f t="shared" si="3"/>
        <v>1 - 2 years</v>
      </c>
      <c r="D110" t="s">
        <v>28</v>
      </c>
      <c r="E110" t="s">
        <v>19</v>
      </c>
      <c r="F110">
        <v>7721</v>
      </c>
      <c r="G110" t="str">
        <f t="shared" si="4"/>
        <v>5k - 10k</v>
      </c>
      <c r="H110" t="s">
        <v>20</v>
      </c>
      <c r="I110" t="s">
        <v>42</v>
      </c>
      <c r="J110">
        <v>1</v>
      </c>
      <c r="K110">
        <v>2</v>
      </c>
      <c r="L110">
        <v>30</v>
      </c>
      <c r="M110" t="str">
        <f t="shared" si="5"/>
        <v>18 - 30</v>
      </c>
      <c r="N110" t="s">
        <v>22</v>
      </c>
      <c r="O110" t="s">
        <v>23</v>
      </c>
      <c r="P110">
        <v>1</v>
      </c>
      <c r="Q110" t="s">
        <v>24</v>
      </c>
      <c r="R110">
        <v>1</v>
      </c>
      <c r="S110" t="s">
        <v>25</v>
      </c>
      <c r="T110" t="s">
        <v>26</v>
      </c>
    </row>
    <row r="111" spans="1:20" x14ac:dyDescent="0.25">
      <c r="A111" t="s">
        <v>27</v>
      </c>
      <c r="B111" s="1">
        <v>14</v>
      </c>
      <c r="C111" t="str">
        <f t="shared" si="3"/>
        <v>1 - 2 years</v>
      </c>
      <c r="D111" t="s">
        <v>28</v>
      </c>
      <c r="E111" t="s">
        <v>43</v>
      </c>
      <c r="F111">
        <v>1410</v>
      </c>
      <c r="G111" t="str">
        <f t="shared" si="4"/>
        <v>1k - 5k</v>
      </c>
      <c r="H111" t="s">
        <v>37</v>
      </c>
      <c r="I111" t="s">
        <v>21</v>
      </c>
      <c r="J111">
        <v>1</v>
      </c>
      <c r="K111">
        <v>2</v>
      </c>
      <c r="L111">
        <v>35</v>
      </c>
      <c r="M111" t="str">
        <f t="shared" si="5"/>
        <v>30 - 55</v>
      </c>
      <c r="N111" t="s">
        <v>22</v>
      </c>
      <c r="O111" t="s">
        <v>23</v>
      </c>
      <c r="P111">
        <v>1</v>
      </c>
      <c r="Q111" t="s">
        <v>24</v>
      </c>
      <c r="R111">
        <v>1</v>
      </c>
      <c r="S111" t="s">
        <v>25</v>
      </c>
      <c r="T111" t="s">
        <v>26</v>
      </c>
    </row>
    <row r="112" spans="1:20" x14ac:dyDescent="0.25">
      <c r="A112" t="s">
        <v>27</v>
      </c>
      <c r="B112" s="1">
        <v>6</v>
      </c>
      <c r="C112" t="str">
        <f t="shared" si="3"/>
        <v>&lt; 1 year</v>
      </c>
      <c r="D112" t="s">
        <v>35</v>
      </c>
      <c r="E112" t="s">
        <v>43</v>
      </c>
      <c r="F112">
        <v>1449</v>
      </c>
      <c r="G112" t="str">
        <f t="shared" si="4"/>
        <v>1k - 5k</v>
      </c>
      <c r="H112" t="s">
        <v>44</v>
      </c>
      <c r="I112" t="s">
        <v>21</v>
      </c>
      <c r="J112">
        <v>1</v>
      </c>
      <c r="K112">
        <v>2</v>
      </c>
      <c r="L112">
        <v>31</v>
      </c>
      <c r="M112" t="str">
        <f t="shared" si="5"/>
        <v>30 - 55</v>
      </c>
      <c r="N112" t="s">
        <v>46</v>
      </c>
      <c r="O112" t="s">
        <v>23</v>
      </c>
      <c r="P112">
        <v>2</v>
      </c>
      <c r="Q112" t="s">
        <v>24</v>
      </c>
      <c r="R112">
        <v>2</v>
      </c>
      <c r="S112" t="s">
        <v>26</v>
      </c>
      <c r="T112" t="s">
        <v>26</v>
      </c>
    </row>
    <row r="113" spans="1:20" x14ac:dyDescent="0.25">
      <c r="A113" t="s">
        <v>47</v>
      </c>
      <c r="B113" s="1">
        <v>15</v>
      </c>
      <c r="C113" t="str">
        <f t="shared" si="3"/>
        <v>1 - 2 years</v>
      </c>
      <c r="D113" t="s">
        <v>28</v>
      </c>
      <c r="E113" t="s">
        <v>31</v>
      </c>
      <c r="F113">
        <v>392</v>
      </c>
      <c r="G113" t="str">
        <f t="shared" si="4"/>
        <v>250 - 1k</v>
      </c>
      <c r="H113" t="s">
        <v>29</v>
      </c>
      <c r="I113" t="s">
        <v>42</v>
      </c>
      <c r="J113">
        <v>4</v>
      </c>
      <c r="K113">
        <v>4</v>
      </c>
      <c r="L113">
        <v>23</v>
      </c>
      <c r="M113" t="str">
        <f t="shared" si="5"/>
        <v>18 - 30</v>
      </c>
      <c r="N113" t="s">
        <v>22</v>
      </c>
      <c r="O113" t="s">
        <v>38</v>
      </c>
      <c r="P113">
        <v>1</v>
      </c>
      <c r="Q113" t="s">
        <v>24</v>
      </c>
      <c r="R113">
        <v>1</v>
      </c>
      <c r="S113" t="s">
        <v>25</v>
      </c>
      <c r="T113" t="s">
        <v>26</v>
      </c>
    </row>
    <row r="114" spans="1:20" x14ac:dyDescent="0.25">
      <c r="A114" t="s">
        <v>27</v>
      </c>
      <c r="B114" s="1">
        <v>18</v>
      </c>
      <c r="C114" t="str">
        <f t="shared" si="3"/>
        <v>1 - 2 years</v>
      </c>
      <c r="D114" t="s">
        <v>28</v>
      </c>
      <c r="E114" t="s">
        <v>36</v>
      </c>
      <c r="F114">
        <v>6260</v>
      </c>
      <c r="G114" t="str">
        <f t="shared" si="4"/>
        <v>5k - 10k</v>
      </c>
      <c r="H114" t="s">
        <v>29</v>
      </c>
      <c r="I114" t="s">
        <v>32</v>
      </c>
      <c r="J114">
        <v>3</v>
      </c>
      <c r="K114">
        <v>3</v>
      </c>
      <c r="L114">
        <v>28</v>
      </c>
      <c r="M114" t="str">
        <f t="shared" si="5"/>
        <v>18 - 30</v>
      </c>
      <c r="N114" t="s">
        <v>22</v>
      </c>
      <c r="O114" t="s">
        <v>38</v>
      </c>
      <c r="P114">
        <v>1</v>
      </c>
      <c r="Q114" t="s">
        <v>33</v>
      </c>
      <c r="R114">
        <v>1</v>
      </c>
      <c r="S114" t="s">
        <v>26</v>
      </c>
      <c r="T114" t="s">
        <v>26</v>
      </c>
    </row>
    <row r="115" spans="1:20" x14ac:dyDescent="0.25">
      <c r="A115" t="s">
        <v>20</v>
      </c>
      <c r="B115" s="1">
        <v>36</v>
      </c>
      <c r="C115" t="str">
        <f t="shared" si="3"/>
        <v>2 - 5 years</v>
      </c>
      <c r="D115" t="s">
        <v>18</v>
      </c>
      <c r="E115" t="s">
        <v>36</v>
      </c>
      <c r="F115">
        <v>7855</v>
      </c>
      <c r="G115" t="str">
        <f t="shared" si="4"/>
        <v>5k - 10k</v>
      </c>
      <c r="H115" t="s">
        <v>29</v>
      </c>
      <c r="I115" t="s">
        <v>30</v>
      </c>
      <c r="J115">
        <v>4</v>
      </c>
      <c r="K115">
        <v>2</v>
      </c>
      <c r="L115">
        <v>25</v>
      </c>
      <c r="M115" t="str">
        <f t="shared" si="5"/>
        <v>18 - 30</v>
      </c>
      <c r="N115" t="s">
        <v>49</v>
      </c>
      <c r="O115" t="s">
        <v>23</v>
      </c>
      <c r="P115">
        <v>2</v>
      </c>
      <c r="Q115" t="s">
        <v>24</v>
      </c>
      <c r="R115">
        <v>1</v>
      </c>
      <c r="S115" t="s">
        <v>25</v>
      </c>
      <c r="T115" t="s">
        <v>25</v>
      </c>
    </row>
    <row r="116" spans="1:20" x14ac:dyDescent="0.25">
      <c r="A116" t="s">
        <v>17</v>
      </c>
      <c r="B116" s="1">
        <v>12</v>
      </c>
      <c r="C116" t="str">
        <f t="shared" si="3"/>
        <v>1 - 2 years</v>
      </c>
      <c r="D116" t="s">
        <v>28</v>
      </c>
      <c r="E116" t="s">
        <v>19</v>
      </c>
      <c r="F116">
        <v>1680</v>
      </c>
      <c r="G116" t="str">
        <f t="shared" si="4"/>
        <v>1k - 5k</v>
      </c>
      <c r="H116" t="s">
        <v>37</v>
      </c>
      <c r="I116" t="s">
        <v>21</v>
      </c>
      <c r="J116">
        <v>3</v>
      </c>
      <c r="K116">
        <v>1</v>
      </c>
      <c r="L116">
        <v>35</v>
      </c>
      <c r="M116" t="str">
        <f t="shared" si="5"/>
        <v>30 - 55</v>
      </c>
      <c r="N116" t="s">
        <v>22</v>
      </c>
      <c r="O116" t="s">
        <v>23</v>
      </c>
      <c r="P116">
        <v>1</v>
      </c>
      <c r="Q116" t="s">
        <v>24</v>
      </c>
      <c r="R116">
        <v>1</v>
      </c>
      <c r="S116" t="s">
        <v>26</v>
      </c>
      <c r="T116" t="s">
        <v>26</v>
      </c>
    </row>
    <row r="117" spans="1:20" x14ac:dyDescent="0.25">
      <c r="A117" t="s">
        <v>20</v>
      </c>
      <c r="B117" s="1">
        <v>48</v>
      </c>
      <c r="C117" t="str">
        <f t="shared" si="3"/>
        <v>2 - 5 years</v>
      </c>
      <c r="D117" t="s">
        <v>18</v>
      </c>
      <c r="E117" t="s">
        <v>19</v>
      </c>
      <c r="F117">
        <v>3578</v>
      </c>
      <c r="G117" t="str">
        <f t="shared" si="4"/>
        <v>1k - 5k</v>
      </c>
      <c r="H117" t="s">
        <v>20</v>
      </c>
      <c r="I117" t="s">
        <v>21</v>
      </c>
      <c r="J117">
        <v>4</v>
      </c>
      <c r="K117">
        <v>1</v>
      </c>
      <c r="L117">
        <v>47</v>
      </c>
      <c r="M117" t="str">
        <f t="shared" si="5"/>
        <v>30 - 55</v>
      </c>
      <c r="N117" t="s">
        <v>22</v>
      </c>
      <c r="O117" t="s">
        <v>23</v>
      </c>
      <c r="P117">
        <v>1</v>
      </c>
      <c r="Q117" t="s">
        <v>24</v>
      </c>
      <c r="R117">
        <v>1</v>
      </c>
      <c r="S117" t="s">
        <v>25</v>
      </c>
      <c r="T117" t="s">
        <v>26</v>
      </c>
    </row>
    <row r="118" spans="1:20" x14ac:dyDescent="0.25">
      <c r="A118" t="s">
        <v>17</v>
      </c>
      <c r="B118" s="1">
        <v>42</v>
      </c>
      <c r="C118" t="str">
        <f t="shared" si="3"/>
        <v>2 - 5 years</v>
      </c>
      <c r="D118" t="s">
        <v>28</v>
      </c>
      <c r="E118" t="s">
        <v>19</v>
      </c>
      <c r="F118">
        <v>7174</v>
      </c>
      <c r="G118" t="str">
        <f t="shared" si="4"/>
        <v>5k - 10k</v>
      </c>
      <c r="H118" t="s">
        <v>20</v>
      </c>
      <c r="I118" t="s">
        <v>32</v>
      </c>
      <c r="J118">
        <v>4</v>
      </c>
      <c r="K118">
        <v>3</v>
      </c>
      <c r="L118">
        <v>30</v>
      </c>
      <c r="M118" t="str">
        <f t="shared" si="5"/>
        <v>18 - 30</v>
      </c>
      <c r="N118" t="s">
        <v>22</v>
      </c>
      <c r="O118" t="s">
        <v>23</v>
      </c>
      <c r="P118">
        <v>1</v>
      </c>
      <c r="Q118" t="s">
        <v>39</v>
      </c>
      <c r="R118">
        <v>1</v>
      </c>
      <c r="S118" t="s">
        <v>25</v>
      </c>
      <c r="T118" t="s">
        <v>25</v>
      </c>
    </row>
    <row r="119" spans="1:20" x14ac:dyDescent="0.25">
      <c r="A119" t="s">
        <v>17</v>
      </c>
      <c r="B119" s="1">
        <v>10</v>
      </c>
      <c r="C119" t="str">
        <f t="shared" si="3"/>
        <v>&lt; 1 year</v>
      </c>
      <c r="D119" t="s">
        <v>18</v>
      </c>
      <c r="E119" t="s">
        <v>19</v>
      </c>
      <c r="F119">
        <v>2132</v>
      </c>
      <c r="G119" t="str">
        <f t="shared" si="4"/>
        <v>1k - 5k</v>
      </c>
      <c r="H119" t="s">
        <v>20</v>
      </c>
      <c r="I119" t="s">
        <v>42</v>
      </c>
      <c r="J119">
        <v>2</v>
      </c>
      <c r="K119">
        <v>3</v>
      </c>
      <c r="L119">
        <v>27</v>
      </c>
      <c r="M119" t="str">
        <f t="shared" si="5"/>
        <v>18 - 30</v>
      </c>
      <c r="N119" t="s">
        <v>22</v>
      </c>
      <c r="O119" t="s">
        <v>38</v>
      </c>
      <c r="P119">
        <v>2</v>
      </c>
      <c r="Q119" t="s">
        <v>24</v>
      </c>
      <c r="R119">
        <v>1</v>
      </c>
      <c r="S119" t="s">
        <v>26</v>
      </c>
      <c r="T119" t="s">
        <v>26</v>
      </c>
    </row>
    <row r="120" spans="1:20" x14ac:dyDescent="0.25">
      <c r="A120" t="s">
        <v>17</v>
      </c>
      <c r="B120" s="1">
        <v>33</v>
      </c>
      <c r="C120" t="str">
        <f t="shared" si="3"/>
        <v>2 - 5 years</v>
      </c>
      <c r="D120" t="s">
        <v>18</v>
      </c>
      <c r="E120" t="s">
        <v>19</v>
      </c>
      <c r="F120">
        <v>4281</v>
      </c>
      <c r="G120" t="str">
        <f t="shared" si="4"/>
        <v>1k - 5k</v>
      </c>
      <c r="H120" t="s">
        <v>37</v>
      </c>
      <c r="I120" t="s">
        <v>30</v>
      </c>
      <c r="J120">
        <v>1</v>
      </c>
      <c r="K120">
        <v>4</v>
      </c>
      <c r="L120">
        <v>23</v>
      </c>
      <c r="M120" t="str">
        <f t="shared" si="5"/>
        <v>18 - 30</v>
      </c>
      <c r="N120" t="s">
        <v>22</v>
      </c>
      <c r="O120" t="s">
        <v>23</v>
      </c>
      <c r="P120">
        <v>2</v>
      </c>
      <c r="Q120" t="s">
        <v>24</v>
      </c>
      <c r="R120">
        <v>1</v>
      </c>
      <c r="S120" t="s">
        <v>26</v>
      </c>
      <c r="T120" t="s">
        <v>25</v>
      </c>
    </row>
    <row r="121" spans="1:20" x14ac:dyDescent="0.25">
      <c r="A121" t="s">
        <v>27</v>
      </c>
      <c r="B121" s="1">
        <v>12</v>
      </c>
      <c r="C121" t="str">
        <f t="shared" si="3"/>
        <v>1 - 2 years</v>
      </c>
      <c r="D121" t="s">
        <v>18</v>
      </c>
      <c r="E121" t="s">
        <v>36</v>
      </c>
      <c r="F121">
        <v>2366</v>
      </c>
      <c r="G121" t="str">
        <f t="shared" si="4"/>
        <v>1k - 5k</v>
      </c>
      <c r="H121" t="s">
        <v>37</v>
      </c>
      <c r="I121" t="s">
        <v>32</v>
      </c>
      <c r="J121">
        <v>3</v>
      </c>
      <c r="K121">
        <v>3</v>
      </c>
      <c r="L121">
        <v>36</v>
      </c>
      <c r="M121" t="str">
        <f t="shared" si="5"/>
        <v>30 - 55</v>
      </c>
      <c r="N121" t="s">
        <v>22</v>
      </c>
      <c r="O121" t="s">
        <v>23</v>
      </c>
      <c r="P121">
        <v>1</v>
      </c>
      <c r="Q121" t="s">
        <v>39</v>
      </c>
      <c r="R121">
        <v>1</v>
      </c>
      <c r="S121" t="s">
        <v>25</v>
      </c>
      <c r="T121" t="s">
        <v>26</v>
      </c>
    </row>
    <row r="122" spans="1:20" x14ac:dyDescent="0.25">
      <c r="A122" t="s">
        <v>17</v>
      </c>
      <c r="B122" s="1">
        <v>21</v>
      </c>
      <c r="C122" t="str">
        <f t="shared" si="3"/>
        <v>1 - 2 years</v>
      </c>
      <c r="D122" t="s">
        <v>28</v>
      </c>
      <c r="E122" t="s">
        <v>19</v>
      </c>
      <c r="F122">
        <v>1835</v>
      </c>
      <c r="G122" t="str">
        <f t="shared" si="4"/>
        <v>1k - 5k</v>
      </c>
      <c r="H122" t="s">
        <v>29</v>
      </c>
      <c r="I122" t="s">
        <v>30</v>
      </c>
      <c r="J122">
        <v>3</v>
      </c>
      <c r="K122">
        <v>2</v>
      </c>
      <c r="L122">
        <v>25</v>
      </c>
      <c r="M122" t="str">
        <f t="shared" si="5"/>
        <v>18 - 30</v>
      </c>
      <c r="N122" t="s">
        <v>22</v>
      </c>
      <c r="O122" t="s">
        <v>23</v>
      </c>
      <c r="P122">
        <v>2</v>
      </c>
      <c r="Q122" t="s">
        <v>24</v>
      </c>
      <c r="R122">
        <v>1</v>
      </c>
      <c r="S122" t="s">
        <v>25</v>
      </c>
      <c r="T122" t="s">
        <v>25</v>
      </c>
    </row>
    <row r="123" spans="1:20" x14ac:dyDescent="0.25">
      <c r="A123" t="s">
        <v>20</v>
      </c>
      <c r="B123" s="1">
        <v>24</v>
      </c>
      <c r="C123" t="str">
        <f t="shared" si="3"/>
        <v>1 - 2 years</v>
      </c>
      <c r="D123" t="s">
        <v>18</v>
      </c>
      <c r="E123" t="s">
        <v>36</v>
      </c>
      <c r="F123">
        <v>3868</v>
      </c>
      <c r="G123" t="str">
        <f t="shared" si="4"/>
        <v>1k - 5k</v>
      </c>
      <c r="H123" t="s">
        <v>29</v>
      </c>
      <c r="I123" t="s">
        <v>21</v>
      </c>
      <c r="J123">
        <v>4</v>
      </c>
      <c r="K123">
        <v>2</v>
      </c>
      <c r="L123">
        <v>41</v>
      </c>
      <c r="M123" t="str">
        <f t="shared" si="5"/>
        <v>30 - 55</v>
      </c>
      <c r="N123" t="s">
        <v>22</v>
      </c>
      <c r="O123" t="s">
        <v>38</v>
      </c>
      <c r="P123">
        <v>2</v>
      </c>
      <c r="Q123" t="s">
        <v>39</v>
      </c>
      <c r="R123">
        <v>1</v>
      </c>
      <c r="S123" t="s">
        <v>25</v>
      </c>
      <c r="T123" t="s">
        <v>26</v>
      </c>
    </row>
    <row r="124" spans="1:20" x14ac:dyDescent="0.25">
      <c r="A124" t="s">
        <v>20</v>
      </c>
      <c r="B124" s="1">
        <v>12</v>
      </c>
      <c r="C124" t="str">
        <f t="shared" si="3"/>
        <v>1 - 2 years</v>
      </c>
      <c r="D124" t="s">
        <v>28</v>
      </c>
      <c r="E124" t="s">
        <v>19</v>
      </c>
      <c r="F124">
        <v>1768</v>
      </c>
      <c r="G124" t="str">
        <f t="shared" si="4"/>
        <v>1k - 5k</v>
      </c>
      <c r="H124" t="s">
        <v>29</v>
      </c>
      <c r="I124" t="s">
        <v>30</v>
      </c>
      <c r="J124">
        <v>3</v>
      </c>
      <c r="K124">
        <v>2</v>
      </c>
      <c r="L124">
        <v>24</v>
      </c>
      <c r="M124" t="str">
        <f t="shared" si="5"/>
        <v>18 - 30</v>
      </c>
      <c r="N124" t="s">
        <v>22</v>
      </c>
      <c r="O124" t="s">
        <v>38</v>
      </c>
      <c r="P124">
        <v>1</v>
      </c>
      <c r="Q124" t="s">
        <v>33</v>
      </c>
      <c r="R124">
        <v>1</v>
      </c>
      <c r="S124" t="s">
        <v>26</v>
      </c>
      <c r="T124" t="s">
        <v>26</v>
      </c>
    </row>
    <row r="125" spans="1:20" x14ac:dyDescent="0.25">
      <c r="A125" t="s">
        <v>47</v>
      </c>
      <c r="B125" s="1">
        <v>10</v>
      </c>
      <c r="C125" t="str">
        <f t="shared" si="3"/>
        <v>&lt; 1 year</v>
      </c>
      <c r="D125" t="s">
        <v>18</v>
      </c>
      <c r="E125" t="s">
        <v>36</v>
      </c>
      <c r="F125">
        <v>781</v>
      </c>
      <c r="G125" t="str">
        <f t="shared" si="4"/>
        <v>250 - 1k</v>
      </c>
      <c r="H125" t="s">
        <v>29</v>
      </c>
      <c r="I125" t="s">
        <v>21</v>
      </c>
      <c r="J125">
        <v>4</v>
      </c>
      <c r="K125">
        <v>4</v>
      </c>
      <c r="L125">
        <v>63</v>
      </c>
      <c r="M125" t="str">
        <f t="shared" si="5"/>
        <v>55 - 75</v>
      </c>
      <c r="N125" t="s">
        <v>22</v>
      </c>
      <c r="O125" t="s">
        <v>34</v>
      </c>
      <c r="P125">
        <v>2</v>
      </c>
      <c r="Q125" t="s">
        <v>24</v>
      </c>
      <c r="R125">
        <v>1</v>
      </c>
      <c r="S125" t="s">
        <v>25</v>
      </c>
      <c r="T125" t="s">
        <v>26</v>
      </c>
    </row>
    <row r="126" spans="1:20" x14ac:dyDescent="0.25">
      <c r="A126" t="s">
        <v>27</v>
      </c>
      <c r="B126" s="1">
        <v>18</v>
      </c>
      <c r="C126" t="str">
        <f t="shared" si="3"/>
        <v>1 - 2 years</v>
      </c>
      <c r="D126" t="s">
        <v>28</v>
      </c>
      <c r="E126" t="s">
        <v>19</v>
      </c>
      <c r="F126">
        <v>1924</v>
      </c>
      <c r="G126" t="str">
        <f t="shared" si="4"/>
        <v>1k - 5k</v>
      </c>
      <c r="H126" t="s">
        <v>20</v>
      </c>
      <c r="I126" t="s">
        <v>42</v>
      </c>
      <c r="J126">
        <v>4</v>
      </c>
      <c r="K126">
        <v>3</v>
      </c>
      <c r="L126">
        <v>27</v>
      </c>
      <c r="M126" t="str">
        <f t="shared" si="5"/>
        <v>18 - 30</v>
      </c>
      <c r="N126" t="s">
        <v>22</v>
      </c>
      <c r="O126" t="s">
        <v>38</v>
      </c>
      <c r="P126">
        <v>1</v>
      </c>
      <c r="Q126" t="s">
        <v>24</v>
      </c>
      <c r="R126">
        <v>1</v>
      </c>
      <c r="S126" t="s">
        <v>26</v>
      </c>
      <c r="T126" t="s">
        <v>25</v>
      </c>
    </row>
    <row r="127" spans="1:20" x14ac:dyDescent="0.25">
      <c r="A127" t="s">
        <v>17</v>
      </c>
      <c r="B127" s="1">
        <v>12</v>
      </c>
      <c r="C127" t="str">
        <f t="shared" si="3"/>
        <v>1 - 2 years</v>
      </c>
      <c r="D127" t="s">
        <v>18</v>
      </c>
      <c r="E127" t="s">
        <v>36</v>
      </c>
      <c r="F127">
        <v>2121</v>
      </c>
      <c r="G127" t="str">
        <f t="shared" si="4"/>
        <v>1k - 5k</v>
      </c>
      <c r="H127" t="s">
        <v>29</v>
      </c>
      <c r="I127" t="s">
        <v>30</v>
      </c>
      <c r="J127">
        <v>4</v>
      </c>
      <c r="K127">
        <v>2</v>
      </c>
      <c r="L127">
        <v>30</v>
      </c>
      <c r="M127" t="str">
        <f t="shared" si="5"/>
        <v>18 - 30</v>
      </c>
      <c r="N127" t="s">
        <v>22</v>
      </c>
      <c r="O127" t="s">
        <v>23</v>
      </c>
      <c r="P127">
        <v>2</v>
      </c>
      <c r="Q127" t="s">
        <v>24</v>
      </c>
      <c r="R127">
        <v>1</v>
      </c>
      <c r="S127" t="s">
        <v>26</v>
      </c>
      <c r="T127" t="s">
        <v>26</v>
      </c>
    </row>
    <row r="128" spans="1:20" x14ac:dyDescent="0.25">
      <c r="A128" t="s">
        <v>17</v>
      </c>
      <c r="B128" s="1">
        <v>12</v>
      </c>
      <c r="C128" t="str">
        <f t="shared" si="3"/>
        <v>1 - 2 years</v>
      </c>
      <c r="D128" t="s">
        <v>28</v>
      </c>
      <c r="E128" t="s">
        <v>19</v>
      </c>
      <c r="F128">
        <v>701</v>
      </c>
      <c r="G128" t="str">
        <f t="shared" si="4"/>
        <v>250 - 1k</v>
      </c>
      <c r="H128" t="s">
        <v>29</v>
      </c>
      <c r="I128" t="s">
        <v>30</v>
      </c>
      <c r="J128">
        <v>4</v>
      </c>
      <c r="K128">
        <v>2</v>
      </c>
      <c r="L128">
        <v>40</v>
      </c>
      <c r="M128" t="str">
        <f t="shared" si="5"/>
        <v>30 - 55</v>
      </c>
      <c r="N128" t="s">
        <v>22</v>
      </c>
      <c r="O128" t="s">
        <v>23</v>
      </c>
      <c r="P128">
        <v>1</v>
      </c>
      <c r="Q128" t="s">
        <v>33</v>
      </c>
      <c r="R128">
        <v>1</v>
      </c>
      <c r="S128" t="s">
        <v>26</v>
      </c>
      <c r="T128" t="s">
        <v>26</v>
      </c>
    </row>
    <row r="129" spans="1:20" x14ac:dyDescent="0.25">
      <c r="A129" t="s">
        <v>27</v>
      </c>
      <c r="B129" s="1">
        <v>12</v>
      </c>
      <c r="C129" t="str">
        <f t="shared" si="3"/>
        <v>1 - 2 years</v>
      </c>
      <c r="D129" t="s">
        <v>28</v>
      </c>
      <c r="E129" t="s">
        <v>50</v>
      </c>
      <c r="F129">
        <v>639</v>
      </c>
      <c r="G129" t="str">
        <f t="shared" si="4"/>
        <v>250 - 1k</v>
      </c>
      <c r="H129" t="s">
        <v>29</v>
      </c>
      <c r="I129" t="s">
        <v>30</v>
      </c>
      <c r="J129">
        <v>4</v>
      </c>
      <c r="K129">
        <v>2</v>
      </c>
      <c r="L129">
        <v>30</v>
      </c>
      <c r="M129" t="str">
        <f t="shared" si="5"/>
        <v>18 - 30</v>
      </c>
      <c r="N129" t="s">
        <v>22</v>
      </c>
      <c r="O129" t="s">
        <v>23</v>
      </c>
      <c r="P129">
        <v>1</v>
      </c>
      <c r="Q129" t="s">
        <v>24</v>
      </c>
      <c r="R129">
        <v>1</v>
      </c>
      <c r="S129" t="s">
        <v>26</v>
      </c>
      <c r="T129" t="s">
        <v>25</v>
      </c>
    </row>
    <row r="130" spans="1:20" x14ac:dyDescent="0.25">
      <c r="A130" t="s">
        <v>27</v>
      </c>
      <c r="B130" s="1">
        <v>12</v>
      </c>
      <c r="C130" t="str">
        <f t="shared" si="3"/>
        <v>1 - 2 years</v>
      </c>
      <c r="D130" t="s">
        <v>18</v>
      </c>
      <c r="E130" t="s">
        <v>36</v>
      </c>
      <c r="F130">
        <v>1860</v>
      </c>
      <c r="G130" t="str">
        <f t="shared" si="4"/>
        <v>1k - 5k</v>
      </c>
      <c r="H130" t="s">
        <v>29</v>
      </c>
      <c r="I130" t="s">
        <v>41</v>
      </c>
      <c r="J130">
        <v>4</v>
      </c>
      <c r="K130">
        <v>2</v>
      </c>
      <c r="L130">
        <v>34</v>
      </c>
      <c r="M130" t="str">
        <f t="shared" si="5"/>
        <v>30 - 55</v>
      </c>
      <c r="N130" t="s">
        <v>22</v>
      </c>
      <c r="O130" t="s">
        <v>23</v>
      </c>
      <c r="P130">
        <v>2</v>
      </c>
      <c r="Q130" t="s">
        <v>39</v>
      </c>
      <c r="R130">
        <v>1</v>
      </c>
      <c r="S130" t="s">
        <v>25</v>
      </c>
      <c r="T130" t="s">
        <v>26</v>
      </c>
    </row>
    <row r="131" spans="1:20" x14ac:dyDescent="0.25">
      <c r="A131" t="s">
        <v>17</v>
      </c>
      <c r="B131" s="1">
        <v>12</v>
      </c>
      <c r="C131" t="str">
        <f t="shared" ref="C131:C194" si="6">IF(B131&lt;=11,"&lt; 1 year",IF(B131&lt;=24,"1 - 2 years",IF(B131&lt;=72,"2 - 5 years", "&gt; 5 years")))</f>
        <v>1 - 2 years</v>
      </c>
      <c r="D131" t="s">
        <v>18</v>
      </c>
      <c r="E131" t="s">
        <v>36</v>
      </c>
      <c r="F131">
        <v>3499</v>
      </c>
      <c r="G131" t="str">
        <f t="shared" ref="G131:G194" si="7">IF(F131&lt;= 1000,"250 - 1k",IF(F131&lt;=5000,"1k - 5k",IF(F131&lt;=10000,"5k - 10k", "10k - 20k")))</f>
        <v>1k - 5k</v>
      </c>
      <c r="H131" t="s">
        <v>29</v>
      </c>
      <c r="I131" t="s">
        <v>30</v>
      </c>
      <c r="J131">
        <v>3</v>
      </c>
      <c r="K131">
        <v>2</v>
      </c>
      <c r="L131">
        <v>29</v>
      </c>
      <c r="M131" t="str">
        <f t="shared" ref="M131:M194" si="8">IF(L131&lt;=30,"18 - 30",IF(L131&lt;=55,"30 - 55",IF(L131&gt;=75,"55 - 75","55 - 75")))</f>
        <v>18 - 30</v>
      </c>
      <c r="N131" t="s">
        <v>22</v>
      </c>
      <c r="O131" t="s">
        <v>23</v>
      </c>
      <c r="P131">
        <v>2</v>
      </c>
      <c r="Q131" t="s">
        <v>24</v>
      </c>
      <c r="R131">
        <v>1</v>
      </c>
      <c r="S131" t="s">
        <v>26</v>
      </c>
      <c r="T131" t="s">
        <v>25</v>
      </c>
    </row>
    <row r="132" spans="1:20" x14ac:dyDescent="0.25">
      <c r="A132" t="s">
        <v>27</v>
      </c>
      <c r="B132" s="1">
        <v>48</v>
      </c>
      <c r="C132" t="str">
        <f t="shared" si="6"/>
        <v>2 - 5 years</v>
      </c>
      <c r="D132" t="s">
        <v>28</v>
      </c>
      <c r="E132" t="s">
        <v>36</v>
      </c>
      <c r="F132">
        <v>8487</v>
      </c>
      <c r="G132" t="str">
        <f t="shared" si="7"/>
        <v>5k - 10k</v>
      </c>
      <c r="H132" t="s">
        <v>20</v>
      </c>
      <c r="I132" t="s">
        <v>32</v>
      </c>
      <c r="J132">
        <v>1</v>
      </c>
      <c r="K132">
        <v>2</v>
      </c>
      <c r="L132">
        <v>24</v>
      </c>
      <c r="M132" t="str">
        <f t="shared" si="8"/>
        <v>18 - 30</v>
      </c>
      <c r="N132" t="s">
        <v>22</v>
      </c>
      <c r="O132" t="s">
        <v>23</v>
      </c>
      <c r="P132">
        <v>1</v>
      </c>
      <c r="Q132" t="s">
        <v>24</v>
      </c>
      <c r="R132">
        <v>1</v>
      </c>
      <c r="S132" t="s">
        <v>26</v>
      </c>
      <c r="T132" t="s">
        <v>26</v>
      </c>
    </row>
    <row r="133" spans="1:20" x14ac:dyDescent="0.25">
      <c r="A133" t="s">
        <v>17</v>
      </c>
      <c r="B133" s="1">
        <v>36</v>
      </c>
      <c r="C133" t="str">
        <f t="shared" si="6"/>
        <v>2 - 5 years</v>
      </c>
      <c r="D133" t="s">
        <v>35</v>
      </c>
      <c r="E133" t="s">
        <v>31</v>
      </c>
      <c r="F133">
        <v>6887</v>
      </c>
      <c r="G133" t="str">
        <f t="shared" si="7"/>
        <v>5k - 10k</v>
      </c>
      <c r="H133" t="s">
        <v>29</v>
      </c>
      <c r="I133" t="s">
        <v>30</v>
      </c>
      <c r="J133">
        <v>4</v>
      </c>
      <c r="K133">
        <v>3</v>
      </c>
      <c r="L133">
        <v>29</v>
      </c>
      <c r="M133" t="str">
        <f t="shared" si="8"/>
        <v>18 - 30</v>
      </c>
      <c r="N133" t="s">
        <v>49</v>
      </c>
      <c r="O133" t="s">
        <v>23</v>
      </c>
      <c r="P133">
        <v>1</v>
      </c>
      <c r="Q133" t="s">
        <v>24</v>
      </c>
      <c r="R133">
        <v>1</v>
      </c>
      <c r="S133" t="s">
        <v>25</v>
      </c>
      <c r="T133" t="s">
        <v>25</v>
      </c>
    </row>
    <row r="134" spans="1:20" x14ac:dyDescent="0.25">
      <c r="A134" t="s">
        <v>20</v>
      </c>
      <c r="B134" s="1">
        <v>15</v>
      </c>
      <c r="C134" t="str">
        <f t="shared" si="6"/>
        <v>1 - 2 years</v>
      </c>
      <c r="D134" t="s">
        <v>28</v>
      </c>
      <c r="E134" t="s">
        <v>19</v>
      </c>
      <c r="F134">
        <v>2708</v>
      </c>
      <c r="G134" t="str">
        <f t="shared" si="7"/>
        <v>1k - 5k</v>
      </c>
      <c r="H134" t="s">
        <v>29</v>
      </c>
      <c r="I134" t="s">
        <v>42</v>
      </c>
      <c r="J134">
        <v>2</v>
      </c>
      <c r="K134">
        <v>3</v>
      </c>
      <c r="L134">
        <v>27</v>
      </c>
      <c r="M134" t="str">
        <f t="shared" si="8"/>
        <v>18 - 30</v>
      </c>
      <c r="N134" t="s">
        <v>46</v>
      </c>
      <c r="O134" t="s">
        <v>23</v>
      </c>
      <c r="P134">
        <v>2</v>
      </c>
      <c r="Q134" t="s">
        <v>33</v>
      </c>
      <c r="R134">
        <v>1</v>
      </c>
      <c r="S134" t="s">
        <v>26</v>
      </c>
      <c r="T134" t="s">
        <v>26</v>
      </c>
    </row>
    <row r="135" spans="1:20" x14ac:dyDescent="0.25">
      <c r="A135" t="s">
        <v>20</v>
      </c>
      <c r="B135" s="1">
        <v>18</v>
      </c>
      <c r="C135" t="str">
        <f t="shared" si="6"/>
        <v>1 - 2 years</v>
      </c>
      <c r="D135" t="s">
        <v>28</v>
      </c>
      <c r="E135" t="s">
        <v>19</v>
      </c>
      <c r="F135">
        <v>1984</v>
      </c>
      <c r="G135" t="str">
        <f t="shared" si="7"/>
        <v>1k - 5k</v>
      </c>
      <c r="H135" t="s">
        <v>29</v>
      </c>
      <c r="I135" t="s">
        <v>30</v>
      </c>
      <c r="J135">
        <v>4</v>
      </c>
      <c r="K135">
        <v>4</v>
      </c>
      <c r="L135">
        <v>47</v>
      </c>
      <c r="M135" t="str">
        <f t="shared" si="8"/>
        <v>30 - 55</v>
      </c>
      <c r="N135" t="s">
        <v>46</v>
      </c>
      <c r="O135" t="s">
        <v>34</v>
      </c>
      <c r="P135">
        <v>2</v>
      </c>
      <c r="Q135" t="s">
        <v>24</v>
      </c>
      <c r="R135">
        <v>1</v>
      </c>
      <c r="S135" t="s">
        <v>26</v>
      </c>
      <c r="T135" t="s">
        <v>26</v>
      </c>
    </row>
    <row r="136" spans="1:20" x14ac:dyDescent="0.25">
      <c r="A136" t="s">
        <v>20</v>
      </c>
      <c r="B136" s="1">
        <v>60</v>
      </c>
      <c r="C136" t="str">
        <f t="shared" si="6"/>
        <v>2 - 5 years</v>
      </c>
      <c r="D136" t="s">
        <v>28</v>
      </c>
      <c r="E136" t="s">
        <v>19</v>
      </c>
      <c r="F136">
        <v>10144</v>
      </c>
      <c r="G136" t="str">
        <f t="shared" si="7"/>
        <v>10k - 20k</v>
      </c>
      <c r="H136" t="s">
        <v>44</v>
      </c>
      <c r="I136" t="s">
        <v>32</v>
      </c>
      <c r="J136">
        <v>2</v>
      </c>
      <c r="K136">
        <v>4</v>
      </c>
      <c r="L136">
        <v>21</v>
      </c>
      <c r="M136" t="str">
        <f t="shared" si="8"/>
        <v>18 - 30</v>
      </c>
      <c r="N136" t="s">
        <v>22</v>
      </c>
      <c r="O136" t="s">
        <v>23</v>
      </c>
      <c r="P136">
        <v>1</v>
      </c>
      <c r="Q136" t="s">
        <v>24</v>
      </c>
      <c r="R136">
        <v>1</v>
      </c>
      <c r="S136" t="s">
        <v>25</v>
      </c>
      <c r="T136" t="s">
        <v>26</v>
      </c>
    </row>
    <row r="137" spans="1:20" x14ac:dyDescent="0.25">
      <c r="A137" t="s">
        <v>20</v>
      </c>
      <c r="B137" s="1">
        <v>12</v>
      </c>
      <c r="C137" t="str">
        <f t="shared" si="6"/>
        <v>1 - 2 years</v>
      </c>
      <c r="D137" t="s">
        <v>18</v>
      </c>
      <c r="E137" t="s">
        <v>19</v>
      </c>
      <c r="F137">
        <v>1240</v>
      </c>
      <c r="G137" t="str">
        <f t="shared" si="7"/>
        <v>1k - 5k</v>
      </c>
      <c r="H137" t="s">
        <v>20</v>
      </c>
      <c r="I137" t="s">
        <v>21</v>
      </c>
      <c r="J137">
        <v>4</v>
      </c>
      <c r="K137">
        <v>2</v>
      </c>
      <c r="L137">
        <v>38</v>
      </c>
      <c r="M137" t="str">
        <f t="shared" si="8"/>
        <v>30 - 55</v>
      </c>
      <c r="N137" t="s">
        <v>22</v>
      </c>
      <c r="O137" t="s">
        <v>23</v>
      </c>
      <c r="P137">
        <v>2</v>
      </c>
      <c r="Q137" t="s">
        <v>24</v>
      </c>
      <c r="R137">
        <v>1</v>
      </c>
      <c r="S137" t="s">
        <v>25</v>
      </c>
      <c r="T137" t="s">
        <v>26</v>
      </c>
    </row>
    <row r="138" spans="1:20" x14ac:dyDescent="0.25">
      <c r="A138" t="s">
        <v>20</v>
      </c>
      <c r="B138" s="1">
        <v>27</v>
      </c>
      <c r="C138" t="str">
        <f t="shared" si="6"/>
        <v>2 - 5 years</v>
      </c>
      <c r="D138" t="s">
        <v>35</v>
      </c>
      <c r="E138" t="s">
        <v>36</v>
      </c>
      <c r="F138">
        <v>8613</v>
      </c>
      <c r="G138" t="str">
        <f t="shared" si="7"/>
        <v>5k - 10k</v>
      </c>
      <c r="H138" t="s">
        <v>40</v>
      </c>
      <c r="I138" t="s">
        <v>30</v>
      </c>
      <c r="J138">
        <v>2</v>
      </c>
      <c r="K138">
        <v>2</v>
      </c>
      <c r="L138">
        <v>27</v>
      </c>
      <c r="M138" t="str">
        <f t="shared" si="8"/>
        <v>18 - 30</v>
      </c>
      <c r="N138" t="s">
        <v>22</v>
      </c>
      <c r="O138" t="s">
        <v>23</v>
      </c>
      <c r="P138">
        <v>2</v>
      </c>
      <c r="Q138" t="s">
        <v>24</v>
      </c>
      <c r="R138">
        <v>1</v>
      </c>
      <c r="S138" t="s">
        <v>26</v>
      </c>
      <c r="T138" t="s">
        <v>26</v>
      </c>
    </row>
    <row r="139" spans="1:20" x14ac:dyDescent="0.25">
      <c r="A139" t="s">
        <v>27</v>
      </c>
      <c r="B139" s="1">
        <v>12</v>
      </c>
      <c r="C139" t="str">
        <f t="shared" si="6"/>
        <v>1 - 2 years</v>
      </c>
      <c r="D139" t="s">
        <v>28</v>
      </c>
      <c r="E139" t="s">
        <v>19</v>
      </c>
      <c r="F139">
        <v>766</v>
      </c>
      <c r="G139" t="str">
        <f t="shared" si="7"/>
        <v>250 - 1k</v>
      </c>
      <c r="H139" t="s">
        <v>37</v>
      </c>
      <c r="I139" t="s">
        <v>30</v>
      </c>
      <c r="J139">
        <v>4</v>
      </c>
      <c r="K139">
        <v>3</v>
      </c>
      <c r="L139">
        <v>66</v>
      </c>
      <c r="M139" t="str">
        <f t="shared" si="8"/>
        <v>55 - 75</v>
      </c>
      <c r="N139" t="s">
        <v>22</v>
      </c>
      <c r="O139" t="s">
        <v>23</v>
      </c>
      <c r="P139">
        <v>1</v>
      </c>
      <c r="Q139" t="s">
        <v>33</v>
      </c>
      <c r="R139">
        <v>1</v>
      </c>
      <c r="S139" t="s">
        <v>26</v>
      </c>
      <c r="T139" t="s">
        <v>25</v>
      </c>
    </row>
    <row r="140" spans="1:20" x14ac:dyDescent="0.25">
      <c r="A140" t="s">
        <v>27</v>
      </c>
      <c r="B140" s="1">
        <v>15</v>
      </c>
      <c r="C140" t="str">
        <f t="shared" si="6"/>
        <v>1 - 2 years</v>
      </c>
      <c r="D140" t="s">
        <v>18</v>
      </c>
      <c r="E140" t="s">
        <v>19</v>
      </c>
      <c r="F140">
        <v>2728</v>
      </c>
      <c r="G140" t="str">
        <f t="shared" si="7"/>
        <v>1k - 5k</v>
      </c>
      <c r="H140" t="s">
        <v>20</v>
      </c>
      <c r="I140" t="s">
        <v>32</v>
      </c>
      <c r="J140">
        <v>4</v>
      </c>
      <c r="K140">
        <v>2</v>
      </c>
      <c r="L140">
        <v>35</v>
      </c>
      <c r="M140" t="str">
        <f t="shared" si="8"/>
        <v>30 - 55</v>
      </c>
      <c r="N140" t="s">
        <v>46</v>
      </c>
      <c r="O140" t="s">
        <v>23</v>
      </c>
      <c r="P140">
        <v>3</v>
      </c>
      <c r="Q140" t="s">
        <v>24</v>
      </c>
      <c r="R140">
        <v>1</v>
      </c>
      <c r="S140" t="s">
        <v>25</v>
      </c>
      <c r="T140" t="s">
        <v>26</v>
      </c>
    </row>
    <row r="141" spans="1:20" x14ac:dyDescent="0.25">
      <c r="A141" t="s">
        <v>47</v>
      </c>
      <c r="B141" s="1">
        <v>12</v>
      </c>
      <c r="C141" t="str">
        <f t="shared" si="6"/>
        <v>1 - 2 years</v>
      </c>
      <c r="D141" t="s">
        <v>28</v>
      </c>
      <c r="E141" t="s">
        <v>19</v>
      </c>
      <c r="F141">
        <v>1881</v>
      </c>
      <c r="G141" t="str">
        <f t="shared" si="7"/>
        <v>1k - 5k</v>
      </c>
      <c r="H141" t="s">
        <v>29</v>
      </c>
      <c r="I141" t="s">
        <v>30</v>
      </c>
      <c r="J141">
        <v>2</v>
      </c>
      <c r="K141">
        <v>2</v>
      </c>
      <c r="L141">
        <v>44</v>
      </c>
      <c r="M141" t="str">
        <f t="shared" si="8"/>
        <v>30 - 55</v>
      </c>
      <c r="N141" t="s">
        <v>22</v>
      </c>
      <c r="O141" t="s">
        <v>38</v>
      </c>
      <c r="P141">
        <v>1</v>
      </c>
      <c r="Q141" t="s">
        <v>33</v>
      </c>
      <c r="R141">
        <v>1</v>
      </c>
      <c r="S141" t="s">
        <v>25</v>
      </c>
      <c r="T141" t="s">
        <v>26</v>
      </c>
    </row>
    <row r="142" spans="1:20" x14ac:dyDescent="0.25">
      <c r="A142" t="s">
        <v>47</v>
      </c>
      <c r="B142" s="1">
        <v>6</v>
      </c>
      <c r="C142" t="str">
        <f t="shared" si="6"/>
        <v>&lt; 1 year</v>
      </c>
      <c r="D142" t="s">
        <v>28</v>
      </c>
      <c r="E142" t="s">
        <v>36</v>
      </c>
      <c r="F142">
        <v>709</v>
      </c>
      <c r="G142" t="str">
        <f t="shared" si="7"/>
        <v>250 - 1k</v>
      </c>
      <c r="H142" t="s">
        <v>40</v>
      </c>
      <c r="I142" t="s">
        <v>42</v>
      </c>
      <c r="J142">
        <v>2</v>
      </c>
      <c r="K142">
        <v>2</v>
      </c>
      <c r="L142">
        <v>27</v>
      </c>
      <c r="M142" t="str">
        <f t="shared" si="8"/>
        <v>18 - 30</v>
      </c>
      <c r="N142" t="s">
        <v>22</v>
      </c>
      <c r="O142" t="s">
        <v>23</v>
      </c>
      <c r="P142">
        <v>1</v>
      </c>
      <c r="Q142" t="s">
        <v>41</v>
      </c>
      <c r="R142">
        <v>1</v>
      </c>
      <c r="S142" t="s">
        <v>26</v>
      </c>
      <c r="T142" t="s">
        <v>26</v>
      </c>
    </row>
    <row r="143" spans="1:20" x14ac:dyDescent="0.25">
      <c r="A143" t="s">
        <v>27</v>
      </c>
      <c r="B143" s="1">
        <v>36</v>
      </c>
      <c r="C143" t="str">
        <f t="shared" si="6"/>
        <v>2 - 5 years</v>
      </c>
      <c r="D143" t="s">
        <v>28</v>
      </c>
      <c r="E143" t="s">
        <v>19</v>
      </c>
      <c r="F143">
        <v>4795</v>
      </c>
      <c r="G143" t="str">
        <f t="shared" si="7"/>
        <v>1k - 5k</v>
      </c>
      <c r="H143" t="s">
        <v>29</v>
      </c>
      <c r="I143" t="s">
        <v>42</v>
      </c>
      <c r="J143">
        <v>4</v>
      </c>
      <c r="K143">
        <v>1</v>
      </c>
      <c r="L143">
        <v>30</v>
      </c>
      <c r="M143" t="str">
        <f t="shared" si="8"/>
        <v>18 - 30</v>
      </c>
      <c r="N143" t="s">
        <v>22</v>
      </c>
      <c r="O143" t="s">
        <v>23</v>
      </c>
      <c r="P143">
        <v>1</v>
      </c>
      <c r="Q143" t="s">
        <v>39</v>
      </c>
      <c r="R143">
        <v>1</v>
      </c>
      <c r="S143" t="s">
        <v>25</v>
      </c>
      <c r="T143" t="s">
        <v>26</v>
      </c>
    </row>
    <row r="144" spans="1:20" x14ac:dyDescent="0.25">
      <c r="A144" t="s">
        <v>17</v>
      </c>
      <c r="B144" s="1">
        <v>27</v>
      </c>
      <c r="C144" t="str">
        <f t="shared" si="6"/>
        <v>2 - 5 years</v>
      </c>
      <c r="D144" t="s">
        <v>28</v>
      </c>
      <c r="E144" t="s">
        <v>19</v>
      </c>
      <c r="F144">
        <v>3416</v>
      </c>
      <c r="G144" t="str">
        <f t="shared" si="7"/>
        <v>1k - 5k</v>
      </c>
      <c r="H144" t="s">
        <v>29</v>
      </c>
      <c r="I144" t="s">
        <v>30</v>
      </c>
      <c r="J144">
        <v>3</v>
      </c>
      <c r="K144">
        <v>2</v>
      </c>
      <c r="L144">
        <v>27</v>
      </c>
      <c r="M144" t="str">
        <f t="shared" si="8"/>
        <v>18 - 30</v>
      </c>
      <c r="N144" t="s">
        <v>22</v>
      </c>
      <c r="O144" t="s">
        <v>23</v>
      </c>
      <c r="P144">
        <v>1</v>
      </c>
      <c r="Q144" t="s">
        <v>39</v>
      </c>
      <c r="R144">
        <v>1</v>
      </c>
      <c r="S144" t="s">
        <v>26</v>
      </c>
      <c r="T144" t="s">
        <v>26</v>
      </c>
    </row>
    <row r="145" spans="1:20" x14ac:dyDescent="0.25">
      <c r="A145" t="s">
        <v>17</v>
      </c>
      <c r="B145" s="1">
        <v>18</v>
      </c>
      <c r="C145" t="str">
        <f t="shared" si="6"/>
        <v>1 - 2 years</v>
      </c>
      <c r="D145" t="s">
        <v>28</v>
      </c>
      <c r="E145" t="s">
        <v>19</v>
      </c>
      <c r="F145">
        <v>2462</v>
      </c>
      <c r="G145" t="str">
        <f t="shared" si="7"/>
        <v>1k - 5k</v>
      </c>
      <c r="H145" t="s">
        <v>29</v>
      </c>
      <c r="I145" t="s">
        <v>30</v>
      </c>
      <c r="J145">
        <v>2</v>
      </c>
      <c r="K145">
        <v>2</v>
      </c>
      <c r="L145">
        <v>22</v>
      </c>
      <c r="M145" t="str">
        <f t="shared" si="8"/>
        <v>18 - 30</v>
      </c>
      <c r="N145" t="s">
        <v>22</v>
      </c>
      <c r="O145" t="s">
        <v>23</v>
      </c>
      <c r="P145">
        <v>1</v>
      </c>
      <c r="Q145" t="s">
        <v>24</v>
      </c>
      <c r="R145">
        <v>1</v>
      </c>
      <c r="S145" t="s">
        <v>26</v>
      </c>
      <c r="T145" t="s">
        <v>25</v>
      </c>
    </row>
    <row r="146" spans="1:20" x14ac:dyDescent="0.25">
      <c r="A146" t="s">
        <v>20</v>
      </c>
      <c r="B146" s="1">
        <v>21</v>
      </c>
      <c r="C146" t="str">
        <f t="shared" si="6"/>
        <v>1 - 2 years</v>
      </c>
      <c r="D146" t="s">
        <v>18</v>
      </c>
      <c r="E146" t="s">
        <v>19</v>
      </c>
      <c r="F146">
        <v>2288</v>
      </c>
      <c r="G146" t="str">
        <f t="shared" si="7"/>
        <v>1k - 5k</v>
      </c>
      <c r="H146" t="s">
        <v>29</v>
      </c>
      <c r="I146" t="s">
        <v>42</v>
      </c>
      <c r="J146">
        <v>4</v>
      </c>
      <c r="K146">
        <v>4</v>
      </c>
      <c r="L146">
        <v>23</v>
      </c>
      <c r="M146" t="str">
        <f t="shared" si="8"/>
        <v>18 - 30</v>
      </c>
      <c r="N146" t="s">
        <v>22</v>
      </c>
      <c r="O146" t="s">
        <v>23</v>
      </c>
      <c r="P146">
        <v>1</v>
      </c>
      <c r="Q146" t="s">
        <v>24</v>
      </c>
      <c r="R146">
        <v>1</v>
      </c>
      <c r="S146" t="s">
        <v>25</v>
      </c>
      <c r="T146" t="s">
        <v>26</v>
      </c>
    </row>
    <row r="147" spans="1:20" x14ac:dyDescent="0.25">
      <c r="A147" t="s">
        <v>27</v>
      </c>
      <c r="B147" s="1">
        <v>48</v>
      </c>
      <c r="C147" t="str">
        <f t="shared" si="6"/>
        <v>2 - 5 years</v>
      </c>
      <c r="D147" t="s">
        <v>48</v>
      </c>
      <c r="E147" t="s">
        <v>43</v>
      </c>
      <c r="F147">
        <v>3566</v>
      </c>
      <c r="G147" t="str">
        <f t="shared" si="7"/>
        <v>1k - 5k</v>
      </c>
      <c r="H147" t="s">
        <v>44</v>
      </c>
      <c r="I147" t="s">
        <v>32</v>
      </c>
      <c r="J147">
        <v>4</v>
      </c>
      <c r="K147">
        <v>2</v>
      </c>
      <c r="L147">
        <v>30</v>
      </c>
      <c r="M147" t="str">
        <f t="shared" si="8"/>
        <v>18 - 30</v>
      </c>
      <c r="N147" t="s">
        <v>22</v>
      </c>
      <c r="O147" t="s">
        <v>23</v>
      </c>
      <c r="P147">
        <v>1</v>
      </c>
      <c r="Q147" t="s">
        <v>24</v>
      </c>
      <c r="R147">
        <v>1</v>
      </c>
      <c r="S147" t="s">
        <v>26</v>
      </c>
      <c r="T147" t="s">
        <v>26</v>
      </c>
    </row>
    <row r="148" spans="1:20" x14ac:dyDescent="0.25">
      <c r="A148" t="s">
        <v>17</v>
      </c>
      <c r="B148" s="1">
        <v>6</v>
      </c>
      <c r="C148" t="str">
        <f t="shared" si="6"/>
        <v>&lt; 1 year</v>
      </c>
      <c r="D148" t="s">
        <v>18</v>
      </c>
      <c r="E148" t="s">
        <v>36</v>
      </c>
      <c r="F148">
        <v>860</v>
      </c>
      <c r="G148" t="str">
        <f t="shared" si="7"/>
        <v>250 - 1k</v>
      </c>
      <c r="H148" t="s">
        <v>29</v>
      </c>
      <c r="I148" t="s">
        <v>21</v>
      </c>
      <c r="J148">
        <v>1</v>
      </c>
      <c r="K148">
        <v>4</v>
      </c>
      <c r="L148">
        <v>39</v>
      </c>
      <c r="M148" t="str">
        <f t="shared" si="8"/>
        <v>30 - 55</v>
      </c>
      <c r="N148" t="s">
        <v>22</v>
      </c>
      <c r="O148" t="s">
        <v>23</v>
      </c>
      <c r="P148">
        <v>2</v>
      </c>
      <c r="Q148" t="s">
        <v>24</v>
      </c>
      <c r="R148">
        <v>1</v>
      </c>
      <c r="S148" t="s">
        <v>25</v>
      </c>
      <c r="T148" t="s">
        <v>26</v>
      </c>
    </row>
    <row r="149" spans="1:20" x14ac:dyDescent="0.25">
      <c r="A149" t="s">
        <v>20</v>
      </c>
      <c r="B149" s="1">
        <v>12</v>
      </c>
      <c r="C149" t="str">
        <f t="shared" si="6"/>
        <v>1 - 2 years</v>
      </c>
      <c r="D149" t="s">
        <v>18</v>
      </c>
      <c r="E149" t="s">
        <v>36</v>
      </c>
      <c r="F149">
        <v>682</v>
      </c>
      <c r="G149" t="str">
        <f t="shared" si="7"/>
        <v>250 - 1k</v>
      </c>
      <c r="H149" t="s">
        <v>44</v>
      </c>
      <c r="I149" t="s">
        <v>32</v>
      </c>
      <c r="J149">
        <v>4</v>
      </c>
      <c r="K149">
        <v>3</v>
      </c>
      <c r="L149">
        <v>51</v>
      </c>
      <c r="M149" t="str">
        <f t="shared" si="8"/>
        <v>30 - 55</v>
      </c>
      <c r="N149" t="s">
        <v>22</v>
      </c>
      <c r="O149" t="s">
        <v>23</v>
      </c>
      <c r="P149">
        <v>2</v>
      </c>
      <c r="Q149" t="s">
        <v>24</v>
      </c>
      <c r="R149">
        <v>1</v>
      </c>
      <c r="S149" t="s">
        <v>25</v>
      </c>
      <c r="T149" t="s">
        <v>26</v>
      </c>
    </row>
    <row r="150" spans="1:20" x14ac:dyDescent="0.25">
      <c r="A150" t="s">
        <v>17</v>
      </c>
      <c r="B150" s="1">
        <v>36</v>
      </c>
      <c r="C150" t="str">
        <f t="shared" si="6"/>
        <v>2 - 5 years</v>
      </c>
      <c r="D150" t="s">
        <v>18</v>
      </c>
      <c r="E150" t="s">
        <v>19</v>
      </c>
      <c r="F150">
        <v>5371</v>
      </c>
      <c r="G150" t="str">
        <f t="shared" si="7"/>
        <v>5k - 10k</v>
      </c>
      <c r="H150" t="s">
        <v>29</v>
      </c>
      <c r="I150" t="s">
        <v>30</v>
      </c>
      <c r="J150">
        <v>3</v>
      </c>
      <c r="K150">
        <v>2</v>
      </c>
      <c r="L150">
        <v>28</v>
      </c>
      <c r="M150" t="str">
        <f t="shared" si="8"/>
        <v>18 - 30</v>
      </c>
      <c r="N150" t="s">
        <v>22</v>
      </c>
      <c r="O150" t="s">
        <v>23</v>
      </c>
      <c r="P150">
        <v>2</v>
      </c>
      <c r="Q150" t="s">
        <v>24</v>
      </c>
      <c r="R150">
        <v>1</v>
      </c>
      <c r="S150" t="s">
        <v>26</v>
      </c>
      <c r="T150" t="s">
        <v>26</v>
      </c>
    </row>
    <row r="151" spans="1:20" x14ac:dyDescent="0.25">
      <c r="A151" t="s">
        <v>20</v>
      </c>
      <c r="B151" s="1">
        <v>18</v>
      </c>
      <c r="C151" t="str">
        <f t="shared" si="6"/>
        <v>1 - 2 years</v>
      </c>
      <c r="D151" t="s">
        <v>18</v>
      </c>
      <c r="E151" t="s">
        <v>19</v>
      </c>
      <c r="F151">
        <v>1582</v>
      </c>
      <c r="G151" t="str">
        <f t="shared" si="7"/>
        <v>1k - 5k</v>
      </c>
      <c r="H151" t="s">
        <v>40</v>
      </c>
      <c r="I151" t="s">
        <v>21</v>
      </c>
      <c r="J151">
        <v>4</v>
      </c>
      <c r="K151">
        <v>4</v>
      </c>
      <c r="L151">
        <v>46</v>
      </c>
      <c r="M151" t="str">
        <f t="shared" si="8"/>
        <v>30 - 55</v>
      </c>
      <c r="N151" t="s">
        <v>22</v>
      </c>
      <c r="O151" t="s">
        <v>23</v>
      </c>
      <c r="P151">
        <v>2</v>
      </c>
      <c r="Q151" t="s">
        <v>24</v>
      </c>
      <c r="R151">
        <v>1</v>
      </c>
      <c r="S151" t="s">
        <v>26</v>
      </c>
      <c r="T151" t="s">
        <v>26</v>
      </c>
    </row>
    <row r="152" spans="1:20" x14ac:dyDescent="0.25">
      <c r="A152" t="s">
        <v>20</v>
      </c>
      <c r="B152" s="1">
        <v>6</v>
      </c>
      <c r="C152" t="str">
        <f t="shared" si="6"/>
        <v>&lt; 1 year</v>
      </c>
      <c r="D152" t="s">
        <v>28</v>
      </c>
      <c r="E152" t="s">
        <v>19</v>
      </c>
      <c r="F152">
        <v>1346</v>
      </c>
      <c r="G152" t="str">
        <f t="shared" si="7"/>
        <v>1k - 5k</v>
      </c>
      <c r="H152" t="s">
        <v>44</v>
      </c>
      <c r="I152" t="s">
        <v>21</v>
      </c>
      <c r="J152">
        <v>2</v>
      </c>
      <c r="K152">
        <v>4</v>
      </c>
      <c r="L152">
        <v>42</v>
      </c>
      <c r="M152" t="str">
        <f t="shared" si="8"/>
        <v>30 - 55</v>
      </c>
      <c r="N152" t="s">
        <v>46</v>
      </c>
      <c r="O152" t="s">
        <v>34</v>
      </c>
      <c r="P152">
        <v>1</v>
      </c>
      <c r="Q152" t="s">
        <v>24</v>
      </c>
      <c r="R152">
        <v>2</v>
      </c>
      <c r="S152" t="s">
        <v>25</v>
      </c>
      <c r="T152" t="s">
        <v>26</v>
      </c>
    </row>
    <row r="153" spans="1:20" x14ac:dyDescent="0.25">
      <c r="A153" t="s">
        <v>20</v>
      </c>
      <c r="B153" s="1">
        <v>10</v>
      </c>
      <c r="C153" t="str">
        <f t="shared" si="6"/>
        <v>&lt; 1 year</v>
      </c>
      <c r="D153" t="s">
        <v>28</v>
      </c>
      <c r="E153" t="s">
        <v>19</v>
      </c>
      <c r="F153">
        <v>1924</v>
      </c>
      <c r="G153" t="str">
        <f t="shared" si="7"/>
        <v>1k - 5k</v>
      </c>
      <c r="H153" t="s">
        <v>29</v>
      </c>
      <c r="I153" t="s">
        <v>30</v>
      </c>
      <c r="J153">
        <v>1</v>
      </c>
      <c r="K153">
        <v>4</v>
      </c>
      <c r="L153">
        <v>38</v>
      </c>
      <c r="M153" t="str">
        <f t="shared" si="8"/>
        <v>30 - 55</v>
      </c>
      <c r="N153" t="s">
        <v>22</v>
      </c>
      <c r="O153" t="s">
        <v>23</v>
      </c>
      <c r="P153">
        <v>1</v>
      </c>
      <c r="Q153" t="s">
        <v>24</v>
      </c>
      <c r="R153">
        <v>1</v>
      </c>
      <c r="S153" t="s">
        <v>25</v>
      </c>
      <c r="T153" t="s">
        <v>26</v>
      </c>
    </row>
    <row r="154" spans="1:20" x14ac:dyDescent="0.25">
      <c r="A154" t="s">
        <v>47</v>
      </c>
      <c r="B154" s="1">
        <v>36</v>
      </c>
      <c r="C154" t="str">
        <f t="shared" si="6"/>
        <v>2 - 5 years</v>
      </c>
      <c r="D154" t="s">
        <v>28</v>
      </c>
      <c r="E154" t="s">
        <v>19</v>
      </c>
      <c r="F154">
        <v>5848</v>
      </c>
      <c r="G154" t="str">
        <f t="shared" si="7"/>
        <v>5k - 10k</v>
      </c>
      <c r="H154" t="s">
        <v>29</v>
      </c>
      <c r="I154" t="s">
        <v>30</v>
      </c>
      <c r="J154">
        <v>4</v>
      </c>
      <c r="K154">
        <v>1</v>
      </c>
      <c r="L154">
        <v>24</v>
      </c>
      <c r="M154" t="str">
        <f t="shared" si="8"/>
        <v>18 - 30</v>
      </c>
      <c r="N154" t="s">
        <v>22</v>
      </c>
      <c r="O154" t="s">
        <v>23</v>
      </c>
      <c r="P154">
        <v>1</v>
      </c>
      <c r="Q154" t="s">
        <v>24</v>
      </c>
      <c r="R154">
        <v>1</v>
      </c>
      <c r="S154" t="s">
        <v>26</v>
      </c>
      <c r="T154" t="s">
        <v>26</v>
      </c>
    </row>
    <row r="155" spans="1:20" x14ac:dyDescent="0.25">
      <c r="A155" t="s">
        <v>27</v>
      </c>
      <c r="B155" s="1">
        <v>24</v>
      </c>
      <c r="C155" t="str">
        <f t="shared" si="6"/>
        <v>1 - 2 years</v>
      </c>
      <c r="D155" t="s">
        <v>18</v>
      </c>
      <c r="E155" t="s">
        <v>36</v>
      </c>
      <c r="F155">
        <v>7758</v>
      </c>
      <c r="G155" t="str">
        <f t="shared" si="7"/>
        <v>5k - 10k</v>
      </c>
      <c r="H155" t="s">
        <v>40</v>
      </c>
      <c r="I155" t="s">
        <v>21</v>
      </c>
      <c r="J155">
        <v>2</v>
      </c>
      <c r="K155">
        <v>4</v>
      </c>
      <c r="L155">
        <v>29</v>
      </c>
      <c r="M155" t="str">
        <f t="shared" si="8"/>
        <v>18 - 30</v>
      </c>
      <c r="N155" t="s">
        <v>22</v>
      </c>
      <c r="O155" t="s">
        <v>38</v>
      </c>
      <c r="P155">
        <v>1</v>
      </c>
      <c r="Q155" t="s">
        <v>24</v>
      </c>
      <c r="R155">
        <v>1</v>
      </c>
      <c r="S155" t="s">
        <v>26</v>
      </c>
      <c r="T155" t="s">
        <v>26</v>
      </c>
    </row>
    <row r="156" spans="1:20" x14ac:dyDescent="0.25">
      <c r="A156" t="s">
        <v>27</v>
      </c>
      <c r="B156" s="1">
        <v>24</v>
      </c>
      <c r="C156" t="str">
        <f t="shared" si="6"/>
        <v>1 - 2 years</v>
      </c>
      <c r="D156" t="s">
        <v>35</v>
      </c>
      <c r="E156" t="s">
        <v>43</v>
      </c>
      <c r="F156">
        <v>6967</v>
      </c>
      <c r="G156" t="str">
        <f t="shared" si="7"/>
        <v>5k - 10k</v>
      </c>
      <c r="H156" t="s">
        <v>44</v>
      </c>
      <c r="I156" t="s">
        <v>32</v>
      </c>
      <c r="J156">
        <v>4</v>
      </c>
      <c r="K156">
        <v>4</v>
      </c>
      <c r="L156">
        <v>36</v>
      </c>
      <c r="M156" t="str">
        <f t="shared" si="8"/>
        <v>30 - 55</v>
      </c>
      <c r="N156" t="s">
        <v>22</v>
      </c>
      <c r="O156" t="s">
        <v>38</v>
      </c>
      <c r="P156">
        <v>1</v>
      </c>
      <c r="Q156" t="s">
        <v>39</v>
      </c>
      <c r="R156">
        <v>1</v>
      </c>
      <c r="S156" t="s">
        <v>25</v>
      </c>
      <c r="T156" t="s">
        <v>26</v>
      </c>
    </row>
    <row r="157" spans="1:20" x14ac:dyDescent="0.25">
      <c r="A157" t="s">
        <v>17</v>
      </c>
      <c r="B157" s="1">
        <v>12</v>
      </c>
      <c r="C157" t="str">
        <f t="shared" si="6"/>
        <v>1 - 2 years</v>
      </c>
      <c r="D157" t="s">
        <v>28</v>
      </c>
      <c r="E157" t="s">
        <v>19</v>
      </c>
      <c r="F157">
        <v>1282</v>
      </c>
      <c r="G157" t="str">
        <f t="shared" si="7"/>
        <v>1k - 5k</v>
      </c>
      <c r="H157" t="s">
        <v>29</v>
      </c>
      <c r="I157" t="s">
        <v>30</v>
      </c>
      <c r="J157">
        <v>2</v>
      </c>
      <c r="K157">
        <v>4</v>
      </c>
      <c r="L157">
        <v>20</v>
      </c>
      <c r="M157" t="str">
        <f t="shared" si="8"/>
        <v>18 - 30</v>
      </c>
      <c r="N157" t="s">
        <v>22</v>
      </c>
      <c r="O157" t="s">
        <v>38</v>
      </c>
      <c r="P157">
        <v>1</v>
      </c>
      <c r="Q157" t="s">
        <v>24</v>
      </c>
      <c r="R157">
        <v>1</v>
      </c>
      <c r="S157" t="s">
        <v>26</v>
      </c>
      <c r="T157" t="s">
        <v>25</v>
      </c>
    </row>
    <row r="158" spans="1:20" x14ac:dyDescent="0.25">
      <c r="A158" t="s">
        <v>17</v>
      </c>
      <c r="B158" s="1">
        <v>9</v>
      </c>
      <c r="C158" t="str">
        <f t="shared" si="6"/>
        <v>&lt; 1 year</v>
      </c>
      <c r="D158" t="s">
        <v>18</v>
      </c>
      <c r="E158" t="s">
        <v>50</v>
      </c>
      <c r="F158">
        <v>1288</v>
      </c>
      <c r="G158" t="str">
        <f t="shared" si="7"/>
        <v>1k - 5k</v>
      </c>
      <c r="H158" t="s">
        <v>44</v>
      </c>
      <c r="I158" t="s">
        <v>21</v>
      </c>
      <c r="J158">
        <v>3</v>
      </c>
      <c r="K158">
        <v>4</v>
      </c>
      <c r="L158">
        <v>48</v>
      </c>
      <c r="M158" t="str">
        <f t="shared" si="8"/>
        <v>30 - 55</v>
      </c>
      <c r="N158" t="s">
        <v>22</v>
      </c>
      <c r="O158" t="s">
        <v>23</v>
      </c>
      <c r="P158">
        <v>2</v>
      </c>
      <c r="Q158" t="s">
        <v>24</v>
      </c>
      <c r="R158">
        <v>2</v>
      </c>
      <c r="S158" t="s">
        <v>26</v>
      </c>
      <c r="T158" t="s">
        <v>26</v>
      </c>
    </row>
    <row r="159" spans="1:20" x14ac:dyDescent="0.25">
      <c r="A159" t="s">
        <v>17</v>
      </c>
      <c r="B159" s="1">
        <v>12</v>
      </c>
      <c r="C159" t="str">
        <f t="shared" si="6"/>
        <v>1 - 2 years</v>
      </c>
      <c r="D159" t="s">
        <v>48</v>
      </c>
      <c r="E159" t="s">
        <v>31</v>
      </c>
      <c r="F159">
        <v>339</v>
      </c>
      <c r="G159" t="str">
        <f t="shared" si="7"/>
        <v>250 - 1k</v>
      </c>
      <c r="H159" t="s">
        <v>29</v>
      </c>
      <c r="I159" t="s">
        <v>21</v>
      </c>
      <c r="J159">
        <v>4</v>
      </c>
      <c r="K159">
        <v>1</v>
      </c>
      <c r="L159">
        <v>45</v>
      </c>
      <c r="M159" t="str">
        <f t="shared" si="8"/>
        <v>30 - 55</v>
      </c>
      <c r="N159" t="s">
        <v>46</v>
      </c>
      <c r="O159" t="s">
        <v>23</v>
      </c>
      <c r="P159">
        <v>1</v>
      </c>
      <c r="Q159" t="s">
        <v>33</v>
      </c>
      <c r="R159">
        <v>1</v>
      </c>
      <c r="S159" t="s">
        <v>26</v>
      </c>
      <c r="T159" t="s">
        <v>26</v>
      </c>
    </row>
    <row r="160" spans="1:20" x14ac:dyDescent="0.25">
      <c r="A160" t="s">
        <v>27</v>
      </c>
      <c r="B160" s="1">
        <v>24</v>
      </c>
      <c r="C160" t="str">
        <f t="shared" si="6"/>
        <v>1 - 2 years</v>
      </c>
      <c r="D160" t="s">
        <v>28</v>
      </c>
      <c r="E160" t="s">
        <v>36</v>
      </c>
      <c r="F160">
        <v>3512</v>
      </c>
      <c r="G160" t="str">
        <f t="shared" si="7"/>
        <v>1k - 5k</v>
      </c>
      <c r="H160" t="s">
        <v>44</v>
      </c>
      <c r="I160" t="s">
        <v>32</v>
      </c>
      <c r="J160">
        <v>2</v>
      </c>
      <c r="K160">
        <v>3</v>
      </c>
      <c r="L160">
        <v>38</v>
      </c>
      <c r="M160" t="str">
        <f t="shared" si="8"/>
        <v>30 - 55</v>
      </c>
      <c r="N160" t="s">
        <v>46</v>
      </c>
      <c r="O160" t="s">
        <v>23</v>
      </c>
      <c r="P160">
        <v>2</v>
      </c>
      <c r="Q160" t="s">
        <v>24</v>
      </c>
      <c r="R160">
        <v>1</v>
      </c>
      <c r="S160" t="s">
        <v>25</v>
      </c>
      <c r="T160" t="s">
        <v>26</v>
      </c>
    </row>
    <row r="161" spans="1:20" x14ac:dyDescent="0.25">
      <c r="A161" t="s">
        <v>20</v>
      </c>
      <c r="B161" s="1">
        <v>6</v>
      </c>
      <c r="C161" t="str">
        <f t="shared" si="6"/>
        <v>&lt; 1 year</v>
      </c>
      <c r="D161" t="s">
        <v>18</v>
      </c>
      <c r="E161" t="s">
        <v>19</v>
      </c>
      <c r="F161">
        <v>1898</v>
      </c>
      <c r="G161" t="str">
        <f t="shared" si="7"/>
        <v>1k - 5k</v>
      </c>
      <c r="H161" t="s">
        <v>20</v>
      </c>
      <c r="I161" t="s">
        <v>30</v>
      </c>
      <c r="J161">
        <v>1</v>
      </c>
      <c r="K161">
        <v>2</v>
      </c>
      <c r="L161">
        <v>34</v>
      </c>
      <c r="M161" t="str">
        <f t="shared" si="8"/>
        <v>30 - 55</v>
      </c>
      <c r="N161" t="s">
        <v>22</v>
      </c>
      <c r="O161" t="s">
        <v>23</v>
      </c>
      <c r="P161">
        <v>2</v>
      </c>
      <c r="Q161" t="s">
        <v>33</v>
      </c>
      <c r="R161">
        <v>2</v>
      </c>
      <c r="S161" t="s">
        <v>26</v>
      </c>
      <c r="T161" t="s">
        <v>26</v>
      </c>
    </row>
    <row r="162" spans="1:20" x14ac:dyDescent="0.25">
      <c r="A162" t="s">
        <v>20</v>
      </c>
      <c r="B162" s="1">
        <v>24</v>
      </c>
      <c r="C162" t="str">
        <f t="shared" si="6"/>
        <v>1 - 2 years</v>
      </c>
      <c r="D162" t="s">
        <v>18</v>
      </c>
      <c r="E162" t="s">
        <v>19</v>
      </c>
      <c r="F162">
        <v>2872</v>
      </c>
      <c r="G162" t="str">
        <f t="shared" si="7"/>
        <v>1k - 5k</v>
      </c>
      <c r="H162" t="s">
        <v>44</v>
      </c>
      <c r="I162" t="s">
        <v>21</v>
      </c>
      <c r="J162">
        <v>3</v>
      </c>
      <c r="K162">
        <v>4</v>
      </c>
      <c r="L162">
        <v>36</v>
      </c>
      <c r="M162" t="str">
        <f t="shared" si="8"/>
        <v>30 - 55</v>
      </c>
      <c r="N162" t="s">
        <v>22</v>
      </c>
      <c r="O162" t="s">
        <v>23</v>
      </c>
      <c r="P162">
        <v>1</v>
      </c>
      <c r="Q162" t="s">
        <v>24</v>
      </c>
      <c r="R162">
        <v>2</v>
      </c>
      <c r="S162" t="s">
        <v>25</v>
      </c>
      <c r="T162" t="s">
        <v>26</v>
      </c>
    </row>
    <row r="163" spans="1:20" x14ac:dyDescent="0.25">
      <c r="A163" t="s">
        <v>20</v>
      </c>
      <c r="B163" s="1">
        <v>18</v>
      </c>
      <c r="C163" t="str">
        <f t="shared" si="6"/>
        <v>1 - 2 years</v>
      </c>
      <c r="D163" t="s">
        <v>18</v>
      </c>
      <c r="E163" t="s">
        <v>36</v>
      </c>
      <c r="F163">
        <v>1055</v>
      </c>
      <c r="G163" t="str">
        <f t="shared" si="7"/>
        <v>1k - 5k</v>
      </c>
      <c r="H163" t="s">
        <v>29</v>
      </c>
      <c r="I163" t="s">
        <v>42</v>
      </c>
      <c r="J163">
        <v>4</v>
      </c>
      <c r="K163">
        <v>1</v>
      </c>
      <c r="L163">
        <v>30</v>
      </c>
      <c r="M163" t="str">
        <f t="shared" si="8"/>
        <v>18 - 30</v>
      </c>
      <c r="N163" t="s">
        <v>22</v>
      </c>
      <c r="O163" t="s">
        <v>23</v>
      </c>
      <c r="P163">
        <v>2</v>
      </c>
      <c r="Q163" t="s">
        <v>24</v>
      </c>
      <c r="R163">
        <v>1</v>
      </c>
      <c r="S163" t="s">
        <v>26</v>
      </c>
      <c r="T163" t="s">
        <v>26</v>
      </c>
    </row>
    <row r="164" spans="1:20" x14ac:dyDescent="0.25">
      <c r="A164" t="s">
        <v>20</v>
      </c>
      <c r="B164" s="1">
        <v>15</v>
      </c>
      <c r="C164" t="str">
        <f t="shared" si="6"/>
        <v>1 - 2 years</v>
      </c>
      <c r="D164" t="s">
        <v>28</v>
      </c>
      <c r="E164" t="s">
        <v>19</v>
      </c>
      <c r="F164">
        <v>1262</v>
      </c>
      <c r="G164" t="str">
        <f t="shared" si="7"/>
        <v>1k - 5k</v>
      </c>
      <c r="H164" t="s">
        <v>37</v>
      </c>
      <c r="I164" t="s">
        <v>32</v>
      </c>
      <c r="J164">
        <v>4</v>
      </c>
      <c r="K164">
        <v>3</v>
      </c>
      <c r="L164">
        <v>36</v>
      </c>
      <c r="M164" t="str">
        <f t="shared" si="8"/>
        <v>30 - 55</v>
      </c>
      <c r="N164" t="s">
        <v>22</v>
      </c>
      <c r="O164" t="s">
        <v>23</v>
      </c>
      <c r="P164">
        <v>2</v>
      </c>
      <c r="Q164" t="s">
        <v>24</v>
      </c>
      <c r="R164">
        <v>1</v>
      </c>
      <c r="S164" t="s">
        <v>25</v>
      </c>
      <c r="T164" t="s">
        <v>26</v>
      </c>
    </row>
    <row r="165" spans="1:20" x14ac:dyDescent="0.25">
      <c r="A165" t="s">
        <v>27</v>
      </c>
      <c r="B165" s="1">
        <v>10</v>
      </c>
      <c r="C165" t="str">
        <f t="shared" si="6"/>
        <v>&lt; 1 year</v>
      </c>
      <c r="D165" t="s">
        <v>28</v>
      </c>
      <c r="E165" t="s">
        <v>36</v>
      </c>
      <c r="F165">
        <v>7308</v>
      </c>
      <c r="G165" t="str">
        <f t="shared" si="7"/>
        <v>5k - 10k</v>
      </c>
      <c r="H165" t="s">
        <v>29</v>
      </c>
      <c r="I165" t="s">
        <v>41</v>
      </c>
      <c r="J165">
        <v>2</v>
      </c>
      <c r="K165">
        <v>4</v>
      </c>
      <c r="L165">
        <v>70</v>
      </c>
      <c r="M165" t="str">
        <f t="shared" si="8"/>
        <v>55 - 75</v>
      </c>
      <c r="N165" t="s">
        <v>46</v>
      </c>
      <c r="O165" t="s">
        <v>34</v>
      </c>
      <c r="P165">
        <v>1</v>
      </c>
      <c r="Q165" t="s">
        <v>39</v>
      </c>
      <c r="R165">
        <v>1</v>
      </c>
      <c r="S165" t="s">
        <v>25</v>
      </c>
      <c r="T165" t="s">
        <v>26</v>
      </c>
    </row>
    <row r="166" spans="1:20" x14ac:dyDescent="0.25">
      <c r="A166" t="s">
        <v>20</v>
      </c>
      <c r="B166" s="1">
        <v>36</v>
      </c>
      <c r="C166" t="str">
        <f t="shared" si="6"/>
        <v>2 - 5 years</v>
      </c>
      <c r="D166" t="s">
        <v>28</v>
      </c>
      <c r="E166" t="s">
        <v>36</v>
      </c>
      <c r="F166">
        <v>909</v>
      </c>
      <c r="G166" t="str">
        <f t="shared" si="7"/>
        <v>250 - 1k</v>
      </c>
      <c r="H166" t="s">
        <v>37</v>
      </c>
      <c r="I166" t="s">
        <v>21</v>
      </c>
      <c r="J166">
        <v>4</v>
      </c>
      <c r="K166">
        <v>4</v>
      </c>
      <c r="L166">
        <v>36</v>
      </c>
      <c r="M166" t="str">
        <f t="shared" si="8"/>
        <v>30 - 55</v>
      </c>
      <c r="N166" t="s">
        <v>22</v>
      </c>
      <c r="O166" t="s">
        <v>23</v>
      </c>
      <c r="P166">
        <v>1</v>
      </c>
      <c r="Q166" t="s">
        <v>24</v>
      </c>
      <c r="R166">
        <v>1</v>
      </c>
      <c r="S166" t="s">
        <v>26</v>
      </c>
      <c r="T166" t="s">
        <v>26</v>
      </c>
    </row>
    <row r="167" spans="1:20" x14ac:dyDescent="0.25">
      <c r="A167" t="s">
        <v>20</v>
      </c>
      <c r="B167" s="1">
        <v>6</v>
      </c>
      <c r="C167" t="str">
        <f t="shared" si="6"/>
        <v>&lt; 1 year</v>
      </c>
      <c r="D167" t="s">
        <v>28</v>
      </c>
      <c r="E167" t="s">
        <v>19</v>
      </c>
      <c r="F167">
        <v>2978</v>
      </c>
      <c r="G167" t="str">
        <f t="shared" si="7"/>
        <v>1k - 5k</v>
      </c>
      <c r="H167" t="s">
        <v>37</v>
      </c>
      <c r="I167" t="s">
        <v>30</v>
      </c>
      <c r="J167">
        <v>1</v>
      </c>
      <c r="K167">
        <v>2</v>
      </c>
      <c r="L167">
        <v>32</v>
      </c>
      <c r="M167" t="str">
        <f t="shared" si="8"/>
        <v>30 - 55</v>
      </c>
      <c r="N167" t="s">
        <v>22</v>
      </c>
      <c r="O167" t="s">
        <v>23</v>
      </c>
      <c r="P167">
        <v>1</v>
      </c>
      <c r="Q167" t="s">
        <v>24</v>
      </c>
      <c r="R167">
        <v>1</v>
      </c>
      <c r="S167" t="s">
        <v>25</v>
      </c>
      <c r="T167" t="s">
        <v>26</v>
      </c>
    </row>
    <row r="168" spans="1:20" x14ac:dyDescent="0.25">
      <c r="A168" t="s">
        <v>17</v>
      </c>
      <c r="B168" s="1">
        <v>18</v>
      </c>
      <c r="C168" t="str">
        <f t="shared" si="6"/>
        <v>1 - 2 years</v>
      </c>
      <c r="D168" t="s">
        <v>28</v>
      </c>
      <c r="E168" t="s">
        <v>19</v>
      </c>
      <c r="F168">
        <v>1131</v>
      </c>
      <c r="G168" t="str">
        <f t="shared" si="7"/>
        <v>1k - 5k</v>
      </c>
      <c r="H168" t="s">
        <v>29</v>
      </c>
      <c r="I168" t="s">
        <v>41</v>
      </c>
      <c r="J168">
        <v>4</v>
      </c>
      <c r="K168">
        <v>2</v>
      </c>
      <c r="L168">
        <v>33</v>
      </c>
      <c r="M168" t="str">
        <f t="shared" si="8"/>
        <v>30 - 55</v>
      </c>
      <c r="N168" t="s">
        <v>22</v>
      </c>
      <c r="O168" t="s">
        <v>23</v>
      </c>
      <c r="P168">
        <v>1</v>
      </c>
      <c r="Q168" t="s">
        <v>24</v>
      </c>
      <c r="R168">
        <v>1</v>
      </c>
      <c r="S168" t="s">
        <v>26</v>
      </c>
      <c r="T168" t="s">
        <v>25</v>
      </c>
    </row>
    <row r="169" spans="1:20" x14ac:dyDescent="0.25">
      <c r="A169" t="s">
        <v>27</v>
      </c>
      <c r="B169" s="1">
        <v>11</v>
      </c>
      <c r="C169" t="str">
        <f t="shared" si="6"/>
        <v>&lt; 1 year</v>
      </c>
      <c r="D169" t="s">
        <v>28</v>
      </c>
      <c r="E169" t="s">
        <v>19</v>
      </c>
      <c r="F169">
        <v>1577</v>
      </c>
      <c r="G169" t="str">
        <f t="shared" si="7"/>
        <v>1k - 5k</v>
      </c>
      <c r="H169" t="s">
        <v>40</v>
      </c>
      <c r="I169" t="s">
        <v>42</v>
      </c>
      <c r="J169">
        <v>4</v>
      </c>
      <c r="K169">
        <v>1</v>
      </c>
      <c r="L169">
        <v>20</v>
      </c>
      <c r="M169" t="str">
        <f t="shared" si="8"/>
        <v>18 - 30</v>
      </c>
      <c r="N169" t="s">
        <v>22</v>
      </c>
      <c r="O169" t="s">
        <v>23</v>
      </c>
      <c r="P169">
        <v>1</v>
      </c>
      <c r="Q169" t="s">
        <v>24</v>
      </c>
      <c r="R169">
        <v>1</v>
      </c>
      <c r="S169" t="s">
        <v>26</v>
      </c>
      <c r="T169" t="s">
        <v>26</v>
      </c>
    </row>
    <row r="170" spans="1:20" x14ac:dyDescent="0.25">
      <c r="A170" t="s">
        <v>20</v>
      </c>
      <c r="B170" s="1">
        <v>24</v>
      </c>
      <c r="C170" t="str">
        <f t="shared" si="6"/>
        <v>1 - 2 years</v>
      </c>
      <c r="D170" t="s">
        <v>28</v>
      </c>
      <c r="E170" t="s">
        <v>19</v>
      </c>
      <c r="F170">
        <v>3972</v>
      </c>
      <c r="G170" t="str">
        <f t="shared" si="7"/>
        <v>1k - 5k</v>
      </c>
      <c r="H170" t="s">
        <v>29</v>
      </c>
      <c r="I170" t="s">
        <v>32</v>
      </c>
      <c r="J170">
        <v>2</v>
      </c>
      <c r="K170">
        <v>4</v>
      </c>
      <c r="L170">
        <v>25</v>
      </c>
      <c r="M170" t="str">
        <f t="shared" si="8"/>
        <v>18 - 30</v>
      </c>
      <c r="N170" t="s">
        <v>22</v>
      </c>
      <c r="O170" t="s">
        <v>38</v>
      </c>
      <c r="P170">
        <v>1</v>
      </c>
      <c r="Q170" t="s">
        <v>24</v>
      </c>
      <c r="R170">
        <v>1</v>
      </c>
      <c r="S170" t="s">
        <v>25</v>
      </c>
      <c r="T170" t="s">
        <v>26</v>
      </c>
    </row>
    <row r="171" spans="1:20" x14ac:dyDescent="0.25">
      <c r="A171" t="s">
        <v>27</v>
      </c>
      <c r="B171" s="1">
        <v>24</v>
      </c>
      <c r="C171" t="str">
        <f t="shared" si="6"/>
        <v>1 - 2 years</v>
      </c>
      <c r="D171" t="s">
        <v>18</v>
      </c>
      <c r="E171" t="s">
        <v>43</v>
      </c>
      <c r="F171">
        <v>1935</v>
      </c>
      <c r="G171" t="str">
        <f t="shared" si="7"/>
        <v>1k - 5k</v>
      </c>
      <c r="H171" t="s">
        <v>29</v>
      </c>
      <c r="I171" t="s">
        <v>21</v>
      </c>
      <c r="J171">
        <v>4</v>
      </c>
      <c r="K171">
        <v>4</v>
      </c>
      <c r="L171">
        <v>31</v>
      </c>
      <c r="M171" t="str">
        <f t="shared" si="8"/>
        <v>30 - 55</v>
      </c>
      <c r="N171" t="s">
        <v>22</v>
      </c>
      <c r="O171" t="s">
        <v>23</v>
      </c>
      <c r="P171">
        <v>2</v>
      </c>
      <c r="Q171" t="s">
        <v>24</v>
      </c>
      <c r="R171">
        <v>1</v>
      </c>
      <c r="S171" t="s">
        <v>25</v>
      </c>
      <c r="T171" t="s">
        <v>25</v>
      </c>
    </row>
    <row r="172" spans="1:20" x14ac:dyDescent="0.25">
      <c r="A172" t="s">
        <v>17</v>
      </c>
      <c r="B172" s="1">
        <v>15</v>
      </c>
      <c r="C172" t="str">
        <f t="shared" si="6"/>
        <v>1 - 2 years</v>
      </c>
      <c r="D172" t="s">
        <v>45</v>
      </c>
      <c r="E172" t="s">
        <v>36</v>
      </c>
      <c r="F172">
        <v>950</v>
      </c>
      <c r="G172" t="str">
        <f t="shared" si="7"/>
        <v>250 - 1k</v>
      </c>
      <c r="H172" t="s">
        <v>29</v>
      </c>
      <c r="I172" t="s">
        <v>21</v>
      </c>
      <c r="J172">
        <v>4</v>
      </c>
      <c r="K172">
        <v>3</v>
      </c>
      <c r="L172">
        <v>33</v>
      </c>
      <c r="M172" t="str">
        <f t="shared" si="8"/>
        <v>30 - 55</v>
      </c>
      <c r="N172" t="s">
        <v>22</v>
      </c>
      <c r="O172" t="s">
        <v>38</v>
      </c>
      <c r="P172">
        <v>2</v>
      </c>
      <c r="Q172" t="s">
        <v>24</v>
      </c>
      <c r="R172">
        <v>2</v>
      </c>
      <c r="S172" t="s">
        <v>26</v>
      </c>
      <c r="T172" t="s">
        <v>25</v>
      </c>
    </row>
    <row r="173" spans="1:20" x14ac:dyDescent="0.25">
      <c r="A173" t="s">
        <v>20</v>
      </c>
      <c r="B173" s="1">
        <v>12</v>
      </c>
      <c r="C173" t="str">
        <f t="shared" si="6"/>
        <v>1 - 2 years</v>
      </c>
      <c r="D173" t="s">
        <v>28</v>
      </c>
      <c r="E173" t="s">
        <v>19</v>
      </c>
      <c r="F173">
        <v>763</v>
      </c>
      <c r="G173" t="str">
        <f t="shared" si="7"/>
        <v>250 - 1k</v>
      </c>
      <c r="H173" t="s">
        <v>29</v>
      </c>
      <c r="I173" t="s">
        <v>30</v>
      </c>
      <c r="J173">
        <v>4</v>
      </c>
      <c r="K173">
        <v>1</v>
      </c>
      <c r="L173">
        <v>26</v>
      </c>
      <c r="M173" t="str">
        <f t="shared" si="8"/>
        <v>18 - 30</v>
      </c>
      <c r="N173" t="s">
        <v>22</v>
      </c>
      <c r="O173" t="s">
        <v>23</v>
      </c>
      <c r="P173">
        <v>1</v>
      </c>
      <c r="Q173" t="s">
        <v>24</v>
      </c>
      <c r="R173">
        <v>1</v>
      </c>
      <c r="S173" t="s">
        <v>25</v>
      </c>
      <c r="T173" t="s">
        <v>26</v>
      </c>
    </row>
    <row r="174" spans="1:20" x14ac:dyDescent="0.25">
      <c r="A174" t="s">
        <v>27</v>
      </c>
      <c r="B174" s="1">
        <v>24</v>
      </c>
      <c r="C174" t="str">
        <f t="shared" si="6"/>
        <v>1 - 2 years</v>
      </c>
      <c r="D174" t="s">
        <v>35</v>
      </c>
      <c r="E174" t="s">
        <v>19</v>
      </c>
      <c r="F174">
        <v>2064</v>
      </c>
      <c r="G174" t="str">
        <f t="shared" si="7"/>
        <v>1k - 5k</v>
      </c>
      <c r="H174" t="s">
        <v>29</v>
      </c>
      <c r="I174" t="s">
        <v>41</v>
      </c>
      <c r="J174">
        <v>3</v>
      </c>
      <c r="K174">
        <v>2</v>
      </c>
      <c r="L174">
        <v>34</v>
      </c>
      <c r="M174" t="str">
        <f t="shared" si="8"/>
        <v>30 - 55</v>
      </c>
      <c r="N174" t="s">
        <v>22</v>
      </c>
      <c r="O174" t="s">
        <v>23</v>
      </c>
      <c r="P174">
        <v>1</v>
      </c>
      <c r="Q174" t="s">
        <v>39</v>
      </c>
      <c r="R174">
        <v>1</v>
      </c>
      <c r="S174" t="s">
        <v>25</v>
      </c>
      <c r="T174" t="s">
        <v>25</v>
      </c>
    </row>
    <row r="175" spans="1:20" x14ac:dyDescent="0.25">
      <c r="A175" t="s">
        <v>27</v>
      </c>
      <c r="B175" s="1">
        <v>8</v>
      </c>
      <c r="C175" t="str">
        <f t="shared" si="6"/>
        <v>&lt; 1 year</v>
      </c>
      <c r="D175" t="s">
        <v>28</v>
      </c>
      <c r="E175" t="s">
        <v>19</v>
      </c>
      <c r="F175">
        <v>1414</v>
      </c>
      <c r="G175" t="str">
        <f t="shared" si="7"/>
        <v>1k - 5k</v>
      </c>
      <c r="H175" t="s">
        <v>29</v>
      </c>
      <c r="I175" t="s">
        <v>30</v>
      </c>
      <c r="J175">
        <v>4</v>
      </c>
      <c r="K175">
        <v>2</v>
      </c>
      <c r="L175">
        <v>33</v>
      </c>
      <c r="M175" t="str">
        <f t="shared" si="8"/>
        <v>30 - 55</v>
      </c>
      <c r="N175" t="s">
        <v>22</v>
      </c>
      <c r="O175" t="s">
        <v>23</v>
      </c>
      <c r="P175">
        <v>1</v>
      </c>
      <c r="Q175" t="s">
        <v>24</v>
      </c>
      <c r="R175">
        <v>1</v>
      </c>
      <c r="S175" t="s">
        <v>26</v>
      </c>
      <c r="T175" t="s">
        <v>26</v>
      </c>
    </row>
    <row r="176" spans="1:20" x14ac:dyDescent="0.25">
      <c r="A176" t="s">
        <v>17</v>
      </c>
      <c r="B176" s="1">
        <v>21</v>
      </c>
      <c r="C176" t="str">
        <f t="shared" si="6"/>
        <v>1 - 2 years</v>
      </c>
      <c r="D176" t="s">
        <v>35</v>
      </c>
      <c r="E176" t="s">
        <v>31</v>
      </c>
      <c r="F176">
        <v>3414</v>
      </c>
      <c r="G176" t="str">
        <f t="shared" si="7"/>
        <v>1k - 5k</v>
      </c>
      <c r="H176" t="s">
        <v>29</v>
      </c>
      <c r="I176" t="s">
        <v>42</v>
      </c>
      <c r="J176">
        <v>2</v>
      </c>
      <c r="K176">
        <v>1</v>
      </c>
      <c r="L176">
        <v>26</v>
      </c>
      <c r="M176" t="str">
        <f t="shared" si="8"/>
        <v>18 - 30</v>
      </c>
      <c r="N176" t="s">
        <v>22</v>
      </c>
      <c r="O176" t="s">
        <v>23</v>
      </c>
      <c r="P176">
        <v>2</v>
      </c>
      <c r="Q176" t="s">
        <v>24</v>
      </c>
      <c r="R176">
        <v>1</v>
      </c>
      <c r="S176" t="s">
        <v>26</v>
      </c>
      <c r="T176" t="s">
        <v>25</v>
      </c>
    </row>
    <row r="177" spans="1:20" x14ac:dyDescent="0.25">
      <c r="A177" t="s">
        <v>20</v>
      </c>
      <c r="B177" s="1">
        <v>30</v>
      </c>
      <c r="C177" t="str">
        <f t="shared" si="6"/>
        <v>2 - 5 years</v>
      </c>
      <c r="D177" t="s">
        <v>48</v>
      </c>
      <c r="E177" t="s">
        <v>36</v>
      </c>
      <c r="F177">
        <v>7485</v>
      </c>
      <c r="G177" t="str">
        <f t="shared" si="7"/>
        <v>5k - 10k</v>
      </c>
      <c r="H177" t="s">
        <v>20</v>
      </c>
      <c r="I177" t="s">
        <v>41</v>
      </c>
      <c r="J177">
        <v>4</v>
      </c>
      <c r="K177">
        <v>1</v>
      </c>
      <c r="L177">
        <v>53</v>
      </c>
      <c r="M177" t="str">
        <f t="shared" si="8"/>
        <v>30 - 55</v>
      </c>
      <c r="N177" t="s">
        <v>46</v>
      </c>
      <c r="O177" t="s">
        <v>23</v>
      </c>
      <c r="P177">
        <v>1</v>
      </c>
      <c r="Q177" t="s">
        <v>39</v>
      </c>
      <c r="R177">
        <v>1</v>
      </c>
      <c r="S177" t="s">
        <v>25</v>
      </c>
      <c r="T177" t="s">
        <v>25</v>
      </c>
    </row>
    <row r="178" spans="1:20" x14ac:dyDescent="0.25">
      <c r="A178" t="s">
        <v>17</v>
      </c>
      <c r="B178" s="1">
        <v>12</v>
      </c>
      <c r="C178" t="str">
        <f t="shared" si="6"/>
        <v>1 - 2 years</v>
      </c>
      <c r="D178" t="s">
        <v>28</v>
      </c>
      <c r="E178" t="s">
        <v>19</v>
      </c>
      <c r="F178">
        <v>2577</v>
      </c>
      <c r="G178" t="str">
        <f t="shared" si="7"/>
        <v>1k - 5k</v>
      </c>
      <c r="H178" t="s">
        <v>29</v>
      </c>
      <c r="I178" t="s">
        <v>30</v>
      </c>
      <c r="J178">
        <v>2</v>
      </c>
      <c r="K178">
        <v>1</v>
      </c>
      <c r="L178">
        <v>42</v>
      </c>
      <c r="M178" t="str">
        <f t="shared" si="8"/>
        <v>30 - 55</v>
      </c>
      <c r="N178" t="s">
        <v>22</v>
      </c>
      <c r="O178" t="s">
        <v>23</v>
      </c>
      <c r="P178">
        <v>1</v>
      </c>
      <c r="Q178" t="s">
        <v>24</v>
      </c>
      <c r="R178">
        <v>1</v>
      </c>
      <c r="S178" t="s">
        <v>26</v>
      </c>
      <c r="T178" t="s">
        <v>26</v>
      </c>
    </row>
    <row r="179" spans="1:20" x14ac:dyDescent="0.25">
      <c r="A179" t="s">
        <v>17</v>
      </c>
      <c r="B179" s="1">
        <v>6</v>
      </c>
      <c r="C179" t="str">
        <f t="shared" si="6"/>
        <v>&lt; 1 year</v>
      </c>
      <c r="D179" t="s">
        <v>18</v>
      </c>
      <c r="E179" t="s">
        <v>19</v>
      </c>
      <c r="F179">
        <v>338</v>
      </c>
      <c r="G179" t="str">
        <f t="shared" si="7"/>
        <v>250 - 1k</v>
      </c>
      <c r="H179" t="s">
        <v>37</v>
      </c>
      <c r="I179" t="s">
        <v>21</v>
      </c>
      <c r="J179">
        <v>4</v>
      </c>
      <c r="K179">
        <v>4</v>
      </c>
      <c r="L179">
        <v>52</v>
      </c>
      <c r="M179" t="str">
        <f t="shared" si="8"/>
        <v>30 - 55</v>
      </c>
      <c r="N179" t="s">
        <v>22</v>
      </c>
      <c r="O179" t="s">
        <v>23</v>
      </c>
      <c r="P179">
        <v>2</v>
      </c>
      <c r="Q179" t="s">
        <v>24</v>
      </c>
      <c r="R179">
        <v>1</v>
      </c>
      <c r="S179" t="s">
        <v>26</v>
      </c>
      <c r="T179" t="s">
        <v>26</v>
      </c>
    </row>
    <row r="180" spans="1:20" x14ac:dyDescent="0.25">
      <c r="A180" t="s">
        <v>20</v>
      </c>
      <c r="B180" s="1">
        <v>12</v>
      </c>
      <c r="C180" t="str">
        <f t="shared" si="6"/>
        <v>1 - 2 years</v>
      </c>
      <c r="D180" t="s">
        <v>28</v>
      </c>
      <c r="E180" t="s">
        <v>19</v>
      </c>
      <c r="F180">
        <v>1963</v>
      </c>
      <c r="G180" t="str">
        <f t="shared" si="7"/>
        <v>1k - 5k</v>
      </c>
      <c r="H180" t="s">
        <v>29</v>
      </c>
      <c r="I180" t="s">
        <v>32</v>
      </c>
      <c r="J180">
        <v>4</v>
      </c>
      <c r="K180">
        <v>2</v>
      </c>
      <c r="L180">
        <v>31</v>
      </c>
      <c r="M180" t="str">
        <f t="shared" si="8"/>
        <v>30 - 55</v>
      </c>
      <c r="N180" t="s">
        <v>22</v>
      </c>
      <c r="O180" t="s">
        <v>38</v>
      </c>
      <c r="P180">
        <v>2</v>
      </c>
      <c r="Q180" t="s">
        <v>39</v>
      </c>
      <c r="R180">
        <v>2</v>
      </c>
      <c r="S180" t="s">
        <v>25</v>
      </c>
      <c r="T180" t="s">
        <v>26</v>
      </c>
    </row>
    <row r="181" spans="1:20" x14ac:dyDescent="0.25">
      <c r="A181" t="s">
        <v>17</v>
      </c>
      <c r="B181" s="1">
        <v>21</v>
      </c>
      <c r="C181" t="str">
        <f t="shared" si="6"/>
        <v>1 - 2 years</v>
      </c>
      <c r="D181" t="s">
        <v>18</v>
      </c>
      <c r="E181" t="s">
        <v>36</v>
      </c>
      <c r="F181">
        <v>571</v>
      </c>
      <c r="G181" t="str">
        <f t="shared" si="7"/>
        <v>250 - 1k</v>
      </c>
      <c r="H181" t="s">
        <v>29</v>
      </c>
      <c r="I181" t="s">
        <v>21</v>
      </c>
      <c r="J181">
        <v>4</v>
      </c>
      <c r="K181">
        <v>4</v>
      </c>
      <c r="L181">
        <v>65</v>
      </c>
      <c r="M181" t="str">
        <f t="shared" si="8"/>
        <v>55 - 75</v>
      </c>
      <c r="N181" t="s">
        <v>22</v>
      </c>
      <c r="O181" t="s">
        <v>23</v>
      </c>
      <c r="P181">
        <v>2</v>
      </c>
      <c r="Q181" t="s">
        <v>24</v>
      </c>
      <c r="R181">
        <v>1</v>
      </c>
      <c r="S181" t="s">
        <v>26</v>
      </c>
      <c r="T181" t="s">
        <v>26</v>
      </c>
    </row>
    <row r="182" spans="1:20" x14ac:dyDescent="0.25">
      <c r="A182" t="s">
        <v>20</v>
      </c>
      <c r="B182" s="1">
        <v>36</v>
      </c>
      <c r="C182" t="str">
        <f t="shared" si="6"/>
        <v>2 - 5 years</v>
      </c>
      <c r="D182" t="s">
        <v>35</v>
      </c>
      <c r="E182" t="s">
        <v>43</v>
      </c>
      <c r="F182">
        <v>9572</v>
      </c>
      <c r="G182" t="str">
        <f t="shared" si="7"/>
        <v>5k - 10k</v>
      </c>
      <c r="H182" t="s">
        <v>29</v>
      </c>
      <c r="I182" t="s">
        <v>42</v>
      </c>
      <c r="J182">
        <v>1</v>
      </c>
      <c r="K182">
        <v>1</v>
      </c>
      <c r="L182">
        <v>28</v>
      </c>
      <c r="M182" t="str">
        <f t="shared" si="8"/>
        <v>18 - 30</v>
      </c>
      <c r="N182" t="s">
        <v>22</v>
      </c>
      <c r="O182" t="s">
        <v>23</v>
      </c>
      <c r="P182">
        <v>2</v>
      </c>
      <c r="Q182" t="s">
        <v>24</v>
      </c>
      <c r="R182">
        <v>1</v>
      </c>
      <c r="S182" t="s">
        <v>26</v>
      </c>
      <c r="T182" t="s">
        <v>25</v>
      </c>
    </row>
    <row r="183" spans="1:20" x14ac:dyDescent="0.25">
      <c r="A183" t="s">
        <v>27</v>
      </c>
      <c r="B183" s="1">
        <v>36</v>
      </c>
      <c r="C183" t="str">
        <f t="shared" si="6"/>
        <v>2 - 5 years</v>
      </c>
      <c r="D183" t="s">
        <v>35</v>
      </c>
      <c r="E183" t="s">
        <v>43</v>
      </c>
      <c r="F183">
        <v>4455</v>
      </c>
      <c r="G183" t="str">
        <f t="shared" si="7"/>
        <v>1k - 5k</v>
      </c>
      <c r="H183" t="s">
        <v>29</v>
      </c>
      <c r="I183" t="s">
        <v>30</v>
      </c>
      <c r="J183">
        <v>2</v>
      </c>
      <c r="K183">
        <v>2</v>
      </c>
      <c r="L183">
        <v>30</v>
      </c>
      <c r="M183" t="str">
        <f t="shared" si="8"/>
        <v>18 - 30</v>
      </c>
      <c r="N183" t="s">
        <v>49</v>
      </c>
      <c r="O183" t="s">
        <v>23</v>
      </c>
      <c r="P183">
        <v>2</v>
      </c>
      <c r="Q183" t="s">
        <v>39</v>
      </c>
      <c r="R183">
        <v>1</v>
      </c>
      <c r="S183" t="s">
        <v>25</v>
      </c>
      <c r="T183" t="s">
        <v>25</v>
      </c>
    </row>
    <row r="184" spans="1:20" x14ac:dyDescent="0.25">
      <c r="A184" t="s">
        <v>17</v>
      </c>
      <c r="B184" s="1">
        <v>21</v>
      </c>
      <c r="C184" t="str">
        <f t="shared" si="6"/>
        <v>1 - 2 years</v>
      </c>
      <c r="D184" t="s">
        <v>48</v>
      </c>
      <c r="E184" t="s">
        <v>36</v>
      </c>
      <c r="F184">
        <v>1647</v>
      </c>
      <c r="G184" t="str">
        <f t="shared" si="7"/>
        <v>1k - 5k</v>
      </c>
      <c r="H184" t="s">
        <v>20</v>
      </c>
      <c r="I184" t="s">
        <v>30</v>
      </c>
      <c r="J184">
        <v>4</v>
      </c>
      <c r="K184">
        <v>2</v>
      </c>
      <c r="L184">
        <v>40</v>
      </c>
      <c r="M184" t="str">
        <f t="shared" si="8"/>
        <v>30 - 55</v>
      </c>
      <c r="N184" t="s">
        <v>22</v>
      </c>
      <c r="O184" t="s">
        <v>23</v>
      </c>
      <c r="P184">
        <v>2</v>
      </c>
      <c r="Q184" t="s">
        <v>33</v>
      </c>
      <c r="R184">
        <v>2</v>
      </c>
      <c r="S184" t="s">
        <v>26</v>
      </c>
      <c r="T184" t="s">
        <v>25</v>
      </c>
    </row>
    <row r="185" spans="1:20" x14ac:dyDescent="0.25">
      <c r="A185" t="s">
        <v>20</v>
      </c>
      <c r="B185" s="1">
        <v>24</v>
      </c>
      <c r="C185" t="str">
        <f t="shared" si="6"/>
        <v>1 - 2 years</v>
      </c>
      <c r="D185" t="s">
        <v>18</v>
      </c>
      <c r="E185" t="s">
        <v>19</v>
      </c>
      <c r="F185">
        <v>3777</v>
      </c>
      <c r="G185" t="str">
        <f t="shared" si="7"/>
        <v>1k - 5k</v>
      </c>
      <c r="H185" t="s">
        <v>40</v>
      </c>
      <c r="I185" t="s">
        <v>30</v>
      </c>
      <c r="J185">
        <v>4</v>
      </c>
      <c r="K185">
        <v>4</v>
      </c>
      <c r="L185">
        <v>50</v>
      </c>
      <c r="M185" t="str">
        <f t="shared" si="8"/>
        <v>30 - 55</v>
      </c>
      <c r="N185" t="s">
        <v>22</v>
      </c>
      <c r="O185" t="s">
        <v>23</v>
      </c>
      <c r="P185">
        <v>1</v>
      </c>
      <c r="Q185" t="s">
        <v>24</v>
      </c>
      <c r="R185">
        <v>1</v>
      </c>
      <c r="S185" t="s">
        <v>25</v>
      </c>
      <c r="T185" t="s">
        <v>26</v>
      </c>
    </row>
    <row r="186" spans="1:20" x14ac:dyDescent="0.25">
      <c r="A186" t="s">
        <v>27</v>
      </c>
      <c r="B186" s="1">
        <v>18</v>
      </c>
      <c r="C186" t="str">
        <f t="shared" si="6"/>
        <v>1 - 2 years</v>
      </c>
      <c r="D186" t="s">
        <v>18</v>
      </c>
      <c r="E186" t="s">
        <v>36</v>
      </c>
      <c r="F186">
        <v>884</v>
      </c>
      <c r="G186" t="str">
        <f t="shared" si="7"/>
        <v>250 - 1k</v>
      </c>
      <c r="H186" t="s">
        <v>29</v>
      </c>
      <c r="I186" t="s">
        <v>21</v>
      </c>
      <c r="J186">
        <v>4</v>
      </c>
      <c r="K186">
        <v>4</v>
      </c>
      <c r="L186">
        <v>36</v>
      </c>
      <c r="M186" t="str">
        <f t="shared" si="8"/>
        <v>30 - 55</v>
      </c>
      <c r="N186" t="s">
        <v>46</v>
      </c>
      <c r="O186" t="s">
        <v>23</v>
      </c>
      <c r="P186">
        <v>1</v>
      </c>
      <c r="Q186" t="s">
        <v>24</v>
      </c>
      <c r="R186">
        <v>2</v>
      </c>
      <c r="S186" t="s">
        <v>25</v>
      </c>
      <c r="T186" t="s">
        <v>25</v>
      </c>
    </row>
    <row r="187" spans="1:20" x14ac:dyDescent="0.25">
      <c r="A187" t="s">
        <v>20</v>
      </c>
      <c r="B187" s="1">
        <v>15</v>
      </c>
      <c r="C187" t="str">
        <f t="shared" si="6"/>
        <v>1 - 2 years</v>
      </c>
      <c r="D187" t="s">
        <v>18</v>
      </c>
      <c r="E187" t="s">
        <v>19</v>
      </c>
      <c r="F187">
        <v>1360</v>
      </c>
      <c r="G187" t="str">
        <f t="shared" si="7"/>
        <v>1k - 5k</v>
      </c>
      <c r="H187" t="s">
        <v>29</v>
      </c>
      <c r="I187" t="s">
        <v>30</v>
      </c>
      <c r="J187">
        <v>4</v>
      </c>
      <c r="K187">
        <v>2</v>
      </c>
      <c r="L187">
        <v>31</v>
      </c>
      <c r="M187" t="str">
        <f t="shared" si="8"/>
        <v>30 - 55</v>
      </c>
      <c r="N187" t="s">
        <v>22</v>
      </c>
      <c r="O187" t="s">
        <v>23</v>
      </c>
      <c r="P187">
        <v>2</v>
      </c>
      <c r="Q187" t="s">
        <v>24</v>
      </c>
      <c r="R187">
        <v>1</v>
      </c>
      <c r="S187" t="s">
        <v>26</v>
      </c>
      <c r="T187" t="s">
        <v>26</v>
      </c>
    </row>
    <row r="188" spans="1:20" x14ac:dyDescent="0.25">
      <c r="A188" t="s">
        <v>27</v>
      </c>
      <c r="B188" s="1">
        <v>9</v>
      </c>
      <c r="C188" t="str">
        <f t="shared" si="6"/>
        <v>&lt; 1 year</v>
      </c>
      <c r="D188" t="s">
        <v>48</v>
      </c>
      <c r="E188" t="s">
        <v>36</v>
      </c>
      <c r="F188">
        <v>5129</v>
      </c>
      <c r="G188" t="str">
        <f t="shared" si="7"/>
        <v>5k - 10k</v>
      </c>
      <c r="H188" t="s">
        <v>29</v>
      </c>
      <c r="I188" t="s">
        <v>21</v>
      </c>
      <c r="J188">
        <v>2</v>
      </c>
      <c r="K188">
        <v>4</v>
      </c>
      <c r="L188">
        <v>74</v>
      </c>
      <c r="M188" t="str">
        <f t="shared" si="8"/>
        <v>55 - 75</v>
      </c>
      <c r="N188" t="s">
        <v>46</v>
      </c>
      <c r="O188" t="s">
        <v>34</v>
      </c>
      <c r="P188">
        <v>1</v>
      </c>
      <c r="Q188" t="s">
        <v>39</v>
      </c>
      <c r="R188">
        <v>2</v>
      </c>
      <c r="S188" t="s">
        <v>25</v>
      </c>
      <c r="T188" t="s">
        <v>25</v>
      </c>
    </row>
    <row r="189" spans="1:20" x14ac:dyDescent="0.25">
      <c r="A189" t="s">
        <v>27</v>
      </c>
      <c r="B189" s="1">
        <v>16</v>
      </c>
      <c r="C189" t="str">
        <f t="shared" si="6"/>
        <v>1 - 2 years</v>
      </c>
      <c r="D189" t="s">
        <v>18</v>
      </c>
      <c r="E189" t="s">
        <v>36</v>
      </c>
      <c r="F189">
        <v>1175</v>
      </c>
      <c r="G189" t="str">
        <f t="shared" si="7"/>
        <v>1k - 5k</v>
      </c>
      <c r="H189" t="s">
        <v>29</v>
      </c>
      <c r="I189" t="s">
        <v>41</v>
      </c>
      <c r="J189">
        <v>2</v>
      </c>
      <c r="K189">
        <v>3</v>
      </c>
      <c r="L189">
        <v>68</v>
      </c>
      <c r="M189" t="str">
        <f t="shared" si="8"/>
        <v>55 - 75</v>
      </c>
      <c r="N189" t="s">
        <v>22</v>
      </c>
      <c r="O189" t="s">
        <v>34</v>
      </c>
      <c r="P189">
        <v>3</v>
      </c>
      <c r="Q189" t="s">
        <v>41</v>
      </c>
      <c r="R189">
        <v>1</v>
      </c>
      <c r="S189" t="s">
        <v>25</v>
      </c>
      <c r="T189" t="s">
        <v>26</v>
      </c>
    </row>
    <row r="190" spans="1:20" x14ac:dyDescent="0.25">
      <c r="A190" t="s">
        <v>17</v>
      </c>
      <c r="B190" s="1">
        <v>12</v>
      </c>
      <c r="C190" t="str">
        <f t="shared" si="6"/>
        <v>1 - 2 years</v>
      </c>
      <c r="D190" t="s">
        <v>28</v>
      </c>
      <c r="E190" t="s">
        <v>19</v>
      </c>
      <c r="F190">
        <v>674</v>
      </c>
      <c r="G190" t="str">
        <f t="shared" si="7"/>
        <v>250 - 1k</v>
      </c>
      <c r="H190" t="s">
        <v>44</v>
      </c>
      <c r="I190" t="s">
        <v>32</v>
      </c>
      <c r="J190">
        <v>4</v>
      </c>
      <c r="K190">
        <v>1</v>
      </c>
      <c r="L190">
        <v>20</v>
      </c>
      <c r="M190" t="str">
        <f t="shared" si="8"/>
        <v>18 - 30</v>
      </c>
      <c r="N190" t="s">
        <v>22</v>
      </c>
      <c r="O190" t="s">
        <v>23</v>
      </c>
      <c r="P190">
        <v>1</v>
      </c>
      <c r="Q190" t="s">
        <v>24</v>
      </c>
      <c r="R190">
        <v>1</v>
      </c>
      <c r="S190" t="s">
        <v>26</v>
      </c>
      <c r="T190" t="s">
        <v>25</v>
      </c>
    </row>
    <row r="191" spans="1:20" x14ac:dyDescent="0.25">
      <c r="A191" t="s">
        <v>27</v>
      </c>
      <c r="B191" s="1">
        <v>18</v>
      </c>
      <c r="C191" t="str">
        <f t="shared" si="6"/>
        <v>1 - 2 years</v>
      </c>
      <c r="D191" t="s">
        <v>45</v>
      </c>
      <c r="E191" t="s">
        <v>19</v>
      </c>
      <c r="F191">
        <v>3244</v>
      </c>
      <c r="G191" t="str">
        <f t="shared" si="7"/>
        <v>1k - 5k</v>
      </c>
      <c r="H191" t="s">
        <v>29</v>
      </c>
      <c r="I191" t="s">
        <v>30</v>
      </c>
      <c r="J191">
        <v>1</v>
      </c>
      <c r="K191">
        <v>4</v>
      </c>
      <c r="L191">
        <v>33</v>
      </c>
      <c r="M191" t="str">
        <f t="shared" si="8"/>
        <v>30 - 55</v>
      </c>
      <c r="N191" t="s">
        <v>46</v>
      </c>
      <c r="O191" t="s">
        <v>23</v>
      </c>
      <c r="P191">
        <v>2</v>
      </c>
      <c r="Q191" t="s">
        <v>24</v>
      </c>
      <c r="R191">
        <v>1</v>
      </c>
      <c r="S191" t="s">
        <v>25</v>
      </c>
      <c r="T191" t="s">
        <v>26</v>
      </c>
    </row>
    <row r="192" spans="1:20" x14ac:dyDescent="0.25">
      <c r="A192" t="s">
        <v>20</v>
      </c>
      <c r="B192" s="1">
        <v>24</v>
      </c>
      <c r="C192" t="str">
        <f t="shared" si="6"/>
        <v>1 - 2 years</v>
      </c>
      <c r="D192" t="s">
        <v>28</v>
      </c>
      <c r="E192" t="s">
        <v>43</v>
      </c>
      <c r="F192">
        <v>4591</v>
      </c>
      <c r="G192" t="str">
        <f t="shared" si="7"/>
        <v>1k - 5k</v>
      </c>
      <c r="H192" t="s">
        <v>40</v>
      </c>
      <c r="I192" t="s">
        <v>30</v>
      </c>
      <c r="J192">
        <v>2</v>
      </c>
      <c r="K192">
        <v>3</v>
      </c>
      <c r="L192">
        <v>54</v>
      </c>
      <c r="M192" t="str">
        <f t="shared" si="8"/>
        <v>30 - 55</v>
      </c>
      <c r="N192" t="s">
        <v>22</v>
      </c>
      <c r="O192" t="s">
        <v>23</v>
      </c>
      <c r="P192">
        <v>3</v>
      </c>
      <c r="Q192" t="s">
        <v>39</v>
      </c>
      <c r="R192">
        <v>1</v>
      </c>
      <c r="S192" t="s">
        <v>25</v>
      </c>
      <c r="T192" t="s">
        <v>25</v>
      </c>
    </row>
    <row r="193" spans="1:20" x14ac:dyDescent="0.25">
      <c r="A193" t="s">
        <v>27</v>
      </c>
      <c r="B193" s="1">
        <v>48</v>
      </c>
      <c r="C193" t="str">
        <f t="shared" si="6"/>
        <v>2 - 5 years</v>
      </c>
      <c r="D193" t="s">
        <v>45</v>
      </c>
      <c r="E193" t="s">
        <v>43</v>
      </c>
      <c r="F193">
        <v>3844</v>
      </c>
      <c r="G193" t="str">
        <f t="shared" si="7"/>
        <v>1k - 5k</v>
      </c>
      <c r="H193" t="s">
        <v>44</v>
      </c>
      <c r="I193" t="s">
        <v>32</v>
      </c>
      <c r="J193">
        <v>4</v>
      </c>
      <c r="K193">
        <v>4</v>
      </c>
      <c r="L193">
        <v>34</v>
      </c>
      <c r="M193" t="str">
        <f t="shared" si="8"/>
        <v>30 - 55</v>
      </c>
      <c r="N193" t="s">
        <v>22</v>
      </c>
      <c r="O193" t="s">
        <v>34</v>
      </c>
      <c r="P193">
        <v>1</v>
      </c>
      <c r="Q193" t="s">
        <v>33</v>
      </c>
      <c r="R193">
        <v>2</v>
      </c>
      <c r="S193" t="s">
        <v>26</v>
      </c>
      <c r="T193" t="s">
        <v>25</v>
      </c>
    </row>
    <row r="194" spans="1:20" x14ac:dyDescent="0.25">
      <c r="A194" t="s">
        <v>27</v>
      </c>
      <c r="B194" s="1">
        <v>27</v>
      </c>
      <c r="C194" t="str">
        <f t="shared" si="6"/>
        <v>2 - 5 years</v>
      </c>
      <c r="D194" t="s">
        <v>28</v>
      </c>
      <c r="E194" t="s">
        <v>43</v>
      </c>
      <c r="F194">
        <v>3915</v>
      </c>
      <c r="G194" t="str">
        <f t="shared" si="7"/>
        <v>1k - 5k</v>
      </c>
      <c r="H194" t="s">
        <v>29</v>
      </c>
      <c r="I194" t="s">
        <v>30</v>
      </c>
      <c r="J194">
        <v>4</v>
      </c>
      <c r="K194">
        <v>2</v>
      </c>
      <c r="L194">
        <v>36</v>
      </c>
      <c r="M194" t="str">
        <f t="shared" si="8"/>
        <v>30 - 55</v>
      </c>
      <c r="N194" t="s">
        <v>22</v>
      </c>
      <c r="O194" t="s">
        <v>23</v>
      </c>
      <c r="P194">
        <v>1</v>
      </c>
      <c r="Q194" t="s">
        <v>24</v>
      </c>
      <c r="R194">
        <v>2</v>
      </c>
      <c r="S194" t="s">
        <v>25</v>
      </c>
      <c r="T194" t="s">
        <v>25</v>
      </c>
    </row>
    <row r="195" spans="1:20" x14ac:dyDescent="0.25">
      <c r="A195" t="s">
        <v>20</v>
      </c>
      <c r="B195" s="1">
        <v>6</v>
      </c>
      <c r="C195" t="str">
        <f t="shared" ref="C195:C258" si="9">IF(B195&lt;=11,"&lt; 1 year",IF(B195&lt;=24,"1 - 2 years",IF(B195&lt;=72,"2 - 5 years", "&gt; 5 years")))</f>
        <v>&lt; 1 year</v>
      </c>
      <c r="D195" t="s">
        <v>28</v>
      </c>
      <c r="E195" t="s">
        <v>19</v>
      </c>
      <c r="F195">
        <v>2108</v>
      </c>
      <c r="G195" t="str">
        <f t="shared" ref="G195:G258" si="10">IF(F195&lt;= 1000,"250 - 1k",IF(F195&lt;=5000,"1k - 5k",IF(F195&lt;=10000,"5k - 10k", "10k - 20k")))</f>
        <v>1k - 5k</v>
      </c>
      <c r="H195" t="s">
        <v>29</v>
      </c>
      <c r="I195" t="s">
        <v>32</v>
      </c>
      <c r="J195">
        <v>2</v>
      </c>
      <c r="K195">
        <v>2</v>
      </c>
      <c r="L195">
        <v>29</v>
      </c>
      <c r="M195" t="str">
        <f t="shared" ref="M195:M258" si="11">IF(L195&lt;=30,"18 - 30",IF(L195&lt;=55,"30 - 55",IF(L195&gt;=75,"55 - 75","55 - 75")))</f>
        <v>18 - 30</v>
      </c>
      <c r="N195" t="s">
        <v>22</v>
      </c>
      <c r="O195" t="s">
        <v>38</v>
      </c>
      <c r="P195">
        <v>1</v>
      </c>
      <c r="Q195" t="s">
        <v>24</v>
      </c>
      <c r="R195">
        <v>1</v>
      </c>
      <c r="S195" t="s">
        <v>26</v>
      </c>
      <c r="T195" t="s">
        <v>26</v>
      </c>
    </row>
    <row r="196" spans="1:20" x14ac:dyDescent="0.25">
      <c r="A196" t="s">
        <v>27</v>
      </c>
      <c r="B196" s="1">
        <v>45</v>
      </c>
      <c r="C196" t="str">
        <f t="shared" si="9"/>
        <v>2 - 5 years</v>
      </c>
      <c r="D196" t="s">
        <v>28</v>
      </c>
      <c r="E196" t="s">
        <v>19</v>
      </c>
      <c r="F196">
        <v>3031</v>
      </c>
      <c r="G196" t="str">
        <f t="shared" si="10"/>
        <v>1k - 5k</v>
      </c>
      <c r="H196" t="s">
        <v>44</v>
      </c>
      <c r="I196" t="s">
        <v>30</v>
      </c>
      <c r="J196">
        <v>4</v>
      </c>
      <c r="K196">
        <v>4</v>
      </c>
      <c r="L196">
        <v>21</v>
      </c>
      <c r="M196" t="str">
        <f t="shared" si="11"/>
        <v>18 - 30</v>
      </c>
      <c r="N196" t="s">
        <v>22</v>
      </c>
      <c r="O196" t="s">
        <v>38</v>
      </c>
      <c r="P196">
        <v>1</v>
      </c>
      <c r="Q196" t="s">
        <v>24</v>
      </c>
      <c r="R196">
        <v>1</v>
      </c>
      <c r="S196" t="s">
        <v>26</v>
      </c>
      <c r="T196" t="s">
        <v>25</v>
      </c>
    </row>
    <row r="197" spans="1:20" x14ac:dyDescent="0.25">
      <c r="A197" t="s">
        <v>27</v>
      </c>
      <c r="B197" s="1">
        <v>9</v>
      </c>
      <c r="C197" t="str">
        <f t="shared" si="9"/>
        <v>&lt; 1 year</v>
      </c>
      <c r="D197" t="s">
        <v>18</v>
      </c>
      <c r="E197" t="s">
        <v>31</v>
      </c>
      <c r="F197">
        <v>1501</v>
      </c>
      <c r="G197" t="str">
        <f t="shared" si="10"/>
        <v>1k - 5k</v>
      </c>
      <c r="H197" t="s">
        <v>29</v>
      </c>
      <c r="I197" t="s">
        <v>21</v>
      </c>
      <c r="J197">
        <v>2</v>
      </c>
      <c r="K197">
        <v>3</v>
      </c>
      <c r="L197">
        <v>34</v>
      </c>
      <c r="M197" t="str">
        <f t="shared" si="11"/>
        <v>30 - 55</v>
      </c>
      <c r="N197" t="s">
        <v>22</v>
      </c>
      <c r="O197" t="s">
        <v>23</v>
      </c>
      <c r="P197">
        <v>2</v>
      </c>
      <c r="Q197" t="s">
        <v>39</v>
      </c>
      <c r="R197">
        <v>1</v>
      </c>
      <c r="S197" t="s">
        <v>25</v>
      </c>
      <c r="T197" t="s">
        <v>25</v>
      </c>
    </row>
    <row r="198" spans="1:20" x14ac:dyDescent="0.25">
      <c r="A198" t="s">
        <v>20</v>
      </c>
      <c r="B198" s="1">
        <v>6</v>
      </c>
      <c r="C198" t="str">
        <f t="shared" si="9"/>
        <v>&lt; 1 year</v>
      </c>
      <c r="D198" t="s">
        <v>18</v>
      </c>
      <c r="E198" t="s">
        <v>19</v>
      </c>
      <c r="F198">
        <v>1382</v>
      </c>
      <c r="G198" t="str">
        <f t="shared" si="10"/>
        <v>1k - 5k</v>
      </c>
      <c r="H198" t="s">
        <v>29</v>
      </c>
      <c r="I198" t="s">
        <v>30</v>
      </c>
      <c r="J198">
        <v>1</v>
      </c>
      <c r="K198">
        <v>1</v>
      </c>
      <c r="L198">
        <v>28</v>
      </c>
      <c r="M198" t="str">
        <f t="shared" si="11"/>
        <v>18 - 30</v>
      </c>
      <c r="N198" t="s">
        <v>22</v>
      </c>
      <c r="O198" t="s">
        <v>23</v>
      </c>
      <c r="P198">
        <v>2</v>
      </c>
      <c r="Q198" t="s">
        <v>24</v>
      </c>
      <c r="R198">
        <v>1</v>
      </c>
      <c r="S198" t="s">
        <v>25</v>
      </c>
      <c r="T198" t="s">
        <v>26</v>
      </c>
    </row>
    <row r="199" spans="1:20" x14ac:dyDescent="0.25">
      <c r="A199" t="s">
        <v>27</v>
      </c>
      <c r="B199" s="1">
        <v>12</v>
      </c>
      <c r="C199" t="str">
        <f t="shared" si="9"/>
        <v>1 - 2 years</v>
      </c>
      <c r="D199" t="s">
        <v>28</v>
      </c>
      <c r="E199" t="s">
        <v>19</v>
      </c>
      <c r="F199">
        <v>951</v>
      </c>
      <c r="G199" t="str">
        <f t="shared" si="10"/>
        <v>250 - 1k</v>
      </c>
      <c r="H199" t="s">
        <v>44</v>
      </c>
      <c r="I199" t="s">
        <v>42</v>
      </c>
      <c r="J199">
        <v>4</v>
      </c>
      <c r="K199">
        <v>4</v>
      </c>
      <c r="L199">
        <v>27</v>
      </c>
      <c r="M199" t="str">
        <f t="shared" si="11"/>
        <v>18 - 30</v>
      </c>
      <c r="N199" t="s">
        <v>46</v>
      </c>
      <c r="O199" t="s">
        <v>38</v>
      </c>
      <c r="P199">
        <v>4</v>
      </c>
      <c r="Q199" t="s">
        <v>24</v>
      </c>
      <c r="R199">
        <v>1</v>
      </c>
      <c r="S199" t="s">
        <v>26</v>
      </c>
      <c r="T199" t="s">
        <v>25</v>
      </c>
    </row>
    <row r="200" spans="1:20" x14ac:dyDescent="0.25">
      <c r="A200" t="s">
        <v>27</v>
      </c>
      <c r="B200" s="1">
        <v>24</v>
      </c>
      <c r="C200" t="str">
        <f t="shared" si="9"/>
        <v>1 - 2 years</v>
      </c>
      <c r="D200" t="s">
        <v>28</v>
      </c>
      <c r="E200" t="s">
        <v>36</v>
      </c>
      <c r="F200">
        <v>2760</v>
      </c>
      <c r="G200" t="str">
        <f t="shared" si="10"/>
        <v>1k - 5k</v>
      </c>
      <c r="H200" t="s">
        <v>20</v>
      </c>
      <c r="I200" t="s">
        <v>21</v>
      </c>
      <c r="J200">
        <v>4</v>
      </c>
      <c r="K200">
        <v>4</v>
      </c>
      <c r="L200">
        <v>36</v>
      </c>
      <c r="M200" t="str">
        <f t="shared" si="11"/>
        <v>30 - 55</v>
      </c>
      <c r="N200" t="s">
        <v>46</v>
      </c>
      <c r="O200" t="s">
        <v>34</v>
      </c>
      <c r="P200">
        <v>1</v>
      </c>
      <c r="Q200" t="s">
        <v>24</v>
      </c>
      <c r="R200">
        <v>1</v>
      </c>
      <c r="S200" t="s">
        <v>25</v>
      </c>
      <c r="T200" t="s">
        <v>26</v>
      </c>
    </row>
    <row r="201" spans="1:20" x14ac:dyDescent="0.25">
      <c r="A201" t="s">
        <v>27</v>
      </c>
      <c r="B201" s="1">
        <v>18</v>
      </c>
      <c r="C201" t="str">
        <f t="shared" si="9"/>
        <v>1 - 2 years</v>
      </c>
      <c r="D201" t="s">
        <v>35</v>
      </c>
      <c r="E201" t="s">
        <v>19</v>
      </c>
      <c r="F201">
        <v>4297</v>
      </c>
      <c r="G201" t="str">
        <f t="shared" si="10"/>
        <v>1k - 5k</v>
      </c>
      <c r="H201" t="s">
        <v>29</v>
      </c>
      <c r="I201" t="s">
        <v>21</v>
      </c>
      <c r="J201">
        <v>4</v>
      </c>
      <c r="K201">
        <v>3</v>
      </c>
      <c r="L201">
        <v>40</v>
      </c>
      <c r="M201" t="str">
        <f t="shared" si="11"/>
        <v>30 - 55</v>
      </c>
      <c r="N201" t="s">
        <v>22</v>
      </c>
      <c r="O201" t="s">
        <v>23</v>
      </c>
      <c r="P201">
        <v>1</v>
      </c>
      <c r="Q201" t="s">
        <v>39</v>
      </c>
      <c r="R201">
        <v>1</v>
      </c>
      <c r="S201" t="s">
        <v>25</v>
      </c>
      <c r="T201" t="s">
        <v>25</v>
      </c>
    </row>
    <row r="202" spans="1:20" x14ac:dyDescent="0.25">
      <c r="A202" t="s">
        <v>20</v>
      </c>
      <c r="B202" s="1">
        <v>9</v>
      </c>
      <c r="C202" t="str">
        <f t="shared" si="9"/>
        <v>&lt; 1 year</v>
      </c>
      <c r="D202" t="s">
        <v>18</v>
      </c>
      <c r="E202" t="s">
        <v>31</v>
      </c>
      <c r="F202">
        <v>936</v>
      </c>
      <c r="G202" t="str">
        <f t="shared" si="10"/>
        <v>250 - 1k</v>
      </c>
      <c r="H202" t="s">
        <v>37</v>
      </c>
      <c r="I202" t="s">
        <v>21</v>
      </c>
      <c r="J202">
        <v>4</v>
      </c>
      <c r="K202">
        <v>2</v>
      </c>
      <c r="L202">
        <v>52</v>
      </c>
      <c r="M202" t="str">
        <f t="shared" si="11"/>
        <v>30 - 55</v>
      </c>
      <c r="N202" t="s">
        <v>22</v>
      </c>
      <c r="O202" t="s">
        <v>23</v>
      </c>
      <c r="P202">
        <v>2</v>
      </c>
      <c r="Q202" t="s">
        <v>24</v>
      </c>
      <c r="R202">
        <v>1</v>
      </c>
      <c r="S202" t="s">
        <v>25</v>
      </c>
      <c r="T202" t="s">
        <v>26</v>
      </c>
    </row>
    <row r="203" spans="1:20" x14ac:dyDescent="0.25">
      <c r="A203" t="s">
        <v>17</v>
      </c>
      <c r="B203" s="1">
        <v>12</v>
      </c>
      <c r="C203" t="str">
        <f t="shared" si="9"/>
        <v>1 - 2 years</v>
      </c>
      <c r="D203" t="s">
        <v>28</v>
      </c>
      <c r="E203" t="s">
        <v>36</v>
      </c>
      <c r="F203">
        <v>1168</v>
      </c>
      <c r="G203" t="str">
        <f t="shared" si="10"/>
        <v>1k - 5k</v>
      </c>
      <c r="H203" t="s">
        <v>29</v>
      </c>
      <c r="I203" t="s">
        <v>30</v>
      </c>
      <c r="J203">
        <v>4</v>
      </c>
      <c r="K203">
        <v>3</v>
      </c>
      <c r="L203">
        <v>27</v>
      </c>
      <c r="M203" t="str">
        <f t="shared" si="11"/>
        <v>18 - 30</v>
      </c>
      <c r="N203" t="s">
        <v>22</v>
      </c>
      <c r="O203" t="s">
        <v>23</v>
      </c>
      <c r="P203">
        <v>1</v>
      </c>
      <c r="Q203" t="s">
        <v>33</v>
      </c>
      <c r="R203">
        <v>1</v>
      </c>
      <c r="S203" t="s">
        <v>26</v>
      </c>
      <c r="T203" t="s">
        <v>26</v>
      </c>
    </row>
    <row r="204" spans="1:20" x14ac:dyDescent="0.25">
      <c r="A204" t="s">
        <v>20</v>
      </c>
      <c r="B204" s="1">
        <v>27</v>
      </c>
      <c r="C204" t="str">
        <f t="shared" si="9"/>
        <v>2 - 5 years</v>
      </c>
      <c r="D204" t="s">
        <v>35</v>
      </c>
      <c r="E204" t="s">
        <v>43</v>
      </c>
      <c r="F204">
        <v>5117</v>
      </c>
      <c r="G204" t="str">
        <f t="shared" si="10"/>
        <v>5k - 10k</v>
      </c>
      <c r="H204" t="s">
        <v>29</v>
      </c>
      <c r="I204" t="s">
        <v>32</v>
      </c>
      <c r="J204">
        <v>3</v>
      </c>
      <c r="K204">
        <v>4</v>
      </c>
      <c r="L204">
        <v>26</v>
      </c>
      <c r="M204" t="str">
        <f t="shared" si="11"/>
        <v>18 - 30</v>
      </c>
      <c r="N204" t="s">
        <v>22</v>
      </c>
      <c r="O204" t="s">
        <v>23</v>
      </c>
      <c r="P204">
        <v>2</v>
      </c>
      <c r="Q204" t="s">
        <v>24</v>
      </c>
      <c r="R204">
        <v>1</v>
      </c>
      <c r="S204" t="s">
        <v>26</v>
      </c>
      <c r="T204" t="s">
        <v>26</v>
      </c>
    </row>
    <row r="205" spans="1:20" x14ac:dyDescent="0.25">
      <c r="A205" t="s">
        <v>17</v>
      </c>
      <c r="B205" s="1">
        <v>12</v>
      </c>
      <c r="C205" t="str">
        <f t="shared" si="9"/>
        <v>1 - 2 years</v>
      </c>
      <c r="D205" t="s">
        <v>28</v>
      </c>
      <c r="E205" t="s">
        <v>31</v>
      </c>
      <c r="F205">
        <v>902</v>
      </c>
      <c r="G205" t="str">
        <f t="shared" si="10"/>
        <v>250 - 1k</v>
      </c>
      <c r="H205" t="s">
        <v>29</v>
      </c>
      <c r="I205" t="s">
        <v>32</v>
      </c>
      <c r="J205">
        <v>4</v>
      </c>
      <c r="K205">
        <v>4</v>
      </c>
      <c r="L205">
        <v>21</v>
      </c>
      <c r="M205" t="str">
        <f t="shared" si="11"/>
        <v>18 - 30</v>
      </c>
      <c r="N205" t="s">
        <v>22</v>
      </c>
      <c r="O205" t="s">
        <v>38</v>
      </c>
      <c r="P205">
        <v>1</v>
      </c>
      <c r="Q205" t="s">
        <v>24</v>
      </c>
      <c r="R205">
        <v>1</v>
      </c>
      <c r="S205" t="s">
        <v>26</v>
      </c>
      <c r="T205" t="s">
        <v>25</v>
      </c>
    </row>
    <row r="206" spans="1:20" x14ac:dyDescent="0.25">
      <c r="A206" t="s">
        <v>20</v>
      </c>
      <c r="B206" s="1">
        <v>12</v>
      </c>
      <c r="C206" t="str">
        <f t="shared" si="9"/>
        <v>1 - 2 years</v>
      </c>
      <c r="D206" t="s">
        <v>18</v>
      </c>
      <c r="E206" t="s">
        <v>36</v>
      </c>
      <c r="F206">
        <v>1495</v>
      </c>
      <c r="G206" t="str">
        <f t="shared" si="10"/>
        <v>1k - 5k</v>
      </c>
      <c r="H206" t="s">
        <v>29</v>
      </c>
      <c r="I206" t="s">
        <v>21</v>
      </c>
      <c r="J206">
        <v>4</v>
      </c>
      <c r="K206">
        <v>1</v>
      </c>
      <c r="L206">
        <v>38</v>
      </c>
      <c r="M206" t="str">
        <f t="shared" si="11"/>
        <v>30 - 55</v>
      </c>
      <c r="N206" t="s">
        <v>22</v>
      </c>
      <c r="O206" t="s">
        <v>23</v>
      </c>
      <c r="P206">
        <v>2</v>
      </c>
      <c r="Q206" t="s">
        <v>33</v>
      </c>
      <c r="R206">
        <v>2</v>
      </c>
      <c r="S206" t="s">
        <v>26</v>
      </c>
      <c r="T206" t="s">
        <v>26</v>
      </c>
    </row>
    <row r="207" spans="1:20" x14ac:dyDescent="0.25">
      <c r="A207" t="s">
        <v>17</v>
      </c>
      <c r="B207" s="1">
        <v>30</v>
      </c>
      <c r="C207" t="str">
        <f t="shared" si="9"/>
        <v>2 - 5 years</v>
      </c>
      <c r="D207" t="s">
        <v>18</v>
      </c>
      <c r="E207" t="s">
        <v>36</v>
      </c>
      <c r="F207">
        <v>10623</v>
      </c>
      <c r="G207" t="str">
        <f t="shared" si="10"/>
        <v>10k - 20k</v>
      </c>
      <c r="H207" t="s">
        <v>29</v>
      </c>
      <c r="I207" t="s">
        <v>21</v>
      </c>
      <c r="J207">
        <v>3</v>
      </c>
      <c r="K207">
        <v>4</v>
      </c>
      <c r="L207">
        <v>38</v>
      </c>
      <c r="M207" t="str">
        <f t="shared" si="11"/>
        <v>30 - 55</v>
      </c>
      <c r="N207" t="s">
        <v>22</v>
      </c>
      <c r="O207" t="s">
        <v>34</v>
      </c>
      <c r="P207">
        <v>3</v>
      </c>
      <c r="Q207" t="s">
        <v>39</v>
      </c>
      <c r="R207">
        <v>2</v>
      </c>
      <c r="S207" t="s">
        <v>25</v>
      </c>
      <c r="T207" t="s">
        <v>26</v>
      </c>
    </row>
    <row r="208" spans="1:20" x14ac:dyDescent="0.25">
      <c r="A208" t="s">
        <v>20</v>
      </c>
      <c r="B208" s="1">
        <v>12</v>
      </c>
      <c r="C208" t="str">
        <f t="shared" si="9"/>
        <v>1 - 2 years</v>
      </c>
      <c r="D208" t="s">
        <v>18</v>
      </c>
      <c r="E208" t="s">
        <v>19</v>
      </c>
      <c r="F208">
        <v>1935</v>
      </c>
      <c r="G208" t="str">
        <f t="shared" si="10"/>
        <v>1k - 5k</v>
      </c>
      <c r="H208" t="s">
        <v>29</v>
      </c>
      <c r="I208" t="s">
        <v>21</v>
      </c>
      <c r="J208">
        <v>4</v>
      </c>
      <c r="K208">
        <v>4</v>
      </c>
      <c r="L208">
        <v>43</v>
      </c>
      <c r="M208" t="str">
        <f t="shared" si="11"/>
        <v>30 - 55</v>
      </c>
      <c r="N208" t="s">
        <v>22</v>
      </c>
      <c r="O208" t="s">
        <v>23</v>
      </c>
      <c r="P208">
        <v>3</v>
      </c>
      <c r="Q208" t="s">
        <v>24</v>
      </c>
      <c r="R208">
        <v>1</v>
      </c>
      <c r="S208" t="s">
        <v>25</v>
      </c>
      <c r="T208" t="s">
        <v>26</v>
      </c>
    </row>
    <row r="209" spans="1:20" x14ac:dyDescent="0.25">
      <c r="A209" t="s">
        <v>27</v>
      </c>
      <c r="B209" s="1">
        <v>12</v>
      </c>
      <c r="C209" t="str">
        <f t="shared" si="9"/>
        <v>1 - 2 years</v>
      </c>
      <c r="D209" t="s">
        <v>18</v>
      </c>
      <c r="E209" t="s">
        <v>19</v>
      </c>
      <c r="F209">
        <v>1424</v>
      </c>
      <c r="G209" t="str">
        <f t="shared" si="10"/>
        <v>1k - 5k</v>
      </c>
      <c r="H209" t="s">
        <v>29</v>
      </c>
      <c r="I209" t="s">
        <v>32</v>
      </c>
      <c r="J209">
        <v>4</v>
      </c>
      <c r="K209">
        <v>3</v>
      </c>
      <c r="L209">
        <v>26</v>
      </c>
      <c r="M209" t="str">
        <f t="shared" si="11"/>
        <v>18 - 30</v>
      </c>
      <c r="N209" t="s">
        <v>22</v>
      </c>
      <c r="O209" t="s">
        <v>23</v>
      </c>
      <c r="P209">
        <v>1</v>
      </c>
      <c r="Q209" t="s">
        <v>24</v>
      </c>
      <c r="R209">
        <v>1</v>
      </c>
      <c r="S209" t="s">
        <v>26</v>
      </c>
      <c r="T209" t="s">
        <v>26</v>
      </c>
    </row>
    <row r="210" spans="1:20" x14ac:dyDescent="0.25">
      <c r="A210" t="s">
        <v>17</v>
      </c>
      <c r="B210" s="1">
        <v>24</v>
      </c>
      <c r="C210" t="str">
        <f t="shared" si="9"/>
        <v>1 - 2 years</v>
      </c>
      <c r="D210" t="s">
        <v>28</v>
      </c>
      <c r="E210" t="s">
        <v>43</v>
      </c>
      <c r="F210">
        <v>6568</v>
      </c>
      <c r="G210" t="str">
        <f t="shared" si="10"/>
        <v>5k - 10k</v>
      </c>
      <c r="H210" t="s">
        <v>29</v>
      </c>
      <c r="I210" t="s">
        <v>30</v>
      </c>
      <c r="J210">
        <v>2</v>
      </c>
      <c r="K210">
        <v>2</v>
      </c>
      <c r="L210">
        <v>21</v>
      </c>
      <c r="M210" t="str">
        <f t="shared" si="11"/>
        <v>18 - 30</v>
      </c>
      <c r="N210" t="s">
        <v>49</v>
      </c>
      <c r="O210" t="s">
        <v>23</v>
      </c>
      <c r="P210">
        <v>1</v>
      </c>
      <c r="Q210" t="s">
        <v>33</v>
      </c>
      <c r="R210">
        <v>1</v>
      </c>
      <c r="S210" t="s">
        <v>26</v>
      </c>
      <c r="T210" t="s">
        <v>26</v>
      </c>
    </row>
    <row r="211" spans="1:20" x14ac:dyDescent="0.25">
      <c r="A211" t="s">
        <v>20</v>
      </c>
      <c r="B211" s="1">
        <v>12</v>
      </c>
      <c r="C211" t="str">
        <f t="shared" si="9"/>
        <v>1 - 2 years</v>
      </c>
      <c r="D211" t="s">
        <v>28</v>
      </c>
      <c r="E211" t="s">
        <v>36</v>
      </c>
      <c r="F211">
        <v>1413</v>
      </c>
      <c r="G211" t="str">
        <f t="shared" si="10"/>
        <v>1k - 5k</v>
      </c>
      <c r="H211" t="s">
        <v>40</v>
      </c>
      <c r="I211" t="s">
        <v>32</v>
      </c>
      <c r="J211">
        <v>3</v>
      </c>
      <c r="K211">
        <v>2</v>
      </c>
      <c r="L211">
        <v>55</v>
      </c>
      <c r="M211" t="str">
        <f t="shared" si="11"/>
        <v>30 - 55</v>
      </c>
      <c r="N211" t="s">
        <v>22</v>
      </c>
      <c r="O211" t="s">
        <v>23</v>
      </c>
      <c r="P211">
        <v>1</v>
      </c>
      <c r="Q211" t="s">
        <v>24</v>
      </c>
      <c r="R211">
        <v>1</v>
      </c>
      <c r="S211" t="s">
        <v>26</v>
      </c>
      <c r="T211" t="s">
        <v>26</v>
      </c>
    </row>
    <row r="212" spans="1:20" x14ac:dyDescent="0.25">
      <c r="A212" t="s">
        <v>20</v>
      </c>
      <c r="B212" s="1">
        <v>9</v>
      </c>
      <c r="C212" t="str">
        <f t="shared" si="9"/>
        <v>&lt; 1 year</v>
      </c>
      <c r="D212" t="s">
        <v>18</v>
      </c>
      <c r="E212" t="s">
        <v>19</v>
      </c>
      <c r="F212">
        <v>3074</v>
      </c>
      <c r="G212" t="str">
        <f t="shared" si="10"/>
        <v>1k - 5k</v>
      </c>
      <c r="H212" t="s">
        <v>20</v>
      </c>
      <c r="I212" t="s">
        <v>30</v>
      </c>
      <c r="J212">
        <v>1</v>
      </c>
      <c r="K212">
        <v>2</v>
      </c>
      <c r="L212">
        <v>33</v>
      </c>
      <c r="M212" t="str">
        <f t="shared" si="11"/>
        <v>30 - 55</v>
      </c>
      <c r="N212" t="s">
        <v>22</v>
      </c>
      <c r="O212" t="s">
        <v>23</v>
      </c>
      <c r="P212">
        <v>2</v>
      </c>
      <c r="Q212" t="s">
        <v>24</v>
      </c>
      <c r="R212">
        <v>2</v>
      </c>
      <c r="S212" t="s">
        <v>26</v>
      </c>
      <c r="T212" t="s">
        <v>26</v>
      </c>
    </row>
    <row r="213" spans="1:20" x14ac:dyDescent="0.25">
      <c r="A213" t="s">
        <v>20</v>
      </c>
      <c r="B213" s="1">
        <v>36</v>
      </c>
      <c r="C213" t="str">
        <f t="shared" si="9"/>
        <v>2 - 5 years</v>
      </c>
      <c r="D213" t="s">
        <v>28</v>
      </c>
      <c r="E213" t="s">
        <v>19</v>
      </c>
      <c r="F213">
        <v>3835</v>
      </c>
      <c r="G213" t="str">
        <f t="shared" si="10"/>
        <v>1k - 5k</v>
      </c>
      <c r="H213" t="s">
        <v>20</v>
      </c>
      <c r="I213" t="s">
        <v>21</v>
      </c>
      <c r="J213">
        <v>2</v>
      </c>
      <c r="K213">
        <v>4</v>
      </c>
      <c r="L213">
        <v>45</v>
      </c>
      <c r="M213" t="str">
        <f t="shared" si="11"/>
        <v>30 - 55</v>
      </c>
      <c r="N213" t="s">
        <v>22</v>
      </c>
      <c r="O213" t="s">
        <v>23</v>
      </c>
      <c r="P213">
        <v>1</v>
      </c>
      <c r="Q213" t="s">
        <v>33</v>
      </c>
      <c r="R213">
        <v>1</v>
      </c>
      <c r="S213" t="s">
        <v>25</v>
      </c>
      <c r="T213" t="s">
        <v>26</v>
      </c>
    </row>
    <row r="214" spans="1:20" x14ac:dyDescent="0.25">
      <c r="A214" t="s">
        <v>17</v>
      </c>
      <c r="B214" s="1">
        <v>27</v>
      </c>
      <c r="C214" t="str">
        <f t="shared" si="9"/>
        <v>2 - 5 years</v>
      </c>
      <c r="D214" t="s">
        <v>45</v>
      </c>
      <c r="E214" t="s">
        <v>43</v>
      </c>
      <c r="F214">
        <v>5293</v>
      </c>
      <c r="G214" t="str">
        <f t="shared" si="10"/>
        <v>5k - 10k</v>
      </c>
      <c r="H214" t="s">
        <v>29</v>
      </c>
      <c r="I214" t="s">
        <v>41</v>
      </c>
      <c r="J214">
        <v>2</v>
      </c>
      <c r="K214">
        <v>4</v>
      </c>
      <c r="L214">
        <v>50</v>
      </c>
      <c r="M214" t="str">
        <f t="shared" si="11"/>
        <v>30 - 55</v>
      </c>
      <c r="N214" t="s">
        <v>49</v>
      </c>
      <c r="O214" t="s">
        <v>23</v>
      </c>
      <c r="P214">
        <v>2</v>
      </c>
      <c r="Q214" t="s">
        <v>24</v>
      </c>
      <c r="R214">
        <v>1</v>
      </c>
      <c r="S214" t="s">
        <v>25</v>
      </c>
      <c r="T214" t="s">
        <v>25</v>
      </c>
    </row>
    <row r="215" spans="1:20" x14ac:dyDescent="0.25">
      <c r="A215" t="s">
        <v>47</v>
      </c>
      <c r="B215" s="1">
        <v>30</v>
      </c>
      <c r="C215" t="str">
        <f t="shared" si="9"/>
        <v>2 - 5 years</v>
      </c>
      <c r="D215" t="s">
        <v>35</v>
      </c>
      <c r="E215" t="s">
        <v>43</v>
      </c>
      <c r="F215">
        <v>1908</v>
      </c>
      <c r="G215" t="str">
        <f t="shared" si="10"/>
        <v>1k - 5k</v>
      </c>
      <c r="H215" t="s">
        <v>29</v>
      </c>
      <c r="I215" t="s">
        <v>21</v>
      </c>
      <c r="J215">
        <v>4</v>
      </c>
      <c r="K215">
        <v>4</v>
      </c>
      <c r="L215">
        <v>66</v>
      </c>
      <c r="M215" t="str">
        <f t="shared" si="11"/>
        <v>55 - 75</v>
      </c>
      <c r="N215" t="s">
        <v>22</v>
      </c>
      <c r="O215" t="s">
        <v>23</v>
      </c>
      <c r="P215">
        <v>1</v>
      </c>
      <c r="Q215" t="s">
        <v>39</v>
      </c>
      <c r="R215">
        <v>1</v>
      </c>
      <c r="S215" t="s">
        <v>25</v>
      </c>
      <c r="T215" t="s">
        <v>25</v>
      </c>
    </row>
    <row r="216" spans="1:20" x14ac:dyDescent="0.25">
      <c r="A216" t="s">
        <v>20</v>
      </c>
      <c r="B216" s="1">
        <v>36</v>
      </c>
      <c r="C216" t="str">
        <f t="shared" si="9"/>
        <v>2 - 5 years</v>
      </c>
      <c r="D216" t="s">
        <v>18</v>
      </c>
      <c r="E216" t="s">
        <v>19</v>
      </c>
      <c r="F216">
        <v>3342</v>
      </c>
      <c r="G216" t="str">
        <f t="shared" si="10"/>
        <v>1k - 5k</v>
      </c>
      <c r="H216" t="s">
        <v>20</v>
      </c>
      <c r="I216" t="s">
        <v>21</v>
      </c>
      <c r="J216">
        <v>4</v>
      </c>
      <c r="K216">
        <v>2</v>
      </c>
      <c r="L216">
        <v>51</v>
      </c>
      <c r="M216" t="str">
        <f t="shared" si="11"/>
        <v>30 - 55</v>
      </c>
      <c r="N216" t="s">
        <v>22</v>
      </c>
      <c r="O216" t="s">
        <v>23</v>
      </c>
      <c r="P216">
        <v>1</v>
      </c>
      <c r="Q216" t="s">
        <v>24</v>
      </c>
      <c r="R216">
        <v>1</v>
      </c>
      <c r="S216" t="s">
        <v>25</v>
      </c>
      <c r="T216" t="s">
        <v>26</v>
      </c>
    </row>
    <row r="217" spans="1:20" x14ac:dyDescent="0.25">
      <c r="A217" t="s">
        <v>27</v>
      </c>
      <c r="B217" s="1">
        <v>6</v>
      </c>
      <c r="C217" t="str">
        <f t="shared" si="9"/>
        <v>&lt; 1 year</v>
      </c>
      <c r="D217" t="s">
        <v>18</v>
      </c>
      <c r="E217" t="s">
        <v>31</v>
      </c>
      <c r="F217">
        <v>932</v>
      </c>
      <c r="G217" t="str">
        <f t="shared" si="10"/>
        <v>250 - 1k</v>
      </c>
      <c r="H217" t="s">
        <v>20</v>
      </c>
      <c r="I217" t="s">
        <v>32</v>
      </c>
      <c r="J217">
        <v>1</v>
      </c>
      <c r="K217">
        <v>3</v>
      </c>
      <c r="L217">
        <v>39</v>
      </c>
      <c r="M217" t="str">
        <f t="shared" si="11"/>
        <v>30 - 55</v>
      </c>
      <c r="N217" t="s">
        <v>22</v>
      </c>
      <c r="O217" t="s">
        <v>23</v>
      </c>
      <c r="P217">
        <v>2</v>
      </c>
      <c r="Q217" t="s">
        <v>33</v>
      </c>
      <c r="R217">
        <v>1</v>
      </c>
      <c r="S217" t="s">
        <v>26</v>
      </c>
      <c r="T217" t="s">
        <v>26</v>
      </c>
    </row>
    <row r="218" spans="1:20" x14ac:dyDescent="0.25">
      <c r="A218" t="s">
        <v>17</v>
      </c>
      <c r="B218" s="1">
        <v>18</v>
      </c>
      <c r="C218" t="str">
        <f t="shared" si="9"/>
        <v>1 - 2 years</v>
      </c>
      <c r="D218" t="s">
        <v>45</v>
      </c>
      <c r="E218" t="s">
        <v>43</v>
      </c>
      <c r="F218">
        <v>3104</v>
      </c>
      <c r="G218" t="str">
        <f t="shared" si="10"/>
        <v>1k - 5k</v>
      </c>
      <c r="H218" t="s">
        <v>29</v>
      </c>
      <c r="I218" t="s">
        <v>32</v>
      </c>
      <c r="J218">
        <v>3</v>
      </c>
      <c r="K218">
        <v>1</v>
      </c>
      <c r="L218">
        <v>31</v>
      </c>
      <c r="M218" t="str">
        <f t="shared" si="11"/>
        <v>30 - 55</v>
      </c>
      <c r="N218" t="s">
        <v>46</v>
      </c>
      <c r="O218" t="s">
        <v>23</v>
      </c>
      <c r="P218">
        <v>1</v>
      </c>
      <c r="Q218" t="s">
        <v>24</v>
      </c>
      <c r="R218">
        <v>1</v>
      </c>
      <c r="S218" t="s">
        <v>25</v>
      </c>
      <c r="T218" t="s">
        <v>26</v>
      </c>
    </row>
    <row r="219" spans="1:20" x14ac:dyDescent="0.25">
      <c r="A219" t="s">
        <v>47</v>
      </c>
      <c r="B219" s="1">
        <v>36</v>
      </c>
      <c r="C219" t="str">
        <f t="shared" si="9"/>
        <v>2 - 5 years</v>
      </c>
      <c r="D219" t="s">
        <v>28</v>
      </c>
      <c r="E219" t="s">
        <v>19</v>
      </c>
      <c r="F219">
        <v>3913</v>
      </c>
      <c r="G219" t="str">
        <f t="shared" si="10"/>
        <v>1k - 5k</v>
      </c>
      <c r="H219" t="s">
        <v>29</v>
      </c>
      <c r="I219" t="s">
        <v>30</v>
      </c>
      <c r="J219">
        <v>2</v>
      </c>
      <c r="K219">
        <v>2</v>
      </c>
      <c r="L219">
        <v>23</v>
      </c>
      <c r="M219" t="str">
        <f t="shared" si="11"/>
        <v>18 - 30</v>
      </c>
      <c r="N219" t="s">
        <v>22</v>
      </c>
      <c r="O219" t="s">
        <v>23</v>
      </c>
      <c r="P219">
        <v>1</v>
      </c>
      <c r="Q219" t="s">
        <v>24</v>
      </c>
      <c r="R219">
        <v>1</v>
      </c>
      <c r="S219" t="s">
        <v>25</v>
      </c>
      <c r="T219" t="s">
        <v>26</v>
      </c>
    </row>
    <row r="220" spans="1:20" x14ac:dyDescent="0.25">
      <c r="A220" t="s">
        <v>17</v>
      </c>
      <c r="B220" s="1">
        <v>24</v>
      </c>
      <c r="C220" t="str">
        <f t="shared" si="9"/>
        <v>1 - 2 years</v>
      </c>
      <c r="D220" t="s">
        <v>28</v>
      </c>
      <c r="E220" t="s">
        <v>19</v>
      </c>
      <c r="F220">
        <v>3021</v>
      </c>
      <c r="G220" t="str">
        <f t="shared" si="10"/>
        <v>1k - 5k</v>
      </c>
      <c r="H220" t="s">
        <v>29</v>
      </c>
      <c r="I220" t="s">
        <v>30</v>
      </c>
      <c r="J220">
        <v>2</v>
      </c>
      <c r="K220">
        <v>2</v>
      </c>
      <c r="L220">
        <v>24</v>
      </c>
      <c r="M220" t="str">
        <f t="shared" si="11"/>
        <v>18 - 30</v>
      </c>
      <c r="N220" t="s">
        <v>22</v>
      </c>
      <c r="O220" t="s">
        <v>38</v>
      </c>
      <c r="P220">
        <v>1</v>
      </c>
      <c r="Q220" t="s">
        <v>33</v>
      </c>
      <c r="R220">
        <v>1</v>
      </c>
      <c r="S220" t="s">
        <v>26</v>
      </c>
      <c r="T220" t="s">
        <v>26</v>
      </c>
    </row>
    <row r="221" spans="1:20" x14ac:dyDescent="0.25">
      <c r="A221" t="s">
        <v>20</v>
      </c>
      <c r="B221" s="1">
        <v>10</v>
      </c>
      <c r="C221" t="str">
        <f t="shared" si="9"/>
        <v>&lt; 1 year</v>
      </c>
      <c r="D221" t="s">
        <v>28</v>
      </c>
      <c r="E221" t="s">
        <v>36</v>
      </c>
      <c r="F221">
        <v>1364</v>
      </c>
      <c r="G221" t="str">
        <f t="shared" si="10"/>
        <v>1k - 5k</v>
      </c>
      <c r="H221" t="s">
        <v>29</v>
      </c>
      <c r="I221" t="s">
        <v>30</v>
      </c>
      <c r="J221">
        <v>2</v>
      </c>
      <c r="K221">
        <v>4</v>
      </c>
      <c r="L221">
        <v>64</v>
      </c>
      <c r="M221" t="str">
        <f t="shared" si="11"/>
        <v>55 - 75</v>
      </c>
      <c r="N221" t="s">
        <v>22</v>
      </c>
      <c r="O221" t="s">
        <v>23</v>
      </c>
      <c r="P221">
        <v>1</v>
      </c>
      <c r="Q221" t="s">
        <v>24</v>
      </c>
      <c r="R221">
        <v>1</v>
      </c>
      <c r="S221" t="s">
        <v>25</v>
      </c>
      <c r="T221" t="s">
        <v>26</v>
      </c>
    </row>
    <row r="222" spans="1:20" x14ac:dyDescent="0.25">
      <c r="A222" t="s">
        <v>27</v>
      </c>
      <c r="B222" s="1">
        <v>12</v>
      </c>
      <c r="C222" t="str">
        <f t="shared" si="9"/>
        <v>1 - 2 years</v>
      </c>
      <c r="D222" t="s">
        <v>28</v>
      </c>
      <c r="E222" t="s">
        <v>19</v>
      </c>
      <c r="F222">
        <v>625</v>
      </c>
      <c r="G222" t="str">
        <f t="shared" si="10"/>
        <v>250 - 1k</v>
      </c>
      <c r="H222" t="s">
        <v>29</v>
      </c>
      <c r="I222" t="s">
        <v>42</v>
      </c>
      <c r="J222">
        <v>4</v>
      </c>
      <c r="K222">
        <v>1</v>
      </c>
      <c r="L222">
        <v>26</v>
      </c>
      <c r="M222" t="str">
        <f t="shared" si="11"/>
        <v>18 - 30</v>
      </c>
      <c r="N222" t="s">
        <v>46</v>
      </c>
      <c r="O222" t="s">
        <v>23</v>
      </c>
      <c r="P222">
        <v>1</v>
      </c>
      <c r="Q222" t="s">
        <v>33</v>
      </c>
      <c r="R222">
        <v>1</v>
      </c>
      <c r="S222" t="s">
        <v>26</v>
      </c>
      <c r="T222" t="s">
        <v>26</v>
      </c>
    </row>
    <row r="223" spans="1:20" x14ac:dyDescent="0.25">
      <c r="A223" t="s">
        <v>17</v>
      </c>
      <c r="B223" s="1">
        <v>12</v>
      </c>
      <c r="C223" t="str">
        <f t="shared" si="9"/>
        <v>1 - 2 years</v>
      </c>
      <c r="D223" t="s">
        <v>28</v>
      </c>
      <c r="E223" t="s">
        <v>31</v>
      </c>
      <c r="F223">
        <v>1200</v>
      </c>
      <c r="G223" t="str">
        <f t="shared" si="10"/>
        <v>1k - 5k</v>
      </c>
      <c r="H223" t="s">
        <v>20</v>
      </c>
      <c r="I223" t="s">
        <v>30</v>
      </c>
      <c r="J223">
        <v>4</v>
      </c>
      <c r="K223">
        <v>4</v>
      </c>
      <c r="L223">
        <v>23</v>
      </c>
      <c r="M223" t="str">
        <f t="shared" si="11"/>
        <v>18 - 30</v>
      </c>
      <c r="N223" t="s">
        <v>46</v>
      </c>
      <c r="O223" t="s">
        <v>38</v>
      </c>
      <c r="P223">
        <v>1</v>
      </c>
      <c r="Q223" t="s">
        <v>24</v>
      </c>
      <c r="R223">
        <v>1</v>
      </c>
      <c r="S223" t="s">
        <v>25</v>
      </c>
      <c r="T223" t="s">
        <v>26</v>
      </c>
    </row>
    <row r="224" spans="1:20" x14ac:dyDescent="0.25">
      <c r="A224" t="s">
        <v>20</v>
      </c>
      <c r="B224" s="1">
        <v>12</v>
      </c>
      <c r="C224" t="str">
        <f t="shared" si="9"/>
        <v>1 - 2 years</v>
      </c>
      <c r="D224" t="s">
        <v>28</v>
      </c>
      <c r="E224" t="s">
        <v>19</v>
      </c>
      <c r="F224">
        <v>707</v>
      </c>
      <c r="G224" t="str">
        <f t="shared" si="10"/>
        <v>250 - 1k</v>
      </c>
      <c r="H224" t="s">
        <v>29</v>
      </c>
      <c r="I224" t="s">
        <v>30</v>
      </c>
      <c r="J224">
        <v>4</v>
      </c>
      <c r="K224">
        <v>2</v>
      </c>
      <c r="L224">
        <v>30</v>
      </c>
      <c r="M224" t="str">
        <f t="shared" si="11"/>
        <v>18 - 30</v>
      </c>
      <c r="N224" t="s">
        <v>46</v>
      </c>
      <c r="O224" t="s">
        <v>23</v>
      </c>
      <c r="P224">
        <v>2</v>
      </c>
      <c r="Q224" t="s">
        <v>24</v>
      </c>
      <c r="R224">
        <v>1</v>
      </c>
      <c r="S224" t="s">
        <v>26</v>
      </c>
      <c r="T224" t="s">
        <v>26</v>
      </c>
    </row>
    <row r="225" spans="1:20" x14ac:dyDescent="0.25">
      <c r="A225" t="s">
        <v>20</v>
      </c>
      <c r="B225" s="1">
        <v>24</v>
      </c>
      <c r="C225" t="str">
        <f t="shared" si="9"/>
        <v>1 - 2 years</v>
      </c>
      <c r="D225" t="s">
        <v>35</v>
      </c>
      <c r="E225" t="s">
        <v>43</v>
      </c>
      <c r="F225">
        <v>2978</v>
      </c>
      <c r="G225" t="str">
        <f t="shared" si="10"/>
        <v>1k - 5k</v>
      </c>
      <c r="H225" t="s">
        <v>20</v>
      </c>
      <c r="I225" t="s">
        <v>30</v>
      </c>
      <c r="J225">
        <v>4</v>
      </c>
      <c r="K225">
        <v>4</v>
      </c>
      <c r="L225">
        <v>32</v>
      </c>
      <c r="M225" t="str">
        <f t="shared" si="11"/>
        <v>30 - 55</v>
      </c>
      <c r="N225" t="s">
        <v>22</v>
      </c>
      <c r="O225" t="s">
        <v>23</v>
      </c>
      <c r="P225">
        <v>2</v>
      </c>
      <c r="Q225" t="s">
        <v>24</v>
      </c>
      <c r="R225">
        <v>2</v>
      </c>
      <c r="S225" t="s">
        <v>25</v>
      </c>
      <c r="T225" t="s">
        <v>26</v>
      </c>
    </row>
    <row r="226" spans="1:20" x14ac:dyDescent="0.25">
      <c r="A226" t="s">
        <v>20</v>
      </c>
      <c r="B226" s="1">
        <v>15</v>
      </c>
      <c r="C226" t="str">
        <f t="shared" si="9"/>
        <v>1 - 2 years</v>
      </c>
      <c r="D226" t="s">
        <v>28</v>
      </c>
      <c r="E226" t="s">
        <v>36</v>
      </c>
      <c r="F226">
        <v>4657</v>
      </c>
      <c r="G226" t="str">
        <f t="shared" si="10"/>
        <v>1k - 5k</v>
      </c>
      <c r="H226" t="s">
        <v>29</v>
      </c>
      <c r="I226" t="s">
        <v>30</v>
      </c>
      <c r="J226">
        <v>3</v>
      </c>
      <c r="K226">
        <v>2</v>
      </c>
      <c r="L226">
        <v>30</v>
      </c>
      <c r="M226" t="str">
        <f t="shared" si="11"/>
        <v>18 - 30</v>
      </c>
      <c r="N226" t="s">
        <v>22</v>
      </c>
      <c r="O226" t="s">
        <v>23</v>
      </c>
      <c r="P226">
        <v>1</v>
      </c>
      <c r="Q226" t="s">
        <v>24</v>
      </c>
      <c r="R226">
        <v>1</v>
      </c>
      <c r="S226" t="s">
        <v>25</v>
      </c>
      <c r="T226" t="s">
        <v>26</v>
      </c>
    </row>
    <row r="227" spans="1:20" x14ac:dyDescent="0.25">
      <c r="A227" t="s">
        <v>20</v>
      </c>
      <c r="B227" s="1">
        <v>36</v>
      </c>
      <c r="C227" t="str">
        <f t="shared" si="9"/>
        <v>2 - 5 years</v>
      </c>
      <c r="D227" t="s">
        <v>45</v>
      </c>
      <c r="E227" t="s">
        <v>50</v>
      </c>
      <c r="F227">
        <v>2613</v>
      </c>
      <c r="G227" t="str">
        <f t="shared" si="10"/>
        <v>1k - 5k</v>
      </c>
      <c r="H227" t="s">
        <v>29</v>
      </c>
      <c r="I227" t="s">
        <v>30</v>
      </c>
      <c r="J227">
        <v>4</v>
      </c>
      <c r="K227">
        <v>2</v>
      </c>
      <c r="L227">
        <v>27</v>
      </c>
      <c r="M227" t="str">
        <f t="shared" si="11"/>
        <v>18 - 30</v>
      </c>
      <c r="N227" t="s">
        <v>22</v>
      </c>
      <c r="O227" t="s">
        <v>23</v>
      </c>
      <c r="P227">
        <v>2</v>
      </c>
      <c r="Q227" t="s">
        <v>24</v>
      </c>
      <c r="R227">
        <v>1</v>
      </c>
      <c r="S227" t="s">
        <v>26</v>
      </c>
      <c r="T227" t="s">
        <v>26</v>
      </c>
    </row>
    <row r="228" spans="1:20" x14ac:dyDescent="0.25">
      <c r="A228" t="s">
        <v>27</v>
      </c>
      <c r="B228" s="1">
        <v>48</v>
      </c>
      <c r="C228" t="str">
        <f t="shared" si="9"/>
        <v>2 - 5 years</v>
      </c>
      <c r="D228" t="s">
        <v>28</v>
      </c>
      <c r="E228" t="s">
        <v>19</v>
      </c>
      <c r="F228">
        <v>10961</v>
      </c>
      <c r="G228" t="str">
        <f t="shared" si="10"/>
        <v>10k - 20k</v>
      </c>
      <c r="H228" t="s">
        <v>40</v>
      </c>
      <c r="I228" t="s">
        <v>32</v>
      </c>
      <c r="J228">
        <v>1</v>
      </c>
      <c r="K228">
        <v>2</v>
      </c>
      <c r="L228">
        <v>27</v>
      </c>
      <c r="M228" t="str">
        <f t="shared" si="11"/>
        <v>18 - 30</v>
      </c>
      <c r="N228" t="s">
        <v>46</v>
      </c>
      <c r="O228" t="s">
        <v>23</v>
      </c>
      <c r="P228">
        <v>2</v>
      </c>
      <c r="Q228" t="s">
        <v>24</v>
      </c>
      <c r="R228">
        <v>1</v>
      </c>
      <c r="S228" t="s">
        <v>25</v>
      </c>
      <c r="T228" t="s">
        <v>25</v>
      </c>
    </row>
    <row r="229" spans="1:20" x14ac:dyDescent="0.25">
      <c r="A229" t="s">
        <v>17</v>
      </c>
      <c r="B229" s="1">
        <v>12</v>
      </c>
      <c r="C229" t="str">
        <f t="shared" si="9"/>
        <v>1 - 2 years</v>
      </c>
      <c r="D229" t="s">
        <v>28</v>
      </c>
      <c r="E229" t="s">
        <v>19</v>
      </c>
      <c r="F229">
        <v>7865</v>
      </c>
      <c r="G229" t="str">
        <f t="shared" si="10"/>
        <v>5k - 10k</v>
      </c>
      <c r="H229" t="s">
        <v>29</v>
      </c>
      <c r="I229" t="s">
        <v>21</v>
      </c>
      <c r="J229">
        <v>4</v>
      </c>
      <c r="K229">
        <v>4</v>
      </c>
      <c r="L229">
        <v>53</v>
      </c>
      <c r="M229" t="str">
        <f t="shared" si="11"/>
        <v>30 - 55</v>
      </c>
      <c r="N229" t="s">
        <v>22</v>
      </c>
      <c r="O229" t="s">
        <v>34</v>
      </c>
      <c r="P229">
        <v>1</v>
      </c>
      <c r="Q229" t="s">
        <v>39</v>
      </c>
      <c r="R229">
        <v>1</v>
      </c>
      <c r="S229" t="s">
        <v>25</v>
      </c>
      <c r="T229" t="s">
        <v>25</v>
      </c>
    </row>
    <row r="230" spans="1:20" x14ac:dyDescent="0.25">
      <c r="A230" t="s">
        <v>20</v>
      </c>
      <c r="B230" s="1">
        <v>9</v>
      </c>
      <c r="C230" t="str">
        <f t="shared" si="9"/>
        <v>&lt; 1 year</v>
      </c>
      <c r="D230" t="s">
        <v>28</v>
      </c>
      <c r="E230" t="s">
        <v>19</v>
      </c>
      <c r="F230">
        <v>1478</v>
      </c>
      <c r="G230" t="str">
        <f t="shared" si="10"/>
        <v>1k - 5k</v>
      </c>
      <c r="H230" t="s">
        <v>29</v>
      </c>
      <c r="I230" t="s">
        <v>32</v>
      </c>
      <c r="J230">
        <v>4</v>
      </c>
      <c r="K230">
        <v>2</v>
      </c>
      <c r="L230">
        <v>22</v>
      </c>
      <c r="M230" t="str">
        <f t="shared" si="11"/>
        <v>18 - 30</v>
      </c>
      <c r="N230" t="s">
        <v>22</v>
      </c>
      <c r="O230" t="s">
        <v>23</v>
      </c>
      <c r="P230">
        <v>1</v>
      </c>
      <c r="Q230" t="s">
        <v>24</v>
      </c>
      <c r="R230">
        <v>1</v>
      </c>
      <c r="S230" t="s">
        <v>26</v>
      </c>
      <c r="T230" t="s">
        <v>25</v>
      </c>
    </row>
    <row r="231" spans="1:20" x14ac:dyDescent="0.25">
      <c r="A231" t="s">
        <v>17</v>
      </c>
      <c r="B231" s="1">
        <v>24</v>
      </c>
      <c r="C231" t="str">
        <f t="shared" si="9"/>
        <v>1 - 2 years</v>
      </c>
      <c r="D231" t="s">
        <v>28</v>
      </c>
      <c r="E231" t="s">
        <v>19</v>
      </c>
      <c r="F231">
        <v>3149</v>
      </c>
      <c r="G231" t="str">
        <f t="shared" si="10"/>
        <v>1k - 5k</v>
      </c>
      <c r="H231" t="s">
        <v>29</v>
      </c>
      <c r="I231" t="s">
        <v>42</v>
      </c>
      <c r="J231">
        <v>4</v>
      </c>
      <c r="K231">
        <v>1</v>
      </c>
      <c r="L231">
        <v>22</v>
      </c>
      <c r="M231" t="str">
        <f t="shared" si="11"/>
        <v>18 - 30</v>
      </c>
      <c r="N231" t="s">
        <v>46</v>
      </c>
      <c r="O231" t="s">
        <v>34</v>
      </c>
      <c r="P231">
        <v>1</v>
      </c>
      <c r="Q231" t="s">
        <v>24</v>
      </c>
      <c r="R231">
        <v>1</v>
      </c>
      <c r="S231" t="s">
        <v>26</v>
      </c>
      <c r="T231" t="s">
        <v>26</v>
      </c>
    </row>
    <row r="232" spans="1:20" x14ac:dyDescent="0.25">
      <c r="A232" t="s">
        <v>47</v>
      </c>
      <c r="B232" s="1">
        <v>36</v>
      </c>
      <c r="C232" t="str">
        <f t="shared" si="9"/>
        <v>2 - 5 years</v>
      </c>
      <c r="D232" t="s">
        <v>28</v>
      </c>
      <c r="E232" t="s">
        <v>19</v>
      </c>
      <c r="F232">
        <v>4210</v>
      </c>
      <c r="G232" t="str">
        <f t="shared" si="10"/>
        <v>1k - 5k</v>
      </c>
      <c r="H232" t="s">
        <v>29</v>
      </c>
      <c r="I232" t="s">
        <v>30</v>
      </c>
      <c r="J232">
        <v>4</v>
      </c>
      <c r="K232">
        <v>2</v>
      </c>
      <c r="L232">
        <v>26</v>
      </c>
      <c r="M232" t="str">
        <f t="shared" si="11"/>
        <v>18 - 30</v>
      </c>
      <c r="N232" t="s">
        <v>22</v>
      </c>
      <c r="O232" t="s">
        <v>23</v>
      </c>
      <c r="P232">
        <v>1</v>
      </c>
      <c r="Q232" t="s">
        <v>24</v>
      </c>
      <c r="R232">
        <v>1</v>
      </c>
      <c r="S232" t="s">
        <v>26</v>
      </c>
      <c r="T232" t="s">
        <v>25</v>
      </c>
    </row>
    <row r="233" spans="1:20" x14ac:dyDescent="0.25">
      <c r="A233" t="s">
        <v>20</v>
      </c>
      <c r="B233" s="1">
        <v>9</v>
      </c>
      <c r="C233" t="str">
        <f t="shared" si="9"/>
        <v>&lt; 1 year</v>
      </c>
      <c r="D233" t="s">
        <v>28</v>
      </c>
      <c r="E233" t="s">
        <v>36</v>
      </c>
      <c r="F233">
        <v>2507</v>
      </c>
      <c r="G233" t="str">
        <f t="shared" si="10"/>
        <v>1k - 5k</v>
      </c>
      <c r="H233" t="s">
        <v>37</v>
      </c>
      <c r="I233" t="s">
        <v>21</v>
      </c>
      <c r="J233">
        <v>2</v>
      </c>
      <c r="K233">
        <v>4</v>
      </c>
      <c r="L233">
        <v>51</v>
      </c>
      <c r="M233" t="str">
        <f t="shared" si="11"/>
        <v>30 - 55</v>
      </c>
      <c r="N233" t="s">
        <v>22</v>
      </c>
      <c r="O233" t="s">
        <v>34</v>
      </c>
      <c r="P233">
        <v>1</v>
      </c>
      <c r="Q233" t="s">
        <v>33</v>
      </c>
      <c r="R233">
        <v>1</v>
      </c>
      <c r="S233" t="s">
        <v>26</v>
      </c>
      <c r="T233" t="s">
        <v>26</v>
      </c>
    </row>
    <row r="234" spans="1:20" x14ac:dyDescent="0.25">
      <c r="A234" t="s">
        <v>20</v>
      </c>
      <c r="B234" s="1">
        <v>12</v>
      </c>
      <c r="C234" t="str">
        <f t="shared" si="9"/>
        <v>1 - 2 years</v>
      </c>
      <c r="D234" t="s">
        <v>28</v>
      </c>
      <c r="E234" t="s">
        <v>19</v>
      </c>
      <c r="F234">
        <v>2141</v>
      </c>
      <c r="G234" t="str">
        <f t="shared" si="10"/>
        <v>1k - 5k</v>
      </c>
      <c r="H234" t="s">
        <v>44</v>
      </c>
      <c r="I234" t="s">
        <v>32</v>
      </c>
      <c r="J234">
        <v>3</v>
      </c>
      <c r="K234">
        <v>1</v>
      </c>
      <c r="L234">
        <v>35</v>
      </c>
      <c r="M234" t="str">
        <f t="shared" si="11"/>
        <v>30 - 55</v>
      </c>
      <c r="N234" t="s">
        <v>22</v>
      </c>
      <c r="O234" t="s">
        <v>23</v>
      </c>
      <c r="P234">
        <v>1</v>
      </c>
      <c r="Q234" t="s">
        <v>24</v>
      </c>
      <c r="R234">
        <v>1</v>
      </c>
      <c r="S234" t="s">
        <v>26</v>
      </c>
      <c r="T234" t="s">
        <v>26</v>
      </c>
    </row>
    <row r="235" spans="1:20" x14ac:dyDescent="0.25">
      <c r="A235" t="s">
        <v>27</v>
      </c>
      <c r="B235" s="1">
        <v>18</v>
      </c>
      <c r="C235" t="str">
        <f t="shared" si="9"/>
        <v>1 - 2 years</v>
      </c>
      <c r="D235" t="s">
        <v>28</v>
      </c>
      <c r="E235" t="s">
        <v>19</v>
      </c>
      <c r="F235">
        <v>866</v>
      </c>
      <c r="G235" t="str">
        <f t="shared" si="10"/>
        <v>250 - 1k</v>
      </c>
      <c r="H235" t="s">
        <v>29</v>
      </c>
      <c r="I235" t="s">
        <v>30</v>
      </c>
      <c r="J235">
        <v>4</v>
      </c>
      <c r="K235">
        <v>2</v>
      </c>
      <c r="L235">
        <v>25</v>
      </c>
      <c r="M235" t="str">
        <f t="shared" si="11"/>
        <v>18 - 30</v>
      </c>
      <c r="N235" t="s">
        <v>22</v>
      </c>
      <c r="O235" t="s">
        <v>23</v>
      </c>
      <c r="P235">
        <v>1</v>
      </c>
      <c r="Q235" t="s">
        <v>33</v>
      </c>
      <c r="R235">
        <v>1</v>
      </c>
      <c r="S235" t="s">
        <v>26</v>
      </c>
      <c r="T235" t="s">
        <v>26</v>
      </c>
    </row>
    <row r="236" spans="1:20" x14ac:dyDescent="0.25">
      <c r="A236" t="s">
        <v>20</v>
      </c>
      <c r="B236" s="1">
        <v>4</v>
      </c>
      <c r="C236" t="str">
        <f t="shared" si="9"/>
        <v>&lt; 1 year</v>
      </c>
      <c r="D236" t="s">
        <v>18</v>
      </c>
      <c r="E236" t="s">
        <v>19</v>
      </c>
      <c r="F236">
        <v>1544</v>
      </c>
      <c r="G236" t="str">
        <f t="shared" si="10"/>
        <v>1k - 5k</v>
      </c>
      <c r="H236" t="s">
        <v>29</v>
      </c>
      <c r="I236" t="s">
        <v>32</v>
      </c>
      <c r="J236">
        <v>2</v>
      </c>
      <c r="K236">
        <v>1</v>
      </c>
      <c r="L236">
        <v>42</v>
      </c>
      <c r="M236" t="str">
        <f t="shared" si="11"/>
        <v>30 - 55</v>
      </c>
      <c r="N236" t="s">
        <v>22</v>
      </c>
      <c r="O236" t="s">
        <v>23</v>
      </c>
      <c r="P236">
        <v>3</v>
      </c>
      <c r="Q236" t="s">
        <v>33</v>
      </c>
      <c r="R236">
        <v>2</v>
      </c>
      <c r="S236" t="s">
        <v>26</v>
      </c>
      <c r="T236" t="s">
        <v>26</v>
      </c>
    </row>
    <row r="237" spans="1:20" x14ac:dyDescent="0.25">
      <c r="A237" t="s">
        <v>17</v>
      </c>
      <c r="B237" s="1">
        <v>24</v>
      </c>
      <c r="C237" t="str">
        <f t="shared" si="9"/>
        <v>1 - 2 years</v>
      </c>
      <c r="D237" t="s">
        <v>28</v>
      </c>
      <c r="E237" t="s">
        <v>19</v>
      </c>
      <c r="F237">
        <v>1823</v>
      </c>
      <c r="G237" t="str">
        <f t="shared" si="10"/>
        <v>1k - 5k</v>
      </c>
      <c r="H237" t="s">
        <v>29</v>
      </c>
      <c r="I237" t="s">
        <v>41</v>
      </c>
      <c r="J237">
        <v>4</v>
      </c>
      <c r="K237">
        <v>2</v>
      </c>
      <c r="L237">
        <v>30</v>
      </c>
      <c r="M237" t="str">
        <f t="shared" si="11"/>
        <v>18 - 30</v>
      </c>
      <c r="N237" t="s">
        <v>49</v>
      </c>
      <c r="O237" t="s">
        <v>23</v>
      </c>
      <c r="P237">
        <v>1</v>
      </c>
      <c r="Q237" t="s">
        <v>39</v>
      </c>
      <c r="R237">
        <v>2</v>
      </c>
      <c r="S237" t="s">
        <v>26</v>
      </c>
      <c r="T237" t="s">
        <v>25</v>
      </c>
    </row>
    <row r="238" spans="1:20" x14ac:dyDescent="0.25">
      <c r="A238" t="s">
        <v>27</v>
      </c>
      <c r="B238" s="1">
        <v>6</v>
      </c>
      <c r="C238" t="str">
        <f t="shared" si="9"/>
        <v>&lt; 1 year</v>
      </c>
      <c r="D238" t="s">
        <v>28</v>
      </c>
      <c r="E238" t="s">
        <v>36</v>
      </c>
      <c r="F238">
        <v>14555</v>
      </c>
      <c r="G238" t="str">
        <f t="shared" si="10"/>
        <v>10k - 20k</v>
      </c>
      <c r="H238" t="s">
        <v>20</v>
      </c>
      <c r="I238" t="s">
        <v>41</v>
      </c>
      <c r="J238">
        <v>1</v>
      </c>
      <c r="K238">
        <v>2</v>
      </c>
      <c r="L238">
        <v>23</v>
      </c>
      <c r="M238" t="str">
        <f t="shared" si="11"/>
        <v>18 - 30</v>
      </c>
      <c r="N238" t="s">
        <v>22</v>
      </c>
      <c r="O238" t="s">
        <v>23</v>
      </c>
      <c r="P238">
        <v>1</v>
      </c>
      <c r="Q238" t="s">
        <v>41</v>
      </c>
      <c r="R238">
        <v>1</v>
      </c>
      <c r="S238" t="s">
        <v>25</v>
      </c>
      <c r="T238" t="s">
        <v>25</v>
      </c>
    </row>
    <row r="239" spans="1:20" x14ac:dyDescent="0.25">
      <c r="A239" t="s">
        <v>27</v>
      </c>
      <c r="B239" s="1">
        <v>21</v>
      </c>
      <c r="C239" t="str">
        <f t="shared" si="9"/>
        <v>1 - 2 years</v>
      </c>
      <c r="D239" t="s">
        <v>28</v>
      </c>
      <c r="E239" t="s">
        <v>43</v>
      </c>
      <c r="F239">
        <v>2767</v>
      </c>
      <c r="G239" t="str">
        <f t="shared" si="10"/>
        <v>1k - 5k</v>
      </c>
      <c r="H239" t="s">
        <v>44</v>
      </c>
      <c r="I239" t="s">
        <v>21</v>
      </c>
      <c r="J239">
        <v>4</v>
      </c>
      <c r="K239">
        <v>2</v>
      </c>
      <c r="L239">
        <v>61</v>
      </c>
      <c r="M239" t="str">
        <f t="shared" si="11"/>
        <v>55 - 75</v>
      </c>
      <c r="N239" t="s">
        <v>46</v>
      </c>
      <c r="O239" t="s">
        <v>38</v>
      </c>
      <c r="P239">
        <v>2</v>
      </c>
      <c r="Q239" t="s">
        <v>33</v>
      </c>
      <c r="R239">
        <v>1</v>
      </c>
      <c r="S239" t="s">
        <v>26</v>
      </c>
      <c r="T239" t="s">
        <v>25</v>
      </c>
    </row>
    <row r="240" spans="1:20" x14ac:dyDescent="0.25">
      <c r="A240" t="s">
        <v>20</v>
      </c>
      <c r="B240" s="1">
        <v>12</v>
      </c>
      <c r="C240" t="str">
        <f t="shared" si="9"/>
        <v>1 - 2 years</v>
      </c>
      <c r="D240" t="s">
        <v>18</v>
      </c>
      <c r="E240" t="s">
        <v>19</v>
      </c>
      <c r="F240">
        <v>1291</v>
      </c>
      <c r="G240" t="str">
        <f t="shared" si="10"/>
        <v>1k - 5k</v>
      </c>
      <c r="H240" t="s">
        <v>29</v>
      </c>
      <c r="I240" t="s">
        <v>30</v>
      </c>
      <c r="J240">
        <v>4</v>
      </c>
      <c r="K240">
        <v>2</v>
      </c>
      <c r="L240">
        <v>35</v>
      </c>
      <c r="M240" t="str">
        <f t="shared" si="11"/>
        <v>30 - 55</v>
      </c>
      <c r="N240" t="s">
        <v>22</v>
      </c>
      <c r="O240" t="s">
        <v>23</v>
      </c>
      <c r="P240">
        <v>2</v>
      </c>
      <c r="Q240" t="s">
        <v>24</v>
      </c>
      <c r="R240">
        <v>1</v>
      </c>
      <c r="S240" t="s">
        <v>26</v>
      </c>
      <c r="T240" t="s">
        <v>26</v>
      </c>
    </row>
    <row r="241" spans="1:20" x14ac:dyDescent="0.25">
      <c r="A241" t="s">
        <v>17</v>
      </c>
      <c r="B241" s="1">
        <v>30</v>
      </c>
      <c r="C241" t="str">
        <f t="shared" si="9"/>
        <v>2 - 5 years</v>
      </c>
      <c r="D241" t="s">
        <v>28</v>
      </c>
      <c r="E241" t="s">
        <v>19</v>
      </c>
      <c r="F241">
        <v>2522</v>
      </c>
      <c r="G241" t="str">
        <f t="shared" si="10"/>
        <v>1k - 5k</v>
      </c>
      <c r="H241" t="s">
        <v>29</v>
      </c>
      <c r="I241" t="s">
        <v>21</v>
      </c>
      <c r="J241">
        <v>1</v>
      </c>
      <c r="K241">
        <v>3</v>
      </c>
      <c r="L241">
        <v>39</v>
      </c>
      <c r="M241" t="str">
        <f t="shared" si="11"/>
        <v>30 - 55</v>
      </c>
      <c r="N241" t="s">
        <v>22</v>
      </c>
      <c r="O241" t="s">
        <v>23</v>
      </c>
      <c r="P241">
        <v>1</v>
      </c>
      <c r="Q241" t="s">
        <v>24</v>
      </c>
      <c r="R241">
        <v>2</v>
      </c>
      <c r="S241" t="s">
        <v>26</v>
      </c>
      <c r="T241" t="s">
        <v>26</v>
      </c>
    </row>
    <row r="242" spans="1:20" x14ac:dyDescent="0.25">
      <c r="A242" t="s">
        <v>17</v>
      </c>
      <c r="B242" s="1">
        <v>24</v>
      </c>
      <c r="C242" t="str">
        <f t="shared" si="9"/>
        <v>1 - 2 years</v>
      </c>
      <c r="D242" t="s">
        <v>28</v>
      </c>
      <c r="E242" t="s">
        <v>36</v>
      </c>
      <c r="F242">
        <v>915</v>
      </c>
      <c r="G242" t="str">
        <f t="shared" si="10"/>
        <v>250 - 1k</v>
      </c>
      <c r="H242" t="s">
        <v>20</v>
      </c>
      <c r="I242" t="s">
        <v>21</v>
      </c>
      <c r="J242">
        <v>4</v>
      </c>
      <c r="K242">
        <v>2</v>
      </c>
      <c r="L242">
        <v>29</v>
      </c>
      <c r="M242" t="str">
        <f t="shared" si="11"/>
        <v>18 - 30</v>
      </c>
      <c r="N242" t="s">
        <v>46</v>
      </c>
      <c r="O242" t="s">
        <v>23</v>
      </c>
      <c r="P242">
        <v>1</v>
      </c>
      <c r="Q242" t="s">
        <v>24</v>
      </c>
      <c r="R242">
        <v>1</v>
      </c>
      <c r="S242" t="s">
        <v>26</v>
      </c>
      <c r="T242" t="s">
        <v>25</v>
      </c>
    </row>
    <row r="243" spans="1:20" x14ac:dyDescent="0.25">
      <c r="A243" t="s">
        <v>20</v>
      </c>
      <c r="B243" s="1">
        <v>6</v>
      </c>
      <c r="C243" t="str">
        <f t="shared" si="9"/>
        <v>&lt; 1 year</v>
      </c>
      <c r="D243" t="s">
        <v>28</v>
      </c>
      <c r="E243" t="s">
        <v>19</v>
      </c>
      <c r="F243">
        <v>1595</v>
      </c>
      <c r="G243" t="str">
        <f t="shared" si="10"/>
        <v>1k - 5k</v>
      </c>
      <c r="H243" t="s">
        <v>29</v>
      </c>
      <c r="I243" t="s">
        <v>32</v>
      </c>
      <c r="J243">
        <v>3</v>
      </c>
      <c r="K243">
        <v>2</v>
      </c>
      <c r="L243">
        <v>51</v>
      </c>
      <c r="M243" t="str">
        <f t="shared" si="11"/>
        <v>30 - 55</v>
      </c>
      <c r="N243" t="s">
        <v>22</v>
      </c>
      <c r="O243" t="s">
        <v>23</v>
      </c>
      <c r="P243">
        <v>1</v>
      </c>
      <c r="Q243" t="s">
        <v>24</v>
      </c>
      <c r="R243">
        <v>2</v>
      </c>
      <c r="S243" t="s">
        <v>26</v>
      </c>
      <c r="T243" t="s">
        <v>26</v>
      </c>
    </row>
    <row r="244" spans="1:20" x14ac:dyDescent="0.25">
      <c r="A244" t="s">
        <v>17</v>
      </c>
      <c r="B244" s="1">
        <v>48</v>
      </c>
      <c r="C244" t="str">
        <f t="shared" si="9"/>
        <v>2 - 5 years</v>
      </c>
      <c r="D244" t="s">
        <v>45</v>
      </c>
      <c r="E244" t="s">
        <v>36</v>
      </c>
      <c r="F244">
        <v>4605</v>
      </c>
      <c r="G244" t="str">
        <f t="shared" si="10"/>
        <v>1k - 5k</v>
      </c>
      <c r="H244" t="s">
        <v>29</v>
      </c>
      <c r="I244" t="s">
        <v>21</v>
      </c>
      <c r="J244">
        <v>3</v>
      </c>
      <c r="K244">
        <v>4</v>
      </c>
      <c r="L244">
        <v>24</v>
      </c>
      <c r="M244" t="str">
        <f t="shared" si="11"/>
        <v>18 - 30</v>
      </c>
      <c r="N244" t="s">
        <v>22</v>
      </c>
      <c r="O244" t="s">
        <v>34</v>
      </c>
      <c r="P244">
        <v>2</v>
      </c>
      <c r="Q244" t="s">
        <v>24</v>
      </c>
      <c r="R244">
        <v>2</v>
      </c>
      <c r="S244" t="s">
        <v>26</v>
      </c>
      <c r="T244" t="s">
        <v>25</v>
      </c>
    </row>
    <row r="245" spans="1:20" x14ac:dyDescent="0.25">
      <c r="A245" t="s">
        <v>20</v>
      </c>
      <c r="B245" s="1">
        <v>12</v>
      </c>
      <c r="C245" t="str">
        <f t="shared" si="9"/>
        <v>1 - 2 years</v>
      </c>
      <c r="D245" t="s">
        <v>18</v>
      </c>
      <c r="E245" t="s">
        <v>43</v>
      </c>
      <c r="F245">
        <v>1185</v>
      </c>
      <c r="G245" t="str">
        <f t="shared" si="10"/>
        <v>1k - 5k</v>
      </c>
      <c r="H245" t="s">
        <v>29</v>
      </c>
      <c r="I245" t="s">
        <v>30</v>
      </c>
      <c r="J245">
        <v>3</v>
      </c>
      <c r="K245">
        <v>2</v>
      </c>
      <c r="L245">
        <v>27</v>
      </c>
      <c r="M245" t="str">
        <f t="shared" si="11"/>
        <v>18 - 30</v>
      </c>
      <c r="N245" t="s">
        <v>22</v>
      </c>
      <c r="O245" t="s">
        <v>23</v>
      </c>
      <c r="P245">
        <v>2</v>
      </c>
      <c r="Q245" t="s">
        <v>24</v>
      </c>
      <c r="R245">
        <v>1</v>
      </c>
      <c r="S245" t="s">
        <v>26</v>
      </c>
      <c r="T245" t="s">
        <v>26</v>
      </c>
    </row>
    <row r="246" spans="1:20" x14ac:dyDescent="0.25">
      <c r="A246" t="s">
        <v>20</v>
      </c>
      <c r="B246" s="1">
        <v>12</v>
      </c>
      <c r="C246" t="str">
        <f t="shared" si="9"/>
        <v>1 - 2 years</v>
      </c>
      <c r="D246" t="s">
        <v>48</v>
      </c>
      <c r="E246" t="s">
        <v>31</v>
      </c>
      <c r="F246">
        <v>3447</v>
      </c>
      <c r="G246" t="str">
        <f t="shared" si="10"/>
        <v>1k - 5k</v>
      </c>
      <c r="H246" t="s">
        <v>37</v>
      </c>
      <c r="I246" t="s">
        <v>30</v>
      </c>
      <c r="J246">
        <v>4</v>
      </c>
      <c r="K246">
        <v>3</v>
      </c>
      <c r="L246">
        <v>35</v>
      </c>
      <c r="M246" t="str">
        <f t="shared" si="11"/>
        <v>30 - 55</v>
      </c>
      <c r="N246" t="s">
        <v>22</v>
      </c>
      <c r="O246" t="s">
        <v>23</v>
      </c>
      <c r="P246">
        <v>1</v>
      </c>
      <c r="Q246" t="s">
        <v>33</v>
      </c>
      <c r="R246">
        <v>2</v>
      </c>
      <c r="S246" t="s">
        <v>26</v>
      </c>
      <c r="T246" t="s">
        <v>26</v>
      </c>
    </row>
    <row r="247" spans="1:20" x14ac:dyDescent="0.25">
      <c r="A247" t="s">
        <v>20</v>
      </c>
      <c r="B247" s="1">
        <v>24</v>
      </c>
      <c r="C247" t="str">
        <f t="shared" si="9"/>
        <v>1 - 2 years</v>
      </c>
      <c r="D247" t="s">
        <v>28</v>
      </c>
      <c r="E247" t="s">
        <v>43</v>
      </c>
      <c r="F247">
        <v>1258</v>
      </c>
      <c r="G247" t="str">
        <f t="shared" si="10"/>
        <v>1k - 5k</v>
      </c>
      <c r="H247" t="s">
        <v>29</v>
      </c>
      <c r="I247" t="s">
        <v>32</v>
      </c>
      <c r="J247">
        <v>4</v>
      </c>
      <c r="K247">
        <v>1</v>
      </c>
      <c r="L247">
        <v>25</v>
      </c>
      <c r="M247" t="str">
        <f t="shared" si="11"/>
        <v>18 - 30</v>
      </c>
      <c r="N247" t="s">
        <v>22</v>
      </c>
      <c r="O247" t="s">
        <v>23</v>
      </c>
      <c r="P247">
        <v>1</v>
      </c>
      <c r="Q247" t="s">
        <v>24</v>
      </c>
      <c r="R247">
        <v>1</v>
      </c>
      <c r="S247" t="s">
        <v>25</v>
      </c>
      <c r="T247" t="s">
        <v>26</v>
      </c>
    </row>
    <row r="248" spans="1:20" x14ac:dyDescent="0.25">
      <c r="A248" t="s">
        <v>20</v>
      </c>
      <c r="B248" s="1">
        <v>12</v>
      </c>
      <c r="C248" t="str">
        <f t="shared" si="9"/>
        <v>1 - 2 years</v>
      </c>
      <c r="D248" t="s">
        <v>18</v>
      </c>
      <c r="E248" t="s">
        <v>19</v>
      </c>
      <c r="F248">
        <v>717</v>
      </c>
      <c r="G248" t="str">
        <f t="shared" si="10"/>
        <v>250 - 1k</v>
      </c>
      <c r="H248" t="s">
        <v>29</v>
      </c>
      <c r="I248" t="s">
        <v>21</v>
      </c>
      <c r="J248">
        <v>4</v>
      </c>
      <c r="K248">
        <v>4</v>
      </c>
      <c r="L248">
        <v>52</v>
      </c>
      <c r="M248" t="str">
        <f t="shared" si="11"/>
        <v>30 - 55</v>
      </c>
      <c r="N248" t="s">
        <v>22</v>
      </c>
      <c r="O248" t="s">
        <v>23</v>
      </c>
      <c r="P248">
        <v>3</v>
      </c>
      <c r="Q248" t="s">
        <v>24</v>
      </c>
      <c r="R248">
        <v>1</v>
      </c>
      <c r="S248" t="s">
        <v>26</v>
      </c>
      <c r="T248" t="s">
        <v>26</v>
      </c>
    </row>
    <row r="249" spans="1:20" x14ac:dyDescent="0.25">
      <c r="A249" t="s">
        <v>20</v>
      </c>
      <c r="B249" s="1">
        <v>6</v>
      </c>
      <c r="C249" t="str">
        <f t="shared" si="9"/>
        <v>&lt; 1 year</v>
      </c>
      <c r="D249" t="s">
        <v>45</v>
      </c>
      <c r="E249" t="s">
        <v>36</v>
      </c>
      <c r="F249">
        <v>1204</v>
      </c>
      <c r="G249" t="str">
        <f t="shared" si="10"/>
        <v>1k - 5k</v>
      </c>
      <c r="H249" t="s">
        <v>44</v>
      </c>
      <c r="I249" t="s">
        <v>30</v>
      </c>
      <c r="J249">
        <v>4</v>
      </c>
      <c r="K249">
        <v>1</v>
      </c>
      <c r="L249">
        <v>35</v>
      </c>
      <c r="M249" t="str">
        <f t="shared" si="11"/>
        <v>30 - 55</v>
      </c>
      <c r="N249" t="s">
        <v>46</v>
      </c>
      <c r="O249" t="s">
        <v>38</v>
      </c>
      <c r="P249">
        <v>1</v>
      </c>
      <c r="Q249" t="s">
        <v>24</v>
      </c>
      <c r="R249">
        <v>1</v>
      </c>
      <c r="S249" t="s">
        <v>26</v>
      </c>
      <c r="T249" t="s">
        <v>26</v>
      </c>
    </row>
    <row r="250" spans="1:20" x14ac:dyDescent="0.25">
      <c r="A250" t="s">
        <v>47</v>
      </c>
      <c r="B250" s="1">
        <v>24</v>
      </c>
      <c r="C250" t="str">
        <f t="shared" si="9"/>
        <v>1 - 2 years</v>
      </c>
      <c r="D250" t="s">
        <v>28</v>
      </c>
      <c r="E250" t="s">
        <v>19</v>
      </c>
      <c r="F250">
        <v>1925</v>
      </c>
      <c r="G250" t="str">
        <f t="shared" si="10"/>
        <v>1k - 5k</v>
      </c>
      <c r="H250" t="s">
        <v>29</v>
      </c>
      <c r="I250" t="s">
        <v>30</v>
      </c>
      <c r="J250">
        <v>2</v>
      </c>
      <c r="K250">
        <v>2</v>
      </c>
      <c r="L250">
        <v>26</v>
      </c>
      <c r="M250" t="str">
        <f t="shared" si="11"/>
        <v>18 - 30</v>
      </c>
      <c r="N250" t="s">
        <v>22</v>
      </c>
      <c r="O250" t="s">
        <v>23</v>
      </c>
      <c r="P250">
        <v>1</v>
      </c>
      <c r="Q250" t="s">
        <v>24</v>
      </c>
      <c r="R250">
        <v>1</v>
      </c>
      <c r="S250" t="s">
        <v>26</v>
      </c>
      <c r="T250" t="s">
        <v>26</v>
      </c>
    </row>
    <row r="251" spans="1:20" x14ac:dyDescent="0.25">
      <c r="A251" t="s">
        <v>20</v>
      </c>
      <c r="B251" s="1">
        <v>18</v>
      </c>
      <c r="C251" t="str">
        <f t="shared" si="9"/>
        <v>1 - 2 years</v>
      </c>
      <c r="D251" t="s">
        <v>28</v>
      </c>
      <c r="E251" t="s">
        <v>19</v>
      </c>
      <c r="F251">
        <v>433</v>
      </c>
      <c r="G251" t="str">
        <f t="shared" si="10"/>
        <v>250 - 1k</v>
      </c>
      <c r="H251" t="s">
        <v>29</v>
      </c>
      <c r="I251" t="s">
        <v>41</v>
      </c>
      <c r="J251">
        <v>3</v>
      </c>
      <c r="K251">
        <v>4</v>
      </c>
      <c r="L251">
        <v>22</v>
      </c>
      <c r="M251" t="str">
        <f t="shared" si="11"/>
        <v>18 - 30</v>
      </c>
      <c r="N251" t="s">
        <v>22</v>
      </c>
      <c r="O251" t="s">
        <v>38</v>
      </c>
      <c r="P251">
        <v>1</v>
      </c>
      <c r="Q251" t="s">
        <v>24</v>
      </c>
      <c r="R251">
        <v>1</v>
      </c>
      <c r="S251" t="s">
        <v>26</v>
      </c>
      <c r="T251" t="s">
        <v>25</v>
      </c>
    </row>
    <row r="252" spans="1:20" x14ac:dyDescent="0.25">
      <c r="A252" t="s">
        <v>17</v>
      </c>
      <c r="B252" s="1">
        <v>6</v>
      </c>
      <c r="C252" t="str">
        <f t="shared" si="9"/>
        <v>&lt; 1 year</v>
      </c>
      <c r="D252" t="s">
        <v>18</v>
      </c>
      <c r="E252" t="s">
        <v>36</v>
      </c>
      <c r="F252">
        <v>666</v>
      </c>
      <c r="G252" t="str">
        <f t="shared" si="10"/>
        <v>250 - 1k</v>
      </c>
      <c r="H252" t="s">
        <v>40</v>
      </c>
      <c r="I252" t="s">
        <v>32</v>
      </c>
      <c r="J252">
        <v>3</v>
      </c>
      <c r="K252">
        <v>4</v>
      </c>
      <c r="L252">
        <v>39</v>
      </c>
      <c r="M252" t="str">
        <f t="shared" si="11"/>
        <v>30 - 55</v>
      </c>
      <c r="N252" t="s">
        <v>22</v>
      </c>
      <c r="O252" t="s">
        <v>23</v>
      </c>
      <c r="P252">
        <v>2</v>
      </c>
      <c r="Q252" t="s">
        <v>33</v>
      </c>
      <c r="R252">
        <v>1</v>
      </c>
      <c r="S252" t="s">
        <v>25</v>
      </c>
      <c r="T252" t="s">
        <v>26</v>
      </c>
    </row>
    <row r="253" spans="1:20" x14ac:dyDescent="0.25">
      <c r="A253" t="s">
        <v>47</v>
      </c>
      <c r="B253" s="1">
        <v>12</v>
      </c>
      <c r="C253" t="str">
        <f t="shared" si="9"/>
        <v>1 - 2 years</v>
      </c>
      <c r="D253" t="s">
        <v>28</v>
      </c>
      <c r="E253" t="s">
        <v>19</v>
      </c>
      <c r="F253">
        <v>2251</v>
      </c>
      <c r="G253" t="str">
        <f t="shared" si="10"/>
        <v>1k - 5k</v>
      </c>
      <c r="H253" t="s">
        <v>29</v>
      </c>
      <c r="I253" t="s">
        <v>30</v>
      </c>
      <c r="J253">
        <v>1</v>
      </c>
      <c r="K253">
        <v>2</v>
      </c>
      <c r="L253">
        <v>46</v>
      </c>
      <c r="M253" t="str">
        <f t="shared" si="11"/>
        <v>30 - 55</v>
      </c>
      <c r="N253" t="s">
        <v>22</v>
      </c>
      <c r="O253" t="s">
        <v>23</v>
      </c>
      <c r="P253">
        <v>1</v>
      </c>
      <c r="Q253" t="s">
        <v>33</v>
      </c>
      <c r="R253">
        <v>1</v>
      </c>
      <c r="S253" t="s">
        <v>26</v>
      </c>
      <c r="T253" t="s">
        <v>26</v>
      </c>
    </row>
    <row r="254" spans="1:20" x14ac:dyDescent="0.25">
      <c r="A254" t="s">
        <v>27</v>
      </c>
      <c r="B254" s="1">
        <v>30</v>
      </c>
      <c r="C254" t="str">
        <f t="shared" si="9"/>
        <v>2 - 5 years</v>
      </c>
      <c r="D254" t="s">
        <v>28</v>
      </c>
      <c r="E254" t="s">
        <v>36</v>
      </c>
      <c r="F254">
        <v>2150</v>
      </c>
      <c r="G254" t="str">
        <f t="shared" si="10"/>
        <v>1k - 5k</v>
      </c>
      <c r="H254" t="s">
        <v>29</v>
      </c>
      <c r="I254" t="s">
        <v>30</v>
      </c>
      <c r="J254">
        <v>4</v>
      </c>
      <c r="K254">
        <v>2</v>
      </c>
      <c r="L254">
        <v>24</v>
      </c>
      <c r="M254" t="str">
        <f t="shared" si="11"/>
        <v>18 - 30</v>
      </c>
      <c r="N254" t="s">
        <v>46</v>
      </c>
      <c r="O254" t="s">
        <v>23</v>
      </c>
      <c r="P254">
        <v>1</v>
      </c>
      <c r="Q254" t="s">
        <v>24</v>
      </c>
      <c r="R254">
        <v>1</v>
      </c>
      <c r="S254" t="s">
        <v>26</v>
      </c>
      <c r="T254" t="s">
        <v>25</v>
      </c>
    </row>
    <row r="255" spans="1:20" x14ac:dyDescent="0.25">
      <c r="A255" t="s">
        <v>20</v>
      </c>
      <c r="B255" s="1">
        <v>24</v>
      </c>
      <c r="C255" t="str">
        <f t="shared" si="9"/>
        <v>1 - 2 years</v>
      </c>
      <c r="D255" t="s">
        <v>35</v>
      </c>
      <c r="E255" t="s">
        <v>19</v>
      </c>
      <c r="F255">
        <v>4151</v>
      </c>
      <c r="G255" t="str">
        <f t="shared" si="10"/>
        <v>1k - 5k</v>
      </c>
      <c r="H255" t="s">
        <v>44</v>
      </c>
      <c r="I255" t="s">
        <v>30</v>
      </c>
      <c r="J255">
        <v>2</v>
      </c>
      <c r="K255">
        <v>3</v>
      </c>
      <c r="L255">
        <v>35</v>
      </c>
      <c r="M255" t="str">
        <f t="shared" si="11"/>
        <v>30 - 55</v>
      </c>
      <c r="N255" t="s">
        <v>22</v>
      </c>
      <c r="O255" t="s">
        <v>23</v>
      </c>
      <c r="P255">
        <v>2</v>
      </c>
      <c r="Q255" t="s">
        <v>24</v>
      </c>
      <c r="R255">
        <v>1</v>
      </c>
      <c r="S255" t="s">
        <v>26</v>
      </c>
      <c r="T255" t="s">
        <v>26</v>
      </c>
    </row>
    <row r="256" spans="1:20" x14ac:dyDescent="0.25">
      <c r="A256" t="s">
        <v>27</v>
      </c>
      <c r="B256" s="1">
        <v>9</v>
      </c>
      <c r="C256" t="str">
        <f t="shared" si="9"/>
        <v>&lt; 1 year</v>
      </c>
      <c r="D256" t="s">
        <v>28</v>
      </c>
      <c r="E256" t="s">
        <v>19</v>
      </c>
      <c r="F256">
        <v>2030</v>
      </c>
      <c r="G256" t="str">
        <f t="shared" si="10"/>
        <v>1k - 5k</v>
      </c>
      <c r="H256" t="s">
        <v>20</v>
      </c>
      <c r="I256" t="s">
        <v>32</v>
      </c>
      <c r="J256">
        <v>2</v>
      </c>
      <c r="K256">
        <v>1</v>
      </c>
      <c r="L256">
        <v>24</v>
      </c>
      <c r="M256" t="str">
        <f t="shared" si="11"/>
        <v>18 - 30</v>
      </c>
      <c r="N256" t="s">
        <v>22</v>
      </c>
      <c r="O256" t="s">
        <v>23</v>
      </c>
      <c r="P256">
        <v>1</v>
      </c>
      <c r="Q256" t="s">
        <v>24</v>
      </c>
      <c r="R256">
        <v>1</v>
      </c>
      <c r="S256" t="s">
        <v>25</v>
      </c>
      <c r="T256" t="s">
        <v>26</v>
      </c>
    </row>
    <row r="257" spans="1:20" x14ac:dyDescent="0.25">
      <c r="A257" t="s">
        <v>27</v>
      </c>
      <c r="B257" s="1">
        <v>60</v>
      </c>
      <c r="C257" t="str">
        <f t="shared" si="9"/>
        <v>2 - 5 years</v>
      </c>
      <c r="D257" t="s">
        <v>35</v>
      </c>
      <c r="E257" t="s">
        <v>19</v>
      </c>
      <c r="F257">
        <v>7418</v>
      </c>
      <c r="G257" t="str">
        <f t="shared" si="10"/>
        <v>5k - 10k</v>
      </c>
      <c r="H257" t="s">
        <v>20</v>
      </c>
      <c r="I257" t="s">
        <v>30</v>
      </c>
      <c r="J257">
        <v>1</v>
      </c>
      <c r="K257">
        <v>1</v>
      </c>
      <c r="L257">
        <v>27</v>
      </c>
      <c r="M257" t="str">
        <f t="shared" si="11"/>
        <v>18 - 30</v>
      </c>
      <c r="N257" t="s">
        <v>22</v>
      </c>
      <c r="O257" t="s">
        <v>23</v>
      </c>
      <c r="P257">
        <v>1</v>
      </c>
      <c r="Q257" t="s">
        <v>33</v>
      </c>
      <c r="R257">
        <v>1</v>
      </c>
      <c r="S257" t="s">
        <v>26</v>
      </c>
      <c r="T257" t="s">
        <v>26</v>
      </c>
    </row>
    <row r="258" spans="1:20" x14ac:dyDescent="0.25">
      <c r="A258" t="s">
        <v>20</v>
      </c>
      <c r="B258" s="1">
        <v>24</v>
      </c>
      <c r="C258" t="str">
        <f t="shared" si="9"/>
        <v>1 - 2 years</v>
      </c>
      <c r="D258" t="s">
        <v>18</v>
      </c>
      <c r="E258" t="s">
        <v>19</v>
      </c>
      <c r="F258">
        <v>2684</v>
      </c>
      <c r="G258" t="str">
        <f t="shared" si="10"/>
        <v>1k - 5k</v>
      </c>
      <c r="H258" t="s">
        <v>29</v>
      </c>
      <c r="I258" t="s">
        <v>30</v>
      </c>
      <c r="J258">
        <v>4</v>
      </c>
      <c r="K258">
        <v>2</v>
      </c>
      <c r="L258">
        <v>35</v>
      </c>
      <c r="M258" t="str">
        <f t="shared" si="11"/>
        <v>30 - 55</v>
      </c>
      <c r="N258" t="s">
        <v>22</v>
      </c>
      <c r="O258" t="s">
        <v>23</v>
      </c>
      <c r="P258">
        <v>2</v>
      </c>
      <c r="Q258" t="s">
        <v>33</v>
      </c>
      <c r="R258">
        <v>1</v>
      </c>
      <c r="S258" t="s">
        <v>26</v>
      </c>
      <c r="T258" t="s">
        <v>26</v>
      </c>
    </row>
    <row r="259" spans="1:20" x14ac:dyDescent="0.25">
      <c r="A259" t="s">
        <v>17</v>
      </c>
      <c r="B259" s="1">
        <v>12</v>
      </c>
      <c r="C259" t="str">
        <f t="shared" ref="C259:C322" si="12">IF(B259&lt;=11,"&lt; 1 year",IF(B259&lt;=24,"1 - 2 years",IF(B259&lt;=72,"2 - 5 years", "&gt; 5 years")))</f>
        <v>1 - 2 years</v>
      </c>
      <c r="D259" t="s">
        <v>48</v>
      </c>
      <c r="E259" t="s">
        <v>19</v>
      </c>
      <c r="F259">
        <v>2149</v>
      </c>
      <c r="G259" t="str">
        <f t="shared" ref="G259:G322" si="13">IF(F259&lt;= 1000,"250 - 1k",IF(F259&lt;=5000,"1k - 5k",IF(F259&lt;=10000,"5k - 10k", "10k - 20k")))</f>
        <v>1k - 5k</v>
      </c>
      <c r="H259" t="s">
        <v>29</v>
      </c>
      <c r="I259" t="s">
        <v>30</v>
      </c>
      <c r="J259">
        <v>4</v>
      </c>
      <c r="K259">
        <v>1</v>
      </c>
      <c r="L259">
        <v>29</v>
      </c>
      <c r="M259" t="str">
        <f t="shared" ref="M259:M322" si="14">IF(L259&lt;=30,"18 - 30",IF(L259&lt;=55,"30 - 55",IF(L259&gt;=75,"55 - 75","55 - 75")))</f>
        <v>18 - 30</v>
      </c>
      <c r="N259" t="s">
        <v>22</v>
      </c>
      <c r="O259" t="s">
        <v>34</v>
      </c>
      <c r="P259">
        <v>1</v>
      </c>
      <c r="Q259" t="s">
        <v>24</v>
      </c>
      <c r="R259">
        <v>1</v>
      </c>
      <c r="S259" t="s">
        <v>26</v>
      </c>
      <c r="T259" t="s">
        <v>25</v>
      </c>
    </row>
    <row r="260" spans="1:20" x14ac:dyDescent="0.25">
      <c r="A260" t="s">
        <v>20</v>
      </c>
      <c r="B260" s="1">
        <v>15</v>
      </c>
      <c r="C260" t="str">
        <f t="shared" si="12"/>
        <v>1 - 2 years</v>
      </c>
      <c r="D260" t="s">
        <v>28</v>
      </c>
      <c r="E260" t="s">
        <v>36</v>
      </c>
      <c r="F260">
        <v>3812</v>
      </c>
      <c r="G260" t="str">
        <f t="shared" si="13"/>
        <v>1k - 5k</v>
      </c>
      <c r="H260" t="s">
        <v>44</v>
      </c>
      <c r="I260" t="s">
        <v>42</v>
      </c>
      <c r="J260">
        <v>1</v>
      </c>
      <c r="K260">
        <v>4</v>
      </c>
      <c r="L260">
        <v>23</v>
      </c>
      <c r="M260" t="str">
        <f t="shared" si="14"/>
        <v>18 - 30</v>
      </c>
      <c r="N260" t="s">
        <v>22</v>
      </c>
      <c r="O260" t="s">
        <v>23</v>
      </c>
      <c r="P260">
        <v>1</v>
      </c>
      <c r="Q260" t="s">
        <v>24</v>
      </c>
      <c r="R260">
        <v>1</v>
      </c>
      <c r="S260" t="s">
        <v>25</v>
      </c>
      <c r="T260" t="s">
        <v>26</v>
      </c>
    </row>
    <row r="261" spans="1:20" x14ac:dyDescent="0.25">
      <c r="A261" t="s">
        <v>20</v>
      </c>
      <c r="B261" s="1">
        <v>11</v>
      </c>
      <c r="C261" t="str">
        <f t="shared" si="12"/>
        <v>&lt; 1 year</v>
      </c>
      <c r="D261" t="s">
        <v>18</v>
      </c>
      <c r="E261" t="s">
        <v>19</v>
      </c>
      <c r="F261">
        <v>1154</v>
      </c>
      <c r="G261" t="str">
        <f t="shared" si="13"/>
        <v>1k - 5k</v>
      </c>
      <c r="H261" t="s">
        <v>44</v>
      </c>
      <c r="I261" t="s">
        <v>41</v>
      </c>
      <c r="J261">
        <v>4</v>
      </c>
      <c r="K261">
        <v>4</v>
      </c>
      <c r="L261">
        <v>57</v>
      </c>
      <c r="M261" t="str">
        <f t="shared" si="14"/>
        <v>55 - 75</v>
      </c>
      <c r="N261" t="s">
        <v>22</v>
      </c>
      <c r="O261" t="s">
        <v>23</v>
      </c>
      <c r="P261">
        <v>3</v>
      </c>
      <c r="Q261" t="s">
        <v>33</v>
      </c>
      <c r="R261">
        <v>1</v>
      </c>
      <c r="S261" t="s">
        <v>26</v>
      </c>
      <c r="T261" t="s">
        <v>26</v>
      </c>
    </row>
    <row r="262" spans="1:20" x14ac:dyDescent="0.25">
      <c r="A262" t="s">
        <v>17</v>
      </c>
      <c r="B262" s="1">
        <v>12</v>
      </c>
      <c r="C262" t="str">
        <f t="shared" si="12"/>
        <v>1 - 2 years</v>
      </c>
      <c r="D262" t="s">
        <v>28</v>
      </c>
      <c r="E262" t="s">
        <v>19</v>
      </c>
      <c r="F262">
        <v>1657</v>
      </c>
      <c r="G262" t="str">
        <f t="shared" si="13"/>
        <v>1k - 5k</v>
      </c>
      <c r="H262" t="s">
        <v>29</v>
      </c>
      <c r="I262" t="s">
        <v>30</v>
      </c>
      <c r="J262">
        <v>2</v>
      </c>
      <c r="K262">
        <v>2</v>
      </c>
      <c r="L262">
        <v>27</v>
      </c>
      <c r="M262" t="str">
        <f t="shared" si="14"/>
        <v>18 - 30</v>
      </c>
      <c r="N262" t="s">
        <v>22</v>
      </c>
      <c r="O262" t="s">
        <v>23</v>
      </c>
      <c r="P262">
        <v>1</v>
      </c>
      <c r="Q262" t="s">
        <v>24</v>
      </c>
      <c r="R262">
        <v>1</v>
      </c>
      <c r="S262" t="s">
        <v>26</v>
      </c>
      <c r="T262" t="s">
        <v>26</v>
      </c>
    </row>
    <row r="263" spans="1:20" x14ac:dyDescent="0.25">
      <c r="A263" t="s">
        <v>17</v>
      </c>
      <c r="B263" s="1">
        <v>24</v>
      </c>
      <c r="C263" t="str">
        <f t="shared" si="12"/>
        <v>1 - 2 years</v>
      </c>
      <c r="D263" t="s">
        <v>28</v>
      </c>
      <c r="E263" t="s">
        <v>19</v>
      </c>
      <c r="F263">
        <v>1603</v>
      </c>
      <c r="G263" t="str">
        <f t="shared" si="13"/>
        <v>1k - 5k</v>
      </c>
      <c r="H263" t="s">
        <v>29</v>
      </c>
      <c r="I263" t="s">
        <v>21</v>
      </c>
      <c r="J263">
        <v>4</v>
      </c>
      <c r="K263">
        <v>4</v>
      </c>
      <c r="L263">
        <v>55</v>
      </c>
      <c r="M263" t="str">
        <f t="shared" si="14"/>
        <v>30 - 55</v>
      </c>
      <c r="N263" t="s">
        <v>22</v>
      </c>
      <c r="O263" t="s">
        <v>23</v>
      </c>
      <c r="P263">
        <v>1</v>
      </c>
      <c r="Q263" t="s">
        <v>24</v>
      </c>
      <c r="R263">
        <v>1</v>
      </c>
      <c r="S263" t="s">
        <v>26</v>
      </c>
      <c r="T263" t="s">
        <v>26</v>
      </c>
    </row>
    <row r="264" spans="1:20" x14ac:dyDescent="0.25">
      <c r="A264" t="s">
        <v>17</v>
      </c>
      <c r="B264" s="1">
        <v>18</v>
      </c>
      <c r="C264" t="str">
        <f t="shared" si="12"/>
        <v>1 - 2 years</v>
      </c>
      <c r="D264" t="s">
        <v>18</v>
      </c>
      <c r="E264" t="s">
        <v>36</v>
      </c>
      <c r="F264">
        <v>5302</v>
      </c>
      <c r="G264" t="str">
        <f t="shared" si="13"/>
        <v>5k - 10k</v>
      </c>
      <c r="H264" t="s">
        <v>29</v>
      </c>
      <c r="I264" t="s">
        <v>21</v>
      </c>
      <c r="J264">
        <v>2</v>
      </c>
      <c r="K264">
        <v>4</v>
      </c>
      <c r="L264">
        <v>36</v>
      </c>
      <c r="M264" t="str">
        <f t="shared" si="14"/>
        <v>30 - 55</v>
      </c>
      <c r="N264" t="s">
        <v>22</v>
      </c>
      <c r="O264" t="s">
        <v>34</v>
      </c>
      <c r="P264">
        <v>3</v>
      </c>
      <c r="Q264" t="s">
        <v>39</v>
      </c>
      <c r="R264">
        <v>1</v>
      </c>
      <c r="S264" t="s">
        <v>25</v>
      </c>
      <c r="T264" t="s">
        <v>26</v>
      </c>
    </row>
    <row r="265" spans="1:20" x14ac:dyDescent="0.25">
      <c r="A265" t="s">
        <v>20</v>
      </c>
      <c r="B265" s="1">
        <v>12</v>
      </c>
      <c r="C265" t="str">
        <f t="shared" si="12"/>
        <v>1 - 2 years</v>
      </c>
      <c r="D265" t="s">
        <v>18</v>
      </c>
      <c r="E265" t="s">
        <v>31</v>
      </c>
      <c r="F265">
        <v>2748</v>
      </c>
      <c r="G265" t="str">
        <f t="shared" si="13"/>
        <v>1k - 5k</v>
      </c>
      <c r="H265" t="s">
        <v>29</v>
      </c>
      <c r="I265" t="s">
        <v>21</v>
      </c>
      <c r="J265">
        <v>2</v>
      </c>
      <c r="K265">
        <v>4</v>
      </c>
      <c r="L265">
        <v>57</v>
      </c>
      <c r="M265" t="str">
        <f t="shared" si="14"/>
        <v>55 - 75</v>
      </c>
      <c r="N265" t="s">
        <v>46</v>
      </c>
      <c r="O265" t="s">
        <v>34</v>
      </c>
      <c r="P265">
        <v>3</v>
      </c>
      <c r="Q265" t="s">
        <v>33</v>
      </c>
      <c r="R265">
        <v>1</v>
      </c>
      <c r="S265" t="s">
        <v>26</v>
      </c>
      <c r="T265" t="s">
        <v>26</v>
      </c>
    </row>
    <row r="266" spans="1:20" x14ac:dyDescent="0.25">
      <c r="A266" t="s">
        <v>20</v>
      </c>
      <c r="B266" s="1">
        <v>10</v>
      </c>
      <c r="C266" t="str">
        <f t="shared" si="12"/>
        <v>&lt; 1 year</v>
      </c>
      <c r="D266" t="s">
        <v>18</v>
      </c>
      <c r="E266" t="s">
        <v>36</v>
      </c>
      <c r="F266">
        <v>1231</v>
      </c>
      <c r="G266" t="str">
        <f t="shared" si="13"/>
        <v>1k - 5k</v>
      </c>
      <c r="H266" t="s">
        <v>29</v>
      </c>
      <c r="I266" t="s">
        <v>21</v>
      </c>
      <c r="J266">
        <v>3</v>
      </c>
      <c r="K266">
        <v>4</v>
      </c>
      <c r="L266">
        <v>32</v>
      </c>
      <c r="M266" t="str">
        <f t="shared" si="14"/>
        <v>30 - 55</v>
      </c>
      <c r="N266" t="s">
        <v>22</v>
      </c>
      <c r="O266" t="s">
        <v>23</v>
      </c>
      <c r="P266">
        <v>2</v>
      </c>
      <c r="Q266" t="s">
        <v>33</v>
      </c>
      <c r="R266">
        <v>2</v>
      </c>
      <c r="S266" t="s">
        <v>26</v>
      </c>
      <c r="T266" t="s">
        <v>26</v>
      </c>
    </row>
    <row r="267" spans="1:20" x14ac:dyDescent="0.25">
      <c r="A267" t="s">
        <v>27</v>
      </c>
      <c r="B267" s="1">
        <v>15</v>
      </c>
      <c r="C267" t="str">
        <f t="shared" si="12"/>
        <v>1 - 2 years</v>
      </c>
      <c r="D267" t="s">
        <v>28</v>
      </c>
      <c r="E267" t="s">
        <v>19</v>
      </c>
      <c r="F267">
        <v>802</v>
      </c>
      <c r="G267" t="str">
        <f t="shared" si="13"/>
        <v>250 - 1k</v>
      </c>
      <c r="H267" t="s">
        <v>29</v>
      </c>
      <c r="I267" t="s">
        <v>21</v>
      </c>
      <c r="J267">
        <v>4</v>
      </c>
      <c r="K267">
        <v>3</v>
      </c>
      <c r="L267">
        <v>37</v>
      </c>
      <c r="M267" t="str">
        <f t="shared" si="14"/>
        <v>30 - 55</v>
      </c>
      <c r="N267" t="s">
        <v>22</v>
      </c>
      <c r="O267" t="s">
        <v>23</v>
      </c>
      <c r="P267">
        <v>1</v>
      </c>
      <c r="Q267" t="s">
        <v>24</v>
      </c>
      <c r="R267">
        <v>2</v>
      </c>
      <c r="S267" t="s">
        <v>26</v>
      </c>
      <c r="T267" t="s">
        <v>25</v>
      </c>
    </row>
    <row r="268" spans="1:20" x14ac:dyDescent="0.25">
      <c r="A268" t="s">
        <v>20</v>
      </c>
      <c r="B268" s="1">
        <v>36</v>
      </c>
      <c r="C268" t="str">
        <f t="shared" si="12"/>
        <v>2 - 5 years</v>
      </c>
      <c r="D268" t="s">
        <v>18</v>
      </c>
      <c r="E268" t="s">
        <v>43</v>
      </c>
      <c r="F268">
        <v>6304</v>
      </c>
      <c r="G268" t="str">
        <f t="shared" si="13"/>
        <v>5k - 10k</v>
      </c>
      <c r="H268" t="s">
        <v>20</v>
      </c>
      <c r="I268" t="s">
        <v>21</v>
      </c>
      <c r="J268">
        <v>4</v>
      </c>
      <c r="K268">
        <v>4</v>
      </c>
      <c r="L268">
        <v>36</v>
      </c>
      <c r="M268" t="str">
        <f t="shared" si="14"/>
        <v>30 - 55</v>
      </c>
      <c r="N268" t="s">
        <v>22</v>
      </c>
      <c r="O268" t="s">
        <v>23</v>
      </c>
      <c r="P268">
        <v>2</v>
      </c>
      <c r="Q268" t="s">
        <v>24</v>
      </c>
      <c r="R268">
        <v>1</v>
      </c>
      <c r="S268" t="s">
        <v>26</v>
      </c>
      <c r="T268" t="s">
        <v>26</v>
      </c>
    </row>
    <row r="269" spans="1:20" x14ac:dyDescent="0.25">
      <c r="A269" t="s">
        <v>20</v>
      </c>
      <c r="B269" s="1">
        <v>24</v>
      </c>
      <c r="C269" t="str">
        <f t="shared" si="12"/>
        <v>1 - 2 years</v>
      </c>
      <c r="D269" t="s">
        <v>28</v>
      </c>
      <c r="E269" t="s">
        <v>19</v>
      </c>
      <c r="F269">
        <v>1533</v>
      </c>
      <c r="G269" t="str">
        <f t="shared" si="13"/>
        <v>1k - 5k</v>
      </c>
      <c r="H269" t="s">
        <v>29</v>
      </c>
      <c r="I269" t="s">
        <v>42</v>
      </c>
      <c r="J269">
        <v>4</v>
      </c>
      <c r="K269">
        <v>3</v>
      </c>
      <c r="L269">
        <v>38</v>
      </c>
      <c r="M269" t="str">
        <f t="shared" si="14"/>
        <v>30 - 55</v>
      </c>
      <c r="N269" t="s">
        <v>49</v>
      </c>
      <c r="O269" t="s">
        <v>23</v>
      </c>
      <c r="P269">
        <v>1</v>
      </c>
      <c r="Q269" t="s">
        <v>24</v>
      </c>
      <c r="R269">
        <v>1</v>
      </c>
      <c r="S269" t="s">
        <v>25</v>
      </c>
      <c r="T269" t="s">
        <v>26</v>
      </c>
    </row>
    <row r="270" spans="1:20" x14ac:dyDescent="0.25">
      <c r="A270" t="s">
        <v>17</v>
      </c>
      <c r="B270" s="1">
        <v>14</v>
      </c>
      <c r="C270" t="str">
        <f t="shared" si="12"/>
        <v>1 - 2 years</v>
      </c>
      <c r="D270" t="s">
        <v>28</v>
      </c>
      <c r="E270" t="s">
        <v>36</v>
      </c>
      <c r="F270">
        <v>8978</v>
      </c>
      <c r="G270" t="str">
        <f t="shared" si="13"/>
        <v>5k - 10k</v>
      </c>
      <c r="H270" t="s">
        <v>29</v>
      </c>
      <c r="I270" t="s">
        <v>21</v>
      </c>
      <c r="J270">
        <v>1</v>
      </c>
      <c r="K270">
        <v>4</v>
      </c>
      <c r="L270">
        <v>45</v>
      </c>
      <c r="M270" t="str">
        <f t="shared" si="14"/>
        <v>30 - 55</v>
      </c>
      <c r="N270" t="s">
        <v>22</v>
      </c>
      <c r="O270" t="s">
        <v>23</v>
      </c>
      <c r="P270">
        <v>1</v>
      </c>
      <c r="Q270" t="s">
        <v>39</v>
      </c>
      <c r="R270">
        <v>1</v>
      </c>
      <c r="S270" t="s">
        <v>25</v>
      </c>
      <c r="T270" t="s">
        <v>25</v>
      </c>
    </row>
    <row r="271" spans="1:20" x14ac:dyDescent="0.25">
      <c r="A271" t="s">
        <v>20</v>
      </c>
      <c r="B271" s="1">
        <v>24</v>
      </c>
      <c r="C271" t="str">
        <f t="shared" si="12"/>
        <v>1 - 2 years</v>
      </c>
      <c r="D271" t="s">
        <v>28</v>
      </c>
      <c r="E271" t="s">
        <v>19</v>
      </c>
      <c r="F271">
        <v>999</v>
      </c>
      <c r="G271" t="str">
        <f t="shared" si="13"/>
        <v>250 - 1k</v>
      </c>
      <c r="H271" t="s">
        <v>20</v>
      </c>
      <c r="I271" t="s">
        <v>21</v>
      </c>
      <c r="J271">
        <v>4</v>
      </c>
      <c r="K271">
        <v>2</v>
      </c>
      <c r="L271">
        <v>25</v>
      </c>
      <c r="M271" t="str">
        <f t="shared" si="14"/>
        <v>18 - 30</v>
      </c>
      <c r="N271" t="s">
        <v>22</v>
      </c>
      <c r="O271" t="s">
        <v>23</v>
      </c>
      <c r="P271">
        <v>2</v>
      </c>
      <c r="Q271" t="s">
        <v>24</v>
      </c>
      <c r="R271">
        <v>1</v>
      </c>
      <c r="S271" t="s">
        <v>26</v>
      </c>
      <c r="T271" t="s">
        <v>26</v>
      </c>
    </row>
    <row r="272" spans="1:20" x14ac:dyDescent="0.25">
      <c r="A272" t="s">
        <v>20</v>
      </c>
      <c r="B272" s="1">
        <v>18</v>
      </c>
      <c r="C272" t="str">
        <f t="shared" si="12"/>
        <v>1 - 2 years</v>
      </c>
      <c r="D272" t="s">
        <v>28</v>
      </c>
      <c r="E272" t="s">
        <v>36</v>
      </c>
      <c r="F272">
        <v>2662</v>
      </c>
      <c r="G272" t="str">
        <f t="shared" si="13"/>
        <v>1k - 5k</v>
      </c>
      <c r="H272" t="s">
        <v>20</v>
      </c>
      <c r="I272" t="s">
        <v>32</v>
      </c>
      <c r="J272">
        <v>4</v>
      </c>
      <c r="K272">
        <v>3</v>
      </c>
      <c r="L272">
        <v>32</v>
      </c>
      <c r="M272" t="str">
        <f t="shared" si="14"/>
        <v>30 - 55</v>
      </c>
      <c r="N272" t="s">
        <v>22</v>
      </c>
      <c r="O272" t="s">
        <v>23</v>
      </c>
      <c r="P272">
        <v>1</v>
      </c>
      <c r="Q272" t="s">
        <v>24</v>
      </c>
      <c r="R272">
        <v>1</v>
      </c>
      <c r="S272" t="s">
        <v>26</v>
      </c>
      <c r="T272" t="s">
        <v>26</v>
      </c>
    </row>
    <row r="273" spans="1:20" x14ac:dyDescent="0.25">
      <c r="A273" t="s">
        <v>20</v>
      </c>
      <c r="B273" s="1">
        <v>12</v>
      </c>
      <c r="C273" t="str">
        <f t="shared" si="12"/>
        <v>1 - 2 years</v>
      </c>
      <c r="D273" t="s">
        <v>18</v>
      </c>
      <c r="E273" t="s">
        <v>19</v>
      </c>
      <c r="F273">
        <v>1402</v>
      </c>
      <c r="G273" t="str">
        <f t="shared" si="13"/>
        <v>1k - 5k</v>
      </c>
      <c r="H273" t="s">
        <v>37</v>
      </c>
      <c r="I273" t="s">
        <v>32</v>
      </c>
      <c r="J273">
        <v>3</v>
      </c>
      <c r="K273">
        <v>4</v>
      </c>
      <c r="L273">
        <v>37</v>
      </c>
      <c r="M273" t="str">
        <f t="shared" si="14"/>
        <v>30 - 55</v>
      </c>
      <c r="N273" t="s">
        <v>22</v>
      </c>
      <c r="O273" t="s">
        <v>38</v>
      </c>
      <c r="P273">
        <v>1</v>
      </c>
      <c r="Q273" t="s">
        <v>24</v>
      </c>
      <c r="R273">
        <v>1</v>
      </c>
      <c r="S273" t="s">
        <v>25</v>
      </c>
      <c r="T273" t="s">
        <v>26</v>
      </c>
    </row>
    <row r="274" spans="1:20" x14ac:dyDescent="0.25">
      <c r="A274" t="s">
        <v>27</v>
      </c>
      <c r="B274" s="1">
        <v>48</v>
      </c>
      <c r="C274" t="str">
        <f t="shared" si="12"/>
        <v>2 - 5 years</v>
      </c>
      <c r="D274" t="s">
        <v>48</v>
      </c>
      <c r="E274" t="s">
        <v>36</v>
      </c>
      <c r="F274">
        <v>12169</v>
      </c>
      <c r="G274" t="str">
        <f t="shared" si="13"/>
        <v>10k - 20k</v>
      </c>
      <c r="H274" t="s">
        <v>20</v>
      </c>
      <c r="I274" t="s">
        <v>41</v>
      </c>
      <c r="J274">
        <v>4</v>
      </c>
      <c r="K274">
        <v>4</v>
      </c>
      <c r="L274">
        <v>36</v>
      </c>
      <c r="M274" t="str">
        <f t="shared" si="14"/>
        <v>30 - 55</v>
      </c>
      <c r="N274" t="s">
        <v>22</v>
      </c>
      <c r="O274" t="s">
        <v>34</v>
      </c>
      <c r="P274">
        <v>1</v>
      </c>
      <c r="Q274" t="s">
        <v>39</v>
      </c>
      <c r="R274">
        <v>1</v>
      </c>
      <c r="S274" t="s">
        <v>25</v>
      </c>
      <c r="T274" t="s">
        <v>26</v>
      </c>
    </row>
    <row r="275" spans="1:20" x14ac:dyDescent="0.25">
      <c r="A275" t="s">
        <v>27</v>
      </c>
      <c r="B275" s="1">
        <v>48</v>
      </c>
      <c r="C275" t="str">
        <f t="shared" si="12"/>
        <v>2 - 5 years</v>
      </c>
      <c r="D275" t="s">
        <v>28</v>
      </c>
      <c r="E275" t="s">
        <v>19</v>
      </c>
      <c r="F275">
        <v>3060</v>
      </c>
      <c r="G275" t="str">
        <f t="shared" si="13"/>
        <v>1k - 5k</v>
      </c>
      <c r="H275" t="s">
        <v>29</v>
      </c>
      <c r="I275" t="s">
        <v>32</v>
      </c>
      <c r="J275">
        <v>4</v>
      </c>
      <c r="K275">
        <v>4</v>
      </c>
      <c r="L275">
        <v>28</v>
      </c>
      <c r="M275" t="str">
        <f t="shared" si="14"/>
        <v>18 - 30</v>
      </c>
      <c r="N275" t="s">
        <v>22</v>
      </c>
      <c r="O275" t="s">
        <v>23</v>
      </c>
      <c r="P275">
        <v>2</v>
      </c>
      <c r="Q275" t="s">
        <v>24</v>
      </c>
      <c r="R275">
        <v>1</v>
      </c>
      <c r="S275" t="s">
        <v>26</v>
      </c>
      <c r="T275" t="s">
        <v>25</v>
      </c>
    </row>
    <row r="276" spans="1:20" x14ac:dyDescent="0.25">
      <c r="A276" t="s">
        <v>17</v>
      </c>
      <c r="B276" s="1">
        <v>30</v>
      </c>
      <c r="C276" t="str">
        <f t="shared" si="12"/>
        <v>2 - 5 years</v>
      </c>
      <c r="D276" t="s">
        <v>28</v>
      </c>
      <c r="E276" t="s">
        <v>50</v>
      </c>
      <c r="F276">
        <v>11998</v>
      </c>
      <c r="G276" t="str">
        <f t="shared" si="13"/>
        <v>10k - 20k</v>
      </c>
      <c r="H276" t="s">
        <v>29</v>
      </c>
      <c r="I276" t="s">
        <v>42</v>
      </c>
      <c r="J276">
        <v>1</v>
      </c>
      <c r="K276">
        <v>1</v>
      </c>
      <c r="L276">
        <v>34</v>
      </c>
      <c r="M276" t="str">
        <f t="shared" si="14"/>
        <v>30 - 55</v>
      </c>
      <c r="N276" t="s">
        <v>22</v>
      </c>
      <c r="O276" t="s">
        <v>23</v>
      </c>
      <c r="P276">
        <v>1</v>
      </c>
      <c r="Q276" t="s">
        <v>33</v>
      </c>
      <c r="R276">
        <v>1</v>
      </c>
      <c r="S276" t="s">
        <v>25</v>
      </c>
      <c r="T276" t="s">
        <v>25</v>
      </c>
    </row>
    <row r="277" spans="1:20" x14ac:dyDescent="0.25">
      <c r="A277" t="s">
        <v>20</v>
      </c>
      <c r="B277" s="1">
        <v>9</v>
      </c>
      <c r="C277" t="str">
        <f t="shared" si="12"/>
        <v>&lt; 1 year</v>
      </c>
      <c r="D277" t="s">
        <v>28</v>
      </c>
      <c r="E277" t="s">
        <v>19</v>
      </c>
      <c r="F277">
        <v>2697</v>
      </c>
      <c r="G277" t="str">
        <f t="shared" si="13"/>
        <v>1k - 5k</v>
      </c>
      <c r="H277" t="s">
        <v>29</v>
      </c>
      <c r="I277" t="s">
        <v>30</v>
      </c>
      <c r="J277">
        <v>1</v>
      </c>
      <c r="K277">
        <v>2</v>
      </c>
      <c r="L277">
        <v>32</v>
      </c>
      <c r="M277" t="str">
        <f t="shared" si="14"/>
        <v>30 - 55</v>
      </c>
      <c r="N277" t="s">
        <v>22</v>
      </c>
      <c r="O277" t="s">
        <v>23</v>
      </c>
      <c r="P277">
        <v>1</v>
      </c>
      <c r="Q277" t="s">
        <v>24</v>
      </c>
      <c r="R277">
        <v>2</v>
      </c>
      <c r="S277" t="s">
        <v>26</v>
      </c>
      <c r="T277" t="s">
        <v>26</v>
      </c>
    </row>
    <row r="278" spans="1:20" x14ac:dyDescent="0.25">
      <c r="A278" t="s">
        <v>20</v>
      </c>
      <c r="B278" s="1">
        <v>18</v>
      </c>
      <c r="C278" t="str">
        <f t="shared" si="12"/>
        <v>1 - 2 years</v>
      </c>
      <c r="D278" t="s">
        <v>18</v>
      </c>
      <c r="E278" t="s">
        <v>19</v>
      </c>
      <c r="F278">
        <v>2404</v>
      </c>
      <c r="G278" t="str">
        <f t="shared" si="13"/>
        <v>1k - 5k</v>
      </c>
      <c r="H278" t="s">
        <v>29</v>
      </c>
      <c r="I278" t="s">
        <v>30</v>
      </c>
      <c r="J278">
        <v>2</v>
      </c>
      <c r="K278">
        <v>2</v>
      </c>
      <c r="L278">
        <v>26</v>
      </c>
      <c r="M278" t="str">
        <f t="shared" si="14"/>
        <v>18 - 30</v>
      </c>
      <c r="N278" t="s">
        <v>22</v>
      </c>
      <c r="O278" t="s">
        <v>23</v>
      </c>
      <c r="P278">
        <v>2</v>
      </c>
      <c r="Q278" t="s">
        <v>24</v>
      </c>
      <c r="R278">
        <v>1</v>
      </c>
      <c r="S278" t="s">
        <v>26</v>
      </c>
      <c r="T278" t="s">
        <v>26</v>
      </c>
    </row>
    <row r="279" spans="1:20" x14ac:dyDescent="0.25">
      <c r="A279" t="s">
        <v>17</v>
      </c>
      <c r="B279" s="1">
        <v>12</v>
      </c>
      <c r="C279" t="str">
        <f t="shared" si="12"/>
        <v>1 - 2 years</v>
      </c>
      <c r="D279" t="s">
        <v>28</v>
      </c>
      <c r="E279" t="s">
        <v>19</v>
      </c>
      <c r="F279">
        <v>1262</v>
      </c>
      <c r="G279" t="str">
        <f t="shared" si="13"/>
        <v>1k - 5k</v>
      </c>
      <c r="H279" t="s">
        <v>20</v>
      </c>
      <c r="I279" t="s">
        <v>21</v>
      </c>
      <c r="J279">
        <v>2</v>
      </c>
      <c r="K279">
        <v>4</v>
      </c>
      <c r="L279">
        <v>49</v>
      </c>
      <c r="M279" t="str">
        <f t="shared" si="14"/>
        <v>30 - 55</v>
      </c>
      <c r="N279" t="s">
        <v>22</v>
      </c>
      <c r="O279" t="s">
        <v>23</v>
      </c>
      <c r="P279">
        <v>1</v>
      </c>
      <c r="Q279" t="s">
        <v>33</v>
      </c>
      <c r="R279">
        <v>1</v>
      </c>
      <c r="S279" t="s">
        <v>25</v>
      </c>
      <c r="T279" t="s">
        <v>26</v>
      </c>
    </row>
    <row r="280" spans="1:20" x14ac:dyDescent="0.25">
      <c r="A280" t="s">
        <v>20</v>
      </c>
      <c r="B280" s="1">
        <v>6</v>
      </c>
      <c r="C280" t="str">
        <f t="shared" si="12"/>
        <v>&lt; 1 year</v>
      </c>
      <c r="D280" t="s">
        <v>28</v>
      </c>
      <c r="E280" t="s">
        <v>19</v>
      </c>
      <c r="F280">
        <v>4611</v>
      </c>
      <c r="G280" t="str">
        <f t="shared" si="13"/>
        <v>1k - 5k</v>
      </c>
      <c r="H280" t="s">
        <v>29</v>
      </c>
      <c r="I280" t="s">
        <v>42</v>
      </c>
      <c r="J280">
        <v>1</v>
      </c>
      <c r="K280">
        <v>4</v>
      </c>
      <c r="L280">
        <v>32</v>
      </c>
      <c r="M280" t="str">
        <f t="shared" si="14"/>
        <v>30 - 55</v>
      </c>
      <c r="N280" t="s">
        <v>22</v>
      </c>
      <c r="O280" t="s">
        <v>23</v>
      </c>
      <c r="P280">
        <v>1</v>
      </c>
      <c r="Q280" t="s">
        <v>24</v>
      </c>
      <c r="R280">
        <v>1</v>
      </c>
      <c r="S280" t="s">
        <v>26</v>
      </c>
      <c r="T280" t="s">
        <v>25</v>
      </c>
    </row>
    <row r="281" spans="1:20" x14ac:dyDescent="0.25">
      <c r="A281" t="s">
        <v>20</v>
      </c>
      <c r="B281" s="1">
        <v>24</v>
      </c>
      <c r="C281" t="str">
        <f t="shared" si="12"/>
        <v>1 - 2 years</v>
      </c>
      <c r="D281" t="s">
        <v>28</v>
      </c>
      <c r="E281" t="s">
        <v>19</v>
      </c>
      <c r="F281">
        <v>1901</v>
      </c>
      <c r="G281" t="str">
        <f t="shared" si="13"/>
        <v>1k - 5k</v>
      </c>
      <c r="H281" t="s">
        <v>44</v>
      </c>
      <c r="I281" t="s">
        <v>30</v>
      </c>
      <c r="J281">
        <v>4</v>
      </c>
      <c r="K281">
        <v>4</v>
      </c>
      <c r="L281">
        <v>29</v>
      </c>
      <c r="M281" t="str">
        <f t="shared" si="14"/>
        <v>18 - 30</v>
      </c>
      <c r="N281" t="s">
        <v>22</v>
      </c>
      <c r="O281" t="s">
        <v>38</v>
      </c>
      <c r="P281">
        <v>1</v>
      </c>
      <c r="Q281" t="s">
        <v>39</v>
      </c>
      <c r="R281">
        <v>1</v>
      </c>
      <c r="S281" t="s">
        <v>25</v>
      </c>
      <c r="T281" t="s">
        <v>26</v>
      </c>
    </row>
    <row r="282" spans="1:20" x14ac:dyDescent="0.25">
      <c r="A282" t="s">
        <v>20</v>
      </c>
      <c r="B282" s="1">
        <v>15</v>
      </c>
      <c r="C282" t="str">
        <f t="shared" si="12"/>
        <v>1 - 2 years</v>
      </c>
      <c r="D282" t="s">
        <v>18</v>
      </c>
      <c r="E282" t="s">
        <v>36</v>
      </c>
      <c r="F282">
        <v>3368</v>
      </c>
      <c r="G282" t="str">
        <f t="shared" si="13"/>
        <v>1k - 5k</v>
      </c>
      <c r="H282" t="s">
        <v>40</v>
      </c>
      <c r="I282" t="s">
        <v>21</v>
      </c>
      <c r="J282">
        <v>3</v>
      </c>
      <c r="K282">
        <v>4</v>
      </c>
      <c r="L282">
        <v>23</v>
      </c>
      <c r="M282" t="str">
        <f t="shared" si="14"/>
        <v>18 - 30</v>
      </c>
      <c r="N282" t="s">
        <v>22</v>
      </c>
      <c r="O282" t="s">
        <v>38</v>
      </c>
      <c r="P282">
        <v>2</v>
      </c>
      <c r="Q282" t="s">
        <v>24</v>
      </c>
      <c r="R282">
        <v>1</v>
      </c>
      <c r="S282" t="s">
        <v>25</v>
      </c>
      <c r="T282" t="s">
        <v>26</v>
      </c>
    </row>
    <row r="283" spans="1:20" x14ac:dyDescent="0.25">
      <c r="A283" t="s">
        <v>20</v>
      </c>
      <c r="B283" s="1">
        <v>12</v>
      </c>
      <c r="C283" t="str">
        <f t="shared" si="12"/>
        <v>1 - 2 years</v>
      </c>
      <c r="D283" t="s">
        <v>28</v>
      </c>
      <c r="E283" t="s">
        <v>19</v>
      </c>
      <c r="F283">
        <v>1574</v>
      </c>
      <c r="G283" t="str">
        <f t="shared" si="13"/>
        <v>1k - 5k</v>
      </c>
      <c r="H283" t="s">
        <v>29</v>
      </c>
      <c r="I283" t="s">
        <v>30</v>
      </c>
      <c r="J283">
        <v>4</v>
      </c>
      <c r="K283">
        <v>2</v>
      </c>
      <c r="L283">
        <v>50</v>
      </c>
      <c r="M283" t="str">
        <f t="shared" si="14"/>
        <v>30 - 55</v>
      </c>
      <c r="N283" t="s">
        <v>22</v>
      </c>
      <c r="O283" t="s">
        <v>23</v>
      </c>
      <c r="P283">
        <v>1</v>
      </c>
      <c r="Q283" t="s">
        <v>24</v>
      </c>
      <c r="R283">
        <v>1</v>
      </c>
      <c r="S283" t="s">
        <v>26</v>
      </c>
      <c r="T283" t="s">
        <v>26</v>
      </c>
    </row>
    <row r="284" spans="1:20" x14ac:dyDescent="0.25">
      <c r="A284" t="s">
        <v>47</v>
      </c>
      <c r="B284" s="1">
        <v>18</v>
      </c>
      <c r="C284" t="str">
        <f t="shared" si="12"/>
        <v>1 - 2 years</v>
      </c>
      <c r="D284" t="s">
        <v>48</v>
      </c>
      <c r="E284" t="s">
        <v>19</v>
      </c>
      <c r="F284">
        <v>1445</v>
      </c>
      <c r="G284" t="str">
        <f t="shared" si="13"/>
        <v>1k - 5k</v>
      </c>
      <c r="H284" t="s">
        <v>20</v>
      </c>
      <c r="I284" t="s">
        <v>32</v>
      </c>
      <c r="J284">
        <v>4</v>
      </c>
      <c r="K284">
        <v>4</v>
      </c>
      <c r="L284">
        <v>49</v>
      </c>
      <c r="M284" t="str">
        <f t="shared" si="14"/>
        <v>30 - 55</v>
      </c>
      <c r="N284" t="s">
        <v>46</v>
      </c>
      <c r="O284" t="s">
        <v>23</v>
      </c>
      <c r="P284">
        <v>1</v>
      </c>
      <c r="Q284" t="s">
        <v>33</v>
      </c>
      <c r="R284">
        <v>1</v>
      </c>
      <c r="S284" t="s">
        <v>26</v>
      </c>
      <c r="T284" t="s">
        <v>26</v>
      </c>
    </row>
    <row r="285" spans="1:20" x14ac:dyDescent="0.25">
      <c r="A285" t="s">
        <v>20</v>
      </c>
      <c r="B285" s="1">
        <v>15</v>
      </c>
      <c r="C285" t="str">
        <f t="shared" si="12"/>
        <v>1 - 2 years</v>
      </c>
      <c r="D285" t="s">
        <v>18</v>
      </c>
      <c r="E285" t="s">
        <v>19</v>
      </c>
      <c r="F285">
        <v>1520</v>
      </c>
      <c r="G285" t="str">
        <f t="shared" si="13"/>
        <v>1k - 5k</v>
      </c>
      <c r="H285" t="s">
        <v>20</v>
      </c>
      <c r="I285" t="s">
        <v>21</v>
      </c>
      <c r="J285">
        <v>4</v>
      </c>
      <c r="K285">
        <v>4</v>
      </c>
      <c r="L285">
        <v>63</v>
      </c>
      <c r="M285" t="str">
        <f t="shared" si="14"/>
        <v>55 - 75</v>
      </c>
      <c r="N285" t="s">
        <v>22</v>
      </c>
      <c r="O285" t="s">
        <v>23</v>
      </c>
      <c r="P285">
        <v>1</v>
      </c>
      <c r="Q285" t="s">
        <v>24</v>
      </c>
      <c r="R285">
        <v>1</v>
      </c>
      <c r="S285" t="s">
        <v>26</v>
      </c>
      <c r="T285" t="s">
        <v>26</v>
      </c>
    </row>
    <row r="286" spans="1:20" x14ac:dyDescent="0.25">
      <c r="A286" t="s">
        <v>27</v>
      </c>
      <c r="B286" s="1">
        <v>24</v>
      </c>
      <c r="C286" t="str">
        <f t="shared" si="12"/>
        <v>1 - 2 years</v>
      </c>
      <c r="D286" t="s">
        <v>18</v>
      </c>
      <c r="E286" t="s">
        <v>36</v>
      </c>
      <c r="F286">
        <v>3878</v>
      </c>
      <c r="G286" t="str">
        <f t="shared" si="13"/>
        <v>1k - 5k</v>
      </c>
      <c r="H286" t="s">
        <v>44</v>
      </c>
      <c r="I286" t="s">
        <v>42</v>
      </c>
      <c r="J286">
        <v>4</v>
      </c>
      <c r="K286">
        <v>2</v>
      </c>
      <c r="L286">
        <v>37</v>
      </c>
      <c r="M286" t="str">
        <f t="shared" si="14"/>
        <v>30 - 55</v>
      </c>
      <c r="N286" t="s">
        <v>22</v>
      </c>
      <c r="O286" t="s">
        <v>23</v>
      </c>
      <c r="P286">
        <v>1</v>
      </c>
      <c r="Q286" t="s">
        <v>24</v>
      </c>
      <c r="R286">
        <v>1</v>
      </c>
      <c r="S286" t="s">
        <v>25</v>
      </c>
      <c r="T286" t="s">
        <v>26</v>
      </c>
    </row>
    <row r="287" spans="1:20" x14ac:dyDescent="0.25">
      <c r="A287" t="s">
        <v>17</v>
      </c>
      <c r="B287" s="1">
        <v>47</v>
      </c>
      <c r="C287" t="str">
        <f t="shared" si="12"/>
        <v>2 - 5 years</v>
      </c>
      <c r="D287" t="s">
        <v>28</v>
      </c>
      <c r="E287" t="s">
        <v>36</v>
      </c>
      <c r="F287">
        <v>10722</v>
      </c>
      <c r="G287" t="str">
        <f t="shared" si="13"/>
        <v>10k - 20k</v>
      </c>
      <c r="H287" t="s">
        <v>29</v>
      </c>
      <c r="I287" t="s">
        <v>42</v>
      </c>
      <c r="J287">
        <v>1</v>
      </c>
      <c r="K287">
        <v>1</v>
      </c>
      <c r="L287">
        <v>35</v>
      </c>
      <c r="M287" t="str">
        <f t="shared" si="14"/>
        <v>30 - 55</v>
      </c>
      <c r="N287" t="s">
        <v>22</v>
      </c>
      <c r="O287" t="s">
        <v>23</v>
      </c>
      <c r="P287">
        <v>1</v>
      </c>
      <c r="Q287" t="s">
        <v>33</v>
      </c>
      <c r="R287">
        <v>1</v>
      </c>
      <c r="S287" t="s">
        <v>25</v>
      </c>
      <c r="T287" t="s">
        <v>26</v>
      </c>
    </row>
    <row r="288" spans="1:20" x14ac:dyDescent="0.25">
      <c r="A288" t="s">
        <v>17</v>
      </c>
      <c r="B288" s="1">
        <v>48</v>
      </c>
      <c r="C288" t="str">
        <f t="shared" si="12"/>
        <v>2 - 5 years</v>
      </c>
      <c r="D288" t="s">
        <v>28</v>
      </c>
      <c r="E288" t="s">
        <v>36</v>
      </c>
      <c r="F288">
        <v>4788</v>
      </c>
      <c r="G288" t="str">
        <f t="shared" si="13"/>
        <v>1k - 5k</v>
      </c>
      <c r="H288" t="s">
        <v>29</v>
      </c>
      <c r="I288" t="s">
        <v>32</v>
      </c>
      <c r="J288">
        <v>4</v>
      </c>
      <c r="K288">
        <v>3</v>
      </c>
      <c r="L288">
        <v>26</v>
      </c>
      <c r="M288" t="str">
        <f t="shared" si="14"/>
        <v>18 - 30</v>
      </c>
      <c r="N288" t="s">
        <v>22</v>
      </c>
      <c r="O288" t="s">
        <v>23</v>
      </c>
      <c r="P288">
        <v>1</v>
      </c>
      <c r="Q288" t="s">
        <v>24</v>
      </c>
      <c r="R288">
        <v>2</v>
      </c>
      <c r="S288" t="s">
        <v>26</v>
      </c>
      <c r="T288" t="s">
        <v>26</v>
      </c>
    </row>
    <row r="289" spans="1:20" x14ac:dyDescent="0.25">
      <c r="A289" t="s">
        <v>27</v>
      </c>
      <c r="B289" s="1">
        <v>48</v>
      </c>
      <c r="C289" t="str">
        <f t="shared" si="12"/>
        <v>2 - 5 years</v>
      </c>
      <c r="D289" t="s">
        <v>35</v>
      </c>
      <c r="E289" t="s">
        <v>36</v>
      </c>
      <c r="F289">
        <v>7582</v>
      </c>
      <c r="G289" t="str">
        <f t="shared" si="13"/>
        <v>5k - 10k</v>
      </c>
      <c r="H289" t="s">
        <v>44</v>
      </c>
      <c r="I289" t="s">
        <v>41</v>
      </c>
      <c r="J289">
        <v>2</v>
      </c>
      <c r="K289">
        <v>4</v>
      </c>
      <c r="L289">
        <v>31</v>
      </c>
      <c r="M289" t="str">
        <f t="shared" si="14"/>
        <v>30 - 55</v>
      </c>
      <c r="N289" t="s">
        <v>22</v>
      </c>
      <c r="O289" t="s">
        <v>34</v>
      </c>
      <c r="P289">
        <v>1</v>
      </c>
      <c r="Q289" t="s">
        <v>39</v>
      </c>
      <c r="R289">
        <v>1</v>
      </c>
      <c r="S289" t="s">
        <v>25</v>
      </c>
      <c r="T289" t="s">
        <v>26</v>
      </c>
    </row>
    <row r="290" spans="1:20" x14ac:dyDescent="0.25">
      <c r="A290" t="s">
        <v>27</v>
      </c>
      <c r="B290" s="1">
        <v>12</v>
      </c>
      <c r="C290" t="str">
        <f t="shared" si="12"/>
        <v>1 - 2 years</v>
      </c>
      <c r="D290" t="s">
        <v>28</v>
      </c>
      <c r="E290" t="s">
        <v>19</v>
      </c>
      <c r="F290">
        <v>1092</v>
      </c>
      <c r="G290" t="str">
        <f t="shared" si="13"/>
        <v>1k - 5k</v>
      </c>
      <c r="H290" t="s">
        <v>29</v>
      </c>
      <c r="I290" t="s">
        <v>30</v>
      </c>
      <c r="J290">
        <v>4</v>
      </c>
      <c r="K290">
        <v>4</v>
      </c>
      <c r="L290">
        <v>49</v>
      </c>
      <c r="M290" t="str">
        <f t="shared" si="14"/>
        <v>30 - 55</v>
      </c>
      <c r="N290" t="s">
        <v>22</v>
      </c>
      <c r="O290" t="s">
        <v>23</v>
      </c>
      <c r="P290">
        <v>2</v>
      </c>
      <c r="Q290" t="s">
        <v>24</v>
      </c>
      <c r="R290">
        <v>1</v>
      </c>
      <c r="S290" t="s">
        <v>25</v>
      </c>
      <c r="T290" t="s">
        <v>26</v>
      </c>
    </row>
    <row r="291" spans="1:20" x14ac:dyDescent="0.25">
      <c r="A291" t="s">
        <v>17</v>
      </c>
      <c r="B291" s="1">
        <v>24</v>
      </c>
      <c r="C291" t="str">
        <f t="shared" si="12"/>
        <v>1 - 2 years</v>
      </c>
      <c r="D291" t="s">
        <v>35</v>
      </c>
      <c r="E291" t="s">
        <v>19</v>
      </c>
      <c r="F291">
        <v>1024</v>
      </c>
      <c r="G291" t="str">
        <f t="shared" si="13"/>
        <v>1k - 5k</v>
      </c>
      <c r="H291" t="s">
        <v>29</v>
      </c>
      <c r="I291" t="s">
        <v>42</v>
      </c>
      <c r="J291">
        <v>4</v>
      </c>
      <c r="K291">
        <v>4</v>
      </c>
      <c r="L291">
        <v>48</v>
      </c>
      <c r="M291" t="str">
        <f t="shared" si="14"/>
        <v>30 - 55</v>
      </c>
      <c r="N291" t="s">
        <v>49</v>
      </c>
      <c r="O291" t="s">
        <v>23</v>
      </c>
      <c r="P291">
        <v>1</v>
      </c>
      <c r="Q291" t="s">
        <v>24</v>
      </c>
      <c r="R291">
        <v>1</v>
      </c>
      <c r="S291" t="s">
        <v>26</v>
      </c>
      <c r="T291" t="s">
        <v>25</v>
      </c>
    </row>
    <row r="292" spans="1:20" x14ac:dyDescent="0.25">
      <c r="A292" t="s">
        <v>20</v>
      </c>
      <c r="B292" s="1">
        <v>12</v>
      </c>
      <c r="C292" t="str">
        <f t="shared" si="12"/>
        <v>1 - 2 years</v>
      </c>
      <c r="D292" t="s">
        <v>28</v>
      </c>
      <c r="E292" t="s">
        <v>43</v>
      </c>
      <c r="F292">
        <v>1076</v>
      </c>
      <c r="G292" t="str">
        <f t="shared" si="13"/>
        <v>1k - 5k</v>
      </c>
      <c r="H292" t="s">
        <v>29</v>
      </c>
      <c r="I292" t="s">
        <v>30</v>
      </c>
      <c r="J292">
        <v>2</v>
      </c>
      <c r="K292">
        <v>2</v>
      </c>
      <c r="L292">
        <v>26</v>
      </c>
      <c r="M292" t="str">
        <f t="shared" si="14"/>
        <v>18 - 30</v>
      </c>
      <c r="N292" t="s">
        <v>22</v>
      </c>
      <c r="O292" t="s">
        <v>23</v>
      </c>
      <c r="P292">
        <v>1</v>
      </c>
      <c r="Q292" t="s">
        <v>24</v>
      </c>
      <c r="R292">
        <v>1</v>
      </c>
      <c r="S292" t="s">
        <v>25</v>
      </c>
      <c r="T292" t="s">
        <v>26</v>
      </c>
    </row>
    <row r="293" spans="1:20" x14ac:dyDescent="0.25">
      <c r="A293" t="s">
        <v>27</v>
      </c>
      <c r="B293" s="1">
        <v>36</v>
      </c>
      <c r="C293" t="str">
        <f t="shared" si="12"/>
        <v>2 - 5 years</v>
      </c>
      <c r="D293" t="s">
        <v>28</v>
      </c>
      <c r="E293" t="s">
        <v>36</v>
      </c>
      <c r="F293">
        <v>9398</v>
      </c>
      <c r="G293" t="str">
        <f t="shared" si="13"/>
        <v>5k - 10k</v>
      </c>
      <c r="H293" t="s">
        <v>29</v>
      </c>
      <c r="I293" t="s">
        <v>42</v>
      </c>
      <c r="J293">
        <v>1</v>
      </c>
      <c r="K293">
        <v>4</v>
      </c>
      <c r="L293">
        <v>28</v>
      </c>
      <c r="M293" t="str">
        <f t="shared" si="14"/>
        <v>18 - 30</v>
      </c>
      <c r="N293" t="s">
        <v>22</v>
      </c>
      <c r="O293" t="s">
        <v>38</v>
      </c>
      <c r="P293">
        <v>1</v>
      </c>
      <c r="Q293" t="s">
        <v>39</v>
      </c>
      <c r="R293">
        <v>1</v>
      </c>
      <c r="S293" t="s">
        <v>25</v>
      </c>
      <c r="T293" t="s">
        <v>25</v>
      </c>
    </row>
    <row r="294" spans="1:20" x14ac:dyDescent="0.25">
      <c r="A294" t="s">
        <v>17</v>
      </c>
      <c r="B294" s="1">
        <v>24</v>
      </c>
      <c r="C294" t="str">
        <f t="shared" si="12"/>
        <v>1 - 2 years</v>
      </c>
      <c r="D294" t="s">
        <v>18</v>
      </c>
      <c r="E294" t="s">
        <v>36</v>
      </c>
      <c r="F294">
        <v>6419</v>
      </c>
      <c r="G294" t="str">
        <f t="shared" si="13"/>
        <v>5k - 10k</v>
      </c>
      <c r="H294" t="s">
        <v>29</v>
      </c>
      <c r="I294" t="s">
        <v>21</v>
      </c>
      <c r="J294">
        <v>2</v>
      </c>
      <c r="K294">
        <v>4</v>
      </c>
      <c r="L294">
        <v>44</v>
      </c>
      <c r="M294" t="str">
        <f t="shared" si="14"/>
        <v>30 - 55</v>
      </c>
      <c r="N294" t="s">
        <v>22</v>
      </c>
      <c r="O294" t="s">
        <v>34</v>
      </c>
      <c r="P294">
        <v>2</v>
      </c>
      <c r="Q294" t="s">
        <v>39</v>
      </c>
      <c r="R294">
        <v>2</v>
      </c>
      <c r="S294" t="s">
        <v>25</v>
      </c>
      <c r="T294" t="s">
        <v>26</v>
      </c>
    </row>
    <row r="295" spans="1:20" x14ac:dyDescent="0.25">
      <c r="A295" t="s">
        <v>47</v>
      </c>
      <c r="B295" s="1">
        <v>42</v>
      </c>
      <c r="C295" t="str">
        <f t="shared" si="12"/>
        <v>2 - 5 years</v>
      </c>
      <c r="D295" t="s">
        <v>18</v>
      </c>
      <c r="E295" t="s">
        <v>36</v>
      </c>
      <c r="F295">
        <v>4796</v>
      </c>
      <c r="G295" t="str">
        <f t="shared" si="13"/>
        <v>1k - 5k</v>
      </c>
      <c r="H295" t="s">
        <v>29</v>
      </c>
      <c r="I295" t="s">
        <v>21</v>
      </c>
      <c r="J295">
        <v>4</v>
      </c>
      <c r="K295">
        <v>4</v>
      </c>
      <c r="L295">
        <v>56</v>
      </c>
      <c r="M295" t="str">
        <f t="shared" si="14"/>
        <v>55 - 75</v>
      </c>
      <c r="N295" t="s">
        <v>22</v>
      </c>
      <c r="O295" t="s">
        <v>34</v>
      </c>
      <c r="P295">
        <v>1</v>
      </c>
      <c r="Q295" t="s">
        <v>24</v>
      </c>
      <c r="R295">
        <v>1</v>
      </c>
      <c r="S295" t="s">
        <v>26</v>
      </c>
      <c r="T295" t="s">
        <v>26</v>
      </c>
    </row>
    <row r="296" spans="1:20" x14ac:dyDescent="0.25">
      <c r="A296" t="s">
        <v>20</v>
      </c>
      <c r="B296" s="1">
        <v>48</v>
      </c>
      <c r="C296" t="str">
        <f t="shared" si="12"/>
        <v>2 - 5 years</v>
      </c>
      <c r="D296" t="s">
        <v>18</v>
      </c>
      <c r="E296" t="s">
        <v>43</v>
      </c>
      <c r="F296">
        <v>7629</v>
      </c>
      <c r="G296" t="str">
        <f t="shared" si="13"/>
        <v>5k - 10k</v>
      </c>
      <c r="H296" t="s">
        <v>20</v>
      </c>
      <c r="I296" t="s">
        <v>21</v>
      </c>
      <c r="J296">
        <v>4</v>
      </c>
      <c r="K296">
        <v>2</v>
      </c>
      <c r="L296">
        <v>46</v>
      </c>
      <c r="M296" t="str">
        <f t="shared" si="14"/>
        <v>30 - 55</v>
      </c>
      <c r="N296" t="s">
        <v>46</v>
      </c>
      <c r="O296" t="s">
        <v>23</v>
      </c>
      <c r="P296">
        <v>2</v>
      </c>
      <c r="Q296" t="s">
        <v>39</v>
      </c>
      <c r="R296">
        <v>2</v>
      </c>
      <c r="S296" t="s">
        <v>26</v>
      </c>
      <c r="T296" t="s">
        <v>26</v>
      </c>
    </row>
    <row r="297" spans="1:20" x14ac:dyDescent="0.25">
      <c r="A297" t="s">
        <v>27</v>
      </c>
      <c r="B297" s="1">
        <v>48</v>
      </c>
      <c r="C297" t="str">
        <f t="shared" si="12"/>
        <v>2 - 5 years</v>
      </c>
      <c r="D297" t="s">
        <v>28</v>
      </c>
      <c r="E297" t="s">
        <v>19</v>
      </c>
      <c r="F297">
        <v>9960</v>
      </c>
      <c r="G297" t="str">
        <f t="shared" si="13"/>
        <v>5k - 10k</v>
      </c>
      <c r="H297" t="s">
        <v>29</v>
      </c>
      <c r="I297" t="s">
        <v>42</v>
      </c>
      <c r="J297">
        <v>1</v>
      </c>
      <c r="K297">
        <v>2</v>
      </c>
      <c r="L297">
        <v>26</v>
      </c>
      <c r="M297" t="str">
        <f t="shared" si="14"/>
        <v>18 - 30</v>
      </c>
      <c r="N297" t="s">
        <v>22</v>
      </c>
      <c r="O297" t="s">
        <v>23</v>
      </c>
      <c r="P297">
        <v>1</v>
      </c>
      <c r="Q297" t="s">
        <v>24</v>
      </c>
      <c r="R297">
        <v>1</v>
      </c>
      <c r="S297" t="s">
        <v>25</v>
      </c>
      <c r="T297" t="s">
        <v>25</v>
      </c>
    </row>
    <row r="298" spans="1:20" x14ac:dyDescent="0.25">
      <c r="A298" t="s">
        <v>20</v>
      </c>
      <c r="B298" s="1">
        <v>12</v>
      </c>
      <c r="C298" t="str">
        <f t="shared" si="12"/>
        <v>1 - 2 years</v>
      </c>
      <c r="D298" t="s">
        <v>28</v>
      </c>
      <c r="E298" t="s">
        <v>36</v>
      </c>
      <c r="F298">
        <v>4675</v>
      </c>
      <c r="G298" t="str">
        <f t="shared" si="13"/>
        <v>1k - 5k</v>
      </c>
      <c r="H298" t="s">
        <v>20</v>
      </c>
      <c r="I298" t="s">
        <v>42</v>
      </c>
      <c r="J298">
        <v>1</v>
      </c>
      <c r="K298">
        <v>4</v>
      </c>
      <c r="L298">
        <v>20</v>
      </c>
      <c r="M298" t="str">
        <f t="shared" si="14"/>
        <v>18 - 30</v>
      </c>
      <c r="N298" t="s">
        <v>22</v>
      </c>
      <c r="O298" t="s">
        <v>38</v>
      </c>
      <c r="P298">
        <v>1</v>
      </c>
      <c r="Q298" t="s">
        <v>24</v>
      </c>
      <c r="R298">
        <v>1</v>
      </c>
      <c r="S298" t="s">
        <v>26</v>
      </c>
      <c r="T298" t="s">
        <v>26</v>
      </c>
    </row>
    <row r="299" spans="1:20" x14ac:dyDescent="0.25">
      <c r="A299" t="s">
        <v>20</v>
      </c>
      <c r="B299" s="1">
        <v>10</v>
      </c>
      <c r="C299" t="str">
        <f t="shared" si="12"/>
        <v>&lt; 1 year</v>
      </c>
      <c r="D299" t="s">
        <v>28</v>
      </c>
      <c r="E299" t="s">
        <v>36</v>
      </c>
      <c r="F299">
        <v>1287</v>
      </c>
      <c r="G299" t="str">
        <f t="shared" si="13"/>
        <v>1k - 5k</v>
      </c>
      <c r="H299" t="s">
        <v>20</v>
      </c>
      <c r="I299" t="s">
        <v>21</v>
      </c>
      <c r="J299">
        <v>4</v>
      </c>
      <c r="K299">
        <v>2</v>
      </c>
      <c r="L299">
        <v>45</v>
      </c>
      <c r="M299" t="str">
        <f t="shared" si="14"/>
        <v>30 - 55</v>
      </c>
      <c r="N299" t="s">
        <v>22</v>
      </c>
      <c r="O299" t="s">
        <v>23</v>
      </c>
      <c r="P299">
        <v>1</v>
      </c>
      <c r="Q299" t="s">
        <v>33</v>
      </c>
      <c r="R299">
        <v>1</v>
      </c>
      <c r="S299" t="s">
        <v>26</v>
      </c>
      <c r="T299" t="s">
        <v>26</v>
      </c>
    </row>
    <row r="300" spans="1:20" x14ac:dyDescent="0.25">
      <c r="A300" t="s">
        <v>20</v>
      </c>
      <c r="B300" s="1">
        <v>18</v>
      </c>
      <c r="C300" t="str">
        <f t="shared" si="12"/>
        <v>1 - 2 years</v>
      </c>
      <c r="D300" t="s">
        <v>28</v>
      </c>
      <c r="E300" t="s">
        <v>19</v>
      </c>
      <c r="F300">
        <v>2515</v>
      </c>
      <c r="G300" t="str">
        <f t="shared" si="13"/>
        <v>1k - 5k</v>
      </c>
      <c r="H300" t="s">
        <v>29</v>
      </c>
      <c r="I300" t="s">
        <v>30</v>
      </c>
      <c r="J300">
        <v>3</v>
      </c>
      <c r="K300">
        <v>4</v>
      </c>
      <c r="L300">
        <v>43</v>
      </c>
      <c r="M300" t="str">
        <f t="shared" si="14"/>
        <v>30 - 55</v>
      </c>
      <c r="N300" t="s">
        <v>22</v>
      </c>
      <c r="O300" t="s">
        <v>23</v>
      </c>
      <c r="P300">
        <v>1</v>
      </c>
      <c r="Q300" t="s">
        <v>24</v>
      </c>
      <c r="R300">
        <v>1</v>
      </c>
      <c r="S300" t="s">
        <v>25</v>
      </c>
      <c r="T300" t="s">
        <v>26</v>
      </c>
    </row>
    <row r="301" spans="1:20" x14ac:dyDescent="0.25">
      <c r="A301" t="s">
        <v>27</v>
      </c>
      <c r="B301" s="1">
        <v>21</v>
      </c>
      <c r="C301" t="str">
        <f t="shared" si="12"/>
        <v>1 - 2 years</v>
      </c>
      <c r="D301" t="s">
        <v>18</v>
      </c>
      <c r="E301" t="s">
        <v>19</v>
      </c>
      <c r="F301">
        <v>2745</v>
      </c>
      <c r="G301" t="str">
        <f t="shared" si="13"/>
        <v>1k - 5k</v>
      </c>
      <c r="H301" t="s">
        <v>40</v>
      </c>
      <c r="I301" t="s">
        <v>32</v>
      </c>
      <c r="J301">
        <v>3</v>
      </c>
      <c r="K301">
        <v>2</v>
      </c>
      <c r="L301">
        <v>32</v>
      </c>
      <c r="M301" t="str">
        <f t="shared" si="14"/>
        <v>30 - 55</v>
      </c>
      <c r="N301" t="s">
        <v>22</v>
      </c>
      <c r="O301" t="s">
        <v>23</v>
      </c>
      <c r="P301">
        <v>2</v>
      </c>
      <c r="Q301" t="s">
        <v>24</v>
      </c>
      <c r="R301">
        <v>1</v>
      </c>
      <c r="S301" t="s">
        <v>25</v>
      </c>
      <c r="T301" t="s">
        <v>26</v>
      </c>
    </row>
    <row r="302" spans="1:20" x14ac:dyDescent="0.25">
      <c r="A302" t="s">
        <v>20</v>
      </c>
      <c r="B302" s="1">
        <v>6</v>
      </c>
      <c r="C302" t="str">
        <f t="shared" si="12"/>
        <v>&lt; 1 year</v>
      </c>
      <c r="D302" t="s">
        <v>28</v>
      </c>
      <c r="E302" t="s">
        <v>36</v>
      </c>
      <c r="F302">
        <v>672</v>
      </c>
      <c r="G302" t="str">
        <f t="shared" si="13"/>
        <v>250 - 1k</v>
      </c>
      <c r="H302" t="s">
        <v>29</v>
      </c>
      <c r="I302" t="s">
        <v>41</v>
      </c>
      <c r="J302">
        <v>1</v>
      </c>
      <c r="K302">
        <v>4</v>
      </c>
      <c r="L302">
        <v>54</v>
      </c>
      <c r="M302" t="str">
        <f t="shared" si="14"/>
        <v>30 - 55</v>
      </c>
      <c r="N302" t="s">
        <v>22</v>
      </c>
      <c r="O302" t="s">
        <v>23</v>
      </c>
      <c r="P302">
        <v>1</v>
      </c>
      <c r="Q302" t="s">
        <v>41</v>
      </c>
      <c r="R302">
        <v>1</v>
      </c>
      <c r="S302" t="s">
        <v>25</v>
      </c>
      <c r="T302" t="s">
        <v>26</v>
      </c>
    </row>
    <row r="303" spans="1:20" x14ac:dyDescent="0.25">
      <c r="A303" t="s">
        <v>27</v>
      </c>
      <c r="B303" s="1">
        <v>36</v>
      </c>
      <c r="C303" t="str">
        <f t="shared" si="12"/>
        <v>2 - 5 years</v>
      </c>
      <c r="D303" t="s">
        <v>45</v>
      </c>
      <c r="E303" t="s">
        <v>19</v>
      </c>
      <c r="F303">
        <v>3804</v>
      </c>
      <c r="G303" t="str">
        <f t="shared" si="13"/>
        <v>1k - 5k</v>
      </c>
      <c r="H303" t="s">
        <v>29</v>
      </c>
      <c r="I303" t="s">
        <v>30</v>
      </c>
      <c r="J303">
        <v>4</v>
      </c>
      <c r="K303">
        <v>1</v>
      </c>
      <c r="L303">
        <v>42</v>
      </c>
      <c r="M303" t="str">
        <f t="shared" si="14"/>
        <v>30 - 55</v>
      </c>
      <c r="N303" t="s">
        <v>22</v>
      </c>
      <c r="O303" t="s">
        <v>23</v>
      </c>
      <c r="P303">
        <v>1</v>
      </c>
      <c r="Q303" t="s">
        <v>24</v>
      </c>
      <c r="R303">
        <v>1</v>
      </c>
      <c r="S303" t="s">
        <v>25</v>
      </c>
      <c r="T303" t="s">
        <v>25</v>
      </c>
    </row>
    <row r="304" spans="1:20" x14ac:dyDescent="0.25">
      <c r="A304" t="s">
        <v>47</v>
      </c>
      <c r="B304" s="1">
        <v>24</v>
      </c>
      <c r="C304" t="str">
        <f t="shared" si="12"/>
        <v>1 - 2 years</v>
      </c>
      <c r="D304" t="s">
        <v>18</v>
      </c>
      <c r="E304" t="s">
        <v>36</v>
      </c>
      <c r="F304">
        <v>1344</v>
      </c>
      <c r="G304" t="str">
        <f t="shared" si="13"/>
        <v>1k - 5k</v>
      </c>
      <c r="H304" t="s">
        <v>20</v>
      </c>
      <c r="I304" t="s">
        <v>32</v>
      </c>
      <c r="J304">
        <v>4</v>
      </c>
      <c r="K304">
        <v>2</v>
      </c>
      <c r="L304">
        <v>37</v>
      </c>
      <c r="M304" t="str">
        <f t="shared" si="14"/>
        <v>30 - 55</v>
      </c>
      <c r="N304" t="s">
        <v>46</v>
      </c>
      <c r="O304" t="s">
        <v>23</v>
      </c>
      <c r="P304">
        <v>2</v>
      </c>
      <c r="Q304" t="s">
        <v>33</v>
      </c>
      <c r="R304">
        <v>2</v>
      </c>
      <c r="S304" t="s">
        <v>26</v>
      </c>
      <c r="T304" t="s">
        <v>25</v>
      </c>
    </row>
    <row r="305" spans="1:20" x14ac:dyDescent="0.25">
      <c r="A305" t="s">
        <v>17</v>
      </c>
      <c r="B305" s="1">
        <v>10</v>
      </c>
      <c r="C305" t="str">
        <f t="shared" si="12"/>
        <v>&lt; 1 year</v>
      </c>
      <c r="D305" t="s">
        <v>18</v>
      </c>
      <c r="E305" t="s">
        <v>36</v>
      </c>
      <c r="F305">
        <v>1038</v>
      </c>
      <c r="G305" t="str">
        <f t="shared" si="13"/>
        <v>1k - 5k</v>
      </c>
      <c r="H305" t="s">
        <v>29</v>
      </c>
      <c r="I305" t="s">
        <v>32</v>
      </c>
      <c r="J305">
        <v>4</v>
      </c>
      <c r="K305">
        <v>3</v>
      </c>
      <c r="L305">
        <v>49</v>
      </c>
      <c r="M305" t="str">
        <f t="shared" si="14"/>
        <v>30 - 55</v>
      </c>
      <c r="N305" t="s">
        <v>22</v>
      </c>
      <c r="O305" t="s">
        <v>23</v>
      </c>
      <c r="P305">
        <v>2</v>
      </c>
      <c r="Q305" t="s">
        <v>24</v>
      </c>
      <c r="R305">
        <v>1</v>
      </c>
      <c r="S305" t="s">
        <v>25</v>
      </c>
      <c r="T305" t="s">
        <v>26</v>
      </c>
    </row>
    <row r="306" spans="1:20" x14ac:dyDescent="0.25">
      <c r="A306" t="s">
        <v>20</v>
      </c>
      <c r="B306" s="1">
        <v>48</v>
      </c>
      <c r="C306" t="str">
        <f t="shared" si="12"/>
        <v>2 - 5 years</v>
      </c>
      <c r="D306" t="s">
        <v>18</v>
      </c>
      <c r="E306" t="s">
        <v>36</v>
      </c>
      <c r="F306">
        <v>10127</v>
      </c>
      <c r="G306" t="str">
        <f t="shared" si="13"/>
        <v>10k - 20k</v>
      </c>
      <c r="H306" t="s">
        <v>37</v>
      </c>
      <c r="I306" t="s">
        <v>30</v>
      </c>
      <c r="J306">
        <v>2</v>
      </c>
      <c r="K306">
        <v>2</v>
      </c>
      <c r="L306">
        <v>44</v>
      </c>
      <c r="M306" t="str">
        <f t="shared" si="14"/>
        <v>30 - 55</v>
      </c>
      <c r="N306" t="s">
        <v>46</v>
      </c>
      <c r="O306" t="s">
        <v>34</v>
      </c>
      <c r="P306">
        <v>1</v>
      </c>
      <c r="Q306" t="s">
        <v>24</v>
      </c>
      <c r="R306">
        <v>1</v>
      </c>
      <c r="S306" t="s">
        <v>26</v>
      </c>
      <c r="T306" t="s">
        <v>25</v>
      </c>
    </row>
    <row r="307" spans="1:20" x14ac:dyDescent="0.25">
      <c r="A307" t="s">
        <v>20</v>
      </c>
      <c r="B307" s="1">
        <v>6</v>
      </c>
      <c r="C307" t="str">
        <f t="shared" si="12"/>
        <v>&lt; 1 year</v>
      </c>
      <c r="D307" t="s">
        <v>28</v>
      </c>
      <c r="E307" t="s">
        <v>19</v>
      </c>
      <c r="F307">
        <v>1543</v>
      </c>
      <c r="G307" t="str">
        <f t="shared" si="13"/>
        <v>1k - 5k</v>
      </c>
      <c r="H307" t="s">
        <v>40</v>
      </c>
      <c r="I307" t="s">
        <v>30</v>
      </c>
      <c r="J307">
        <v>4</v>
      </c>
      <c r="K307">
        <v>2</v>
      </c>
      <c r="L307">
        <v>33</v>
      </c>
      <c r="M307" t="str">
        <f t="shared" si="14"/>
        <v>30 - 55</v>
      </c>
      <c r="N307" t="s">
        <v>22</v>
      </c>
      <c r="O307" t="s">
        <v>23</v>
      </c>
      <c r="P307">
        <v>1</v>
      </c>
      <c r="Q307" t="s">
        <v>24</v>
      </c>
      <c r="R307">
        <v>1</v>
      </c>
      <c r="S307" t="s">
        <v>26</v>
      </c>
      <c r="T307" t="s">
        <v>26</v>
      </c>
    </row>
    <row r="308" spans="1:20" x14ac:dyDescent="0.25">
      <c r="A308" t="s">
        <v>20</v>
      </c>
      <c r="B308" s="1">
        <v>30</v>
      </c>
      <c r="C308" t="str">
        <f t="shared" si="12"/>
        <v>2 - 5 years</v>
      </c>
      <c r="D308" t="s">
        <v>28</v>
      </c>
      <c r="E308" t="s">
        <v>36</v>
      </c>
      <c r="F308">
        <v>4811</v>
      </c>
      <c r="G308" t="str">
        <f t="shared" si="13"/>
        <v>1k - 5k</v>
      </c>
      <c r="H308" t="s">
        <v>20</v>
      </c>
      <c r="I308" t="s">
        <v>32</v>
      </c>
      <c r="J308">
        <v>2</v>
      </c>
      <c r="K308">
        <v>4</v>
      </c>
      <c r="L308">
        <v>24</v>
      </c>
      <c r="M308" t="str">
        <f t="shared" si="14"/>
        <v>18 - 30</v>
      </c>
      <c r="N308" t="s">
        <v>49</v>
      </c>
      <c r="O308" t="s">
        <v>38</v>
      </c>
      <c r="P308">
        <v>1</v>
      </c>
      <c r="Q308" t="s">
        <v>33</v>
      </c>
      <c r="R308">
        <v>1</v>
      </c>
      <c r="S308" t="s">
        <v>26</v>
      </c>
      <c r="T308" t="s">
        <v>26</v>
      </c>
    </row>
    <row r="309" spans="1:20" x14ac:dyDescent="0.25">
      <c r="A309" t="s">
        <v>17</v>
      </c>
      <c r="B309" s="1">
        <v>12</v>
      </c>
      <c r="C309" t="str">
        <f t="shared" si="12"/>
        <v>1 - 2 years</v>
      </c>
      <c r="D309" t="s">
        <v>28</v>
      </c>
      <c r="E309" t="s">
        <v>19</v>
      </c>
      <c r="F309">
        <v>727</v>
      </c>
      <c r="G309" t="str">
        <f t="shared" si="13"/>
        <v>250 - 1k</v>
      </c>
      <c r="H309" t="s">
        <v>44</v>
      </c>
      <c r="I309" t="s">
        <v>42</v>
      </c>
      <c r="J309">
        <v>4</v>
      </c>
      <c r="K309">
        <v>3</v>
      </c>
      <c r="L309">
        <v>33</v>
      </c>
      <c r="M309" t="str">
        <f t="shared" si="14"/>
        <v>30 - 55</v>
      </c>
      <c r="N309" t="s">
        <v>22</v>
      </c>
      <c r="O309" t="s">
        <v>23</v>
      </c>
      <c r="P309">
        <v>1</v>
      </c>
      <c r="Q309" t="s">
        <v>33</v>
      </c>
      <c r="R309">
        <v>1</v>
      </c>
      <c r="S309" t="s">
        <v>25</v>
      </c>
      <c r="T309" t="s">
        <v>25</v>
      </c>
    </row>
    <row r="310" spans="1:20" x14ac:dyDescent="0.25">
      <c r="A310" t="s">
        <v>27</v>
      </c>
      <c r="B310" s="1">
        <v>8</v>
      </c>
      <c r="C310" t="str">
        <f t="shared" si="12"/>
        <v>&lt; 1 year</v>
      </c>
      <c r="D310" t="s">
        <v>28</v>
      </c>
      <c r="E310" t="s">
        <v>19</v>
      </c>
      <c r="F310">
        <v>1237</v>
      </c>
      <c r="G310" t="str">
        <f t="shared" si="13"/>
        <v>1k - 5k</v>
      </c>
      <c r="H310" t="s">
        <v>29</v>
      </c>
      <c r="I310" t="s">
        <v>30</v>
      </c>
      <c r="J310">
        <v>3</v>
      </c>
      <c r="K310">
        <v>4</v>
      </c>
      <c r="L310">
        <v>24</v>
      </c>
      <c r="M310" t="str">
        <f t="shared" si="14"/>
        <v>18 - 30</v>
      </c>
      <c r="N310" t="s">
        <v>22</v>
      </c>
      <c r="O310" t="s">
        <v>23</v>
      </c>
      <c r="P310">
        <v>1</v>
      </c>
      <c r="Q310" t="s">
        <v>24</v>
      </c>
      <c r="R310">
        <v>1</v>
      </c>
      <c r="S310" t="s">
        <v>26</v>
      </c>
      <c r="T310" t="s">
        <v>25</v>
      </c>
    </row>
    <row r="311" spans="1:20" x14ac:dyDescent="0.25">
      <c r="A311" t="s">
        <v>27</v>
      </c>
      <c r="B311" s="1">
        <v>9</v>
      </c>
      <c r="C311" t="str">
        <f t="shared" si="12"/>
        <v>&lt; 1 year</v>
      </c>
      <c r="D311" t="s">
        <v>28</v>
      </c>
      <c r="E311" t="s">
        <v>36</v>
      </c>
      <c r="F311">
        <v>276</v>
      </c>
      <c r="G311" t="str">
        <f t="shared" si="13"/>
        <v>250 - 1k</v>
      </c>
      <c r="H311" t="s">
        <v>29</v>
      </c>
      <c r="I311" t="s">
        <v>30</v>
      </c>
      <c r="J311">
        <v>4</v>
      </c>
      <c r="K311">
        <v>4</v>
      </c>
      <c r="L311">
        <v>22</v>
      </c>
      <c r="M311" t="str">
        <f t="shared" si="14"/>
        <v>18 - 30</v>
      </c>
      <c r="N311" t="s">
        <v>22</v>
      </c>
      <c r="O311" t="s">
        <v>38</v>
      </c>
      <c r="P311">
        <v>1</v>
      </c>
      <c r="Q311" t="s">
        <v>33</v>
      </c>
      <c r="R311">
        <v>1</v>
      </c>
      <c r="S311" t="s">
        <v>26</v>
      </c>
      <c r="T311" t="s">
        <v>26</v>
      </c>
    </row>
    <row r="312" spans="1:20" x14ac:dyDescent="0.25">
      <c r="A312" t="s">
        <v>27</v>
      </c>
      <c r="B312" s="1">
        <v>48</v>
      </c>
      <c r="C312" t="str">
        <f t="shared" si="12"/>
        <v>2 - 5 years</v>
      </c>
      <c r="D312" t="s">
        <v>28</v>
      </c>
      <c r="E312" t="s">
        <v>36</v>
      </c>
      <c r="F312">
        <v>5381</v>
      </c>
      <c r="G312" t="str">
        <f t="shared" si="13"/>
        <v>5k - 10k</v>
      </c>
      <c r="H312" t="s">
        <v>20</v>
      </c>
      <c r="I312" t="s">
        <v>41</v>
      </c>
      <c r="J312">
        <v>3</v>
      </c>
      <c r="K312">
        <v>4</v>
      </c>
      <c r="L312">
        <v>40</v>
      </c>
      <c r="M312" t="str">
        <f t="shared" si="14"/>
        <v>30 - 55</v>
      </c>
      <c r="N312" t="s">
        <v>46</v>
      </c>
      <c r="O312" t="s">
        <v>34</v>
      </c>
      <c r="P312">
        <v>1</v>
      </c>
      <c r="Q312" t="s">
        <v>41</v>
      </c>
      <c r="R312">
        <v>1</v>
      </c>
      <c r="S312" t="s">
        <v>25</v>
      </c>
      <c r="T312" t="s">
        <v>26</v>
      </c>
    </row>
    <row r="313" spans="1:20" x14ac:dyDescent="0.25">
      <c r="A313" t="s">
        <v>20</v>
      </c>
      <c r="B313" s="1">
        <v>24</v>
      </c>
      <c r="C313" t="str">
        <f t="shared" si="12"/>
        <v>1 - 2 years</v>
      </c>
      <c r="D313" t="s">
        <v>28</v>
      </c>
      <c r="E313" t="s">
        <v>19</v>
      </c>
      <c r="F313">
        <v>5511</v>
      </c>
      <c r="G313" t="str">
        <f t="shared" si="13"/>
        <v>5k - 10k</v>
      </c>
      <c r="H313" t="s">
        <v>44</v>
      </c>
      <c r="I313" t="s">
        <v>30</v>
      </c>
      <c r="J313">
        <v>4</v>
      </c>
      <c r="K313">
        <v>1</v>
      </c>
      <c r="L313">
        <v>25</v>
      </c>
      <c r="M313" t="str">
        <f t="shared" si="14"/>
        <v>18 - 30</v>
      </c>
      <c r="N313" t="s">
        <v>49</v>
      </c>
      <c r="O313" t="s">
        <v>23</v>
      </c>
      <c r="P313">
        <v>1</v>
      </c>
      <c r="Q313" t="s">
        <v>24</v>
      </c>
      <c r="R313">
        <v>1</v>
      </c>
      <c r="S313" t="s">
        <v>26</v>
      </c>
      <c r="T313" t="s">
        <v>26</v>
      </c>
    </row>
    <row r="314" spans="1:20" x14ac:dyDescent="0.25">
      <c r="A314" t="s">
        <v>47</v>
      </c>
      <c r="B314" s="1">
        <v>24</v>
      </c>
      <c r="C314" t="str">
        <f t="shared" si="12"/>
        <v>1 - 2 years</v>
      </c>
      <c r="D314" t="s">
        <v>28</v>
      </c>
      <c r="E314" t="s">
        <v>19</v>
      </c>
      <c r="F314">
        <v>3749</v>
      </c>
      <c r="G314" t="str">
        <f t="shared" si="13"/>
        <v>1k - 5k</v>
      </c>
      <c r="H314" t="s">
        <v>29</v>
      </c>
      <c r="I314" t="s">
        <v>42</v>
      </c>
      <c r="J314">
        <v>2</v>
      </c>
      <c r="K314">
        <v>4</v>
      </c>
      <c r="L314">
        <v>26</v>
      </c>
      <c r="M314" t="str">
        <f t="shared" si="14"/>
        <v>18 - 30</v>
      </c>
      <c r="N314" t="s">
        <v>22</v>
      </c>
      <c r="O314" t="s">
        <v>23</v>
      </c>
      <c r="P314">
        <v>1</v>
      </c>
      <c r="Q314" t="s">
        <v>24</v>
      </c>
      <c r="R314">
        <v>1</v>
      </c>
      <c r="S314" t="s">
        <v>26</v>
      </c>
      <c r="T314" t="s">
        <v>26</v>
      </c>
    </row>
    <row r="315" spans="1:20" x14ac:dyDescent="0.25">
      <c r="A315" t="s">
        <v>27</v>
      </c>
      <c r="B315" s="1">
        <v>12</v>
      </c>
      <c r="C315" t="str">
        <f t="shared" si="12"/>
        <v>1 - 2 years</v>
      </c>
      <c r="D315" t="s">
        <v>28</v>
      </c>
      <c r="E315" t="s">
        <v>36</v>
      </c>
      <c r="F315">
        <v>685</v>
      </c>
      <c r="G315" t="str">
        <f t="shared" si="13"/>
        <v>250 - 1k</v>
      </c>
      <c r="H315" t="s">
        <v>29</v>
      </c>
      <c r="I315" t="s">
        <v>32</v>
      </c>
      <c r="J315">
        <v>2</v>
      </c>
      <c r="K315">
        <v>3</v>
      </c>
      <c r="L315">
        <v>25</v>
      </c>
      <c r="M315" t="str">
        <f t="shared" si="14"/>
        <v>18 - 30</v>
      </c>
      <c r="N315" t="s">
        <v>46</v>
      </c>
      <c r="O315" t="s">
        <v>23</v>
      </c>
      <c r="P315">
        <v>1</v>
      </c>
      <c r="Q315" t="s">
        <v>33</v>
      </c>
      <c r="R315">
        <v>1</v>
      </c>
      <c r="S315" t="s">
        <v>26</v>
      </c>
      <c r="T315" t="s">
        <v>25</v>
      </c>
    </row>
    <row r="316" spans="1:20" x14ac:dyDescent="0.25">
      <c r="A316" t="s">
        <v>47</v>
      </c>
      <c r="B316" s="1">
        <v>4</v>
      </c>
      <c r="C316" t="str">
        <f t="shared" si="12"/>
        <v>&lt; 1 year</v>
      </c>
      <c r="D316" t="s">
        <v>28</v>
      </c>
      <c r="E316" t="s">
        <v>36</v>
      </c>
      <c r="F316">
        <v>1494</v>
      </c>
      <c r="G316" t="str">
        <f t="shared" si="13"/>
        <v>1k - 5k</v>
      </c>
      <c r="H316" t="s">
        <v>20</v>
      </c>
      <c r="I316" t="s">
        <v>42</v>
      </c>
      <c r="J316">
        <v>1</v>
      </c>
      <c r="K316">
        <v>2</v>
      </c>
      <c r="L316">
        <v>29</v>
      </c>
      <c r="M316" t="str">
        <f t="shared" si="14"/>
        <v>18 - 30</v>
      </c>
      <c r="N316" t="s">
        <v>22</v>
      </c>
      <c r="O316" t="s">
        <v>23</v>
      </c>
      <c r="P316">
        <v>1</v>
      </c>
      <c r="Q316" t="s">
        <v>33</v>
      </c>
      <c r="R316">
        <v>2</v>
      </c>
      <c r="S316" t="s">
        <v>26</v>
      </c>
      <c r="T316" t="s">
        <v>26</v>
      </c>
    </row>
    <row r="317" spans="1:20" x14ac:dyDescent="0.25">
      <c r="A317" t="s">
        <v>17</v>
      </c>
      <c r="B317" s="1">
        <v>36</v>
      </c>
      <c r="C317" t="str">
        <f t="shared" si="12"/>
        <v>2 - 5 years</v>
      </c>
      <c r="D317" t="s">
        <v>48</v>
      </c>
      <c r="E317" t="s">
        <v>19</v>
      </c>
      <c r="F317">
        <v>2746</v>
      </c>
      <c r="G317" t="str">
        <f t="shared" si="13"/>
        <v>1k - 5k</v>
      </c>
      <c r="H317" t="s">
        <v>29</v>
      </c>
      <c r="I317" t="s">
        <v>21</v>
      </c>
      <c r="J317">
        <v>4</v>
      </c>
      <c r="K317">
        <v>4</v>
      </c>
      <c r="L317">
        <v>31</v>
      </c>
      <c r="M317" t="str">
        <f t="shared" si="14"/>
        <v>30 - 55</v>
      </c>
      <c r="N317" t="s">
        <v>46</v>
      </c>
      <c r="O317" t="s">
        <v>23</v>
      </c>
      <c r="P317">
        <v>1</v>
      </c>
      <c r="Q317" t="s">
        <v>24</v>
      </c>
      <c r="R317">
        <v>1</v>
      </c>
      <c r="S317" t="s">
        <v>26</v>
      </c>
      <c r="T317" t="s">
        <v>25</v>
      </c>
    </row>
    <row r="318" spans="1:20" x14ac:dyDescent="0.25">
      <c r="A318" t="s">
        <v>17</v>
      </c>
      <c r="B318" s="1">
        <v>12</v>
      </c>
      <c r="C318" t="str">
        <f t="shared" si="12"/>
        <v>1 - 2 years</v>
      </c>
      <c r="D318" t="s">
        <v>28</v>
      </c>
      <c r="E318" t="s">
        <v>19</v>
      </c>
      <c r="F318">
        <v>708</v>
      </c>
      <c r="G318" t="str">
        <f t="shared" si="13"/>
        <v>250 - 1k</v>
      </c>
      <c r="H318" t="s">
        <v>29</v>
      </c>
      <c r="I318" t="s">
        <v>30</v>
      </c>
      <c r="J318">
        <v>2</v>
      </c>
      <c r="K318">
        <v>3</v>
      </c>
      <c r="L318">
        <v>38</v>
      </c>
      <c r="M318" t="str">
        <f t="shared" si="14"/>
        <v>30 - 55</v>
      </c>
      <c r="N318" t="s">
        <v>22</v>
      </c>
      <c r="O318" t="s">
        <v>23</v>
      </c>
      <c r="P318">
        <v>1</v>
      </c>
      <c r="Q318" t="s">
        <v>33</v>
      </c>
      <c r="R318">
        <v>2</v>
      </c>
      <c r="S318" t="s">
        <v>26</v>
      </c>
      <c r="T318" t="s">
        <v>26</v>
      </c>
    </row>
    <row r="319" spans="1:20" x14ac:dyDescent="0.25">
      <c r="A319" t="s">
        <v>27</v>
      </c>
      <c r="B319" s="1">
        <v>24</v>
      </c>
      <c r="C319" t="str">
        <f t="shared" si="12"/>
        <v>1 - 2 years</v>
      </c>
      <c r="D319" t="s">
        <v>28</v>
      </c>
      <c r="E319" t="s">
        <v>19</v>
      </c>
      <c r="F319">
        <v>4351</v>
      </c>
      <c r="G319" t="str">
        <f t="shared" si="13"/>
        <v>1k - 5k</v>
      </c>
      <c r="H319" t="s">
        <v>20</v>
      </c>
      <c r="I319" t="s">
        <v>30</v>
      </c>
      <c r="J319">
        <v>1</v>
      </c>
      <c r="K319">
        <v>4</v>
      </c>
      <c r="L319">
        <v>48</v>
      </c>
      <c r="M319" t="str">
        <f t="shared" si="14"/>
        <v>30 - 55</v>
      </c>
      <c r="N319" t="s">
        <v>22</v>
      </c>
      <c r="O319" t="s">
        <v>23</v>
      </c>
      <c r="P319">
        <v>1</v>
      </c>
      <c r="Q319" t="s">
        <v>33</v>
      </c>
      <c r="R319">
        <v>1</v>
      </c>
      <c r="S319" t="s">
        <v>25</v>
      </c>
      <c r="T319" t="s">
        <v>26</v>
      </c>
    </row>
    <row r="320" spans="1:20" x14ac:dyDescent="0.25">
      <c r="A320" t="s">
        <v>20</v>
      </c>
      <c r="B320" s="1">
        <v>12</v>
      </c>
      <c r="C320" t="str">
        <f t="shared" si="12"/>
        <v>1 - 2 years</v>
      </c>
      <c r="D320" t="s">
        <v>18</v>
      </c>
      <c r="E320" t="s">
        <v>31</v>
      </c>
      <c r="F320">
        <v>701</v>
      </c>
      <c r="G320" t="str">
        <f t="shared" si="13"/>
        <v>250 - 1k</v>
      </c>
      <c r="H320" t="s">
        <v>29</v>
      </c>
      <c r="I320" t="s">
        <v>30</v>
      </c>
      <c r="J320">
        <v>4</v>
      </c>
      <c r="K320">
        <v>2</v>
      </c>
      <c r="L320">
        <v>32</v>
      </c>
      <c r="M320" t="str">
        <f t="shared" si="14"/>
        <v>30 - 55</v>
      </c>
      <c r="N320" t="s">
        <v>22</v>
      </c>
      <c r="O320" t="s">
        <v>23</v>
      </c>
      <c r="P320">
        <v>2</v>
      </c>
      <c r="Q320" t="s">
        <v>24</v>
      </c>
      <c r="R320">
        <v>1</v>
      </c>
      <c r="S320" t="s">
        <v>26</v>
      </c>
      <c r="T320" t="s">
        <v>26</v>
      </c>
    </row>
    <row r="321" spans="1:20" x14ac:dyDescent="0.25">
      <c r="A321" t="s">
        <v>17</v>
      </c>
      <c r="B321" s="1">
        <v>15</v>
      </c>
      <c r="C321" t="str">
        <f t="shared" si="12"/>
        <v>1 - 2 years</v>
      </c>
      <c r="D321" t="s">
        <v>35</v>
      </c>
      <c r="E321" t="s">
        <v>19</v>
      </c>
      <c r="F321">
        <v>3643</v>
      </c>
      <c r="G321" t="str">
        <f t="shared" si="13"/>
        <v>1k - 5k</v>
      </c>
      <c r="H321" t="s">
        <v>29</v>
      </c>
      <c r="I321" t="s">
        <v>21</v>
      </c>
      <c r="J321">
        <v>1</v>
      </c>
      <c r="K321">
        <v>4</v>
      </c>
      <c r="L321">
        <v>27</v>
      </c>
      <c r="M321" t="str">
        <f t="shared" si="14"/>
        <v>18 - 30</v>
      </c>
      <c r="N321" t="s">
        <v>22</v>
      </c>
      <c r="O321" t="s">
        <v>23</v>
      </c>
      <c r="P321">
        <v>2</v>
      </c>
      <c r="Q321" t="s">
        <v>33</v>
      </c>
      <c r="R321">
        <v>1</v>
      </c>
      <c r="S321" t="s">
        <v>26</v>
      </c>
      <c r="T321" t="s">
        <v>26</v>
      </c>
    </row>
    <row r="322" spans="1:20" x14ac:dyDescent="0.25">
      <c r="A322" t="s">
        <v>27</v>
      </c>
      <c r="B322" s="1">
        <v>30</v>
      </c>
      <c r="C322" t="str">
        <f t="shared" si="12"/>
        <v>2 - 5 years</v>
      </c>
      <c r="D322" t="s">
        <v>18</v>
      </c>
      <c r="E322" t="s">
        <v>36</v>
      </c>
      <c r="F322">
        <v>4249</v>
      </c>
      <c r="G322" t="str">
        <f t="shared" si="13"/>
        <v>1k - 5k</v>
      </c>
      <c r="H322" t="s">
        <v>29</v>
      </c>
      <c r="I322" t="s">
        <v>41</v>
      </c>
      <c r="J322">
        <v>4</v>
      </c>
      <c r="K322">
        <v>2</v>
      </c>
      <c r="L322">
        <v>28</v>
      </c>
      <c r="M322" t="str">
        <f t="shared" si="14"/>
        <v>18 - 30</v>
      </c>
      <c r="N322" t="s">
        <v>22</v>
      </c>
      <c r="O322" t="s">
        <v>23</v>
      </c>
      <c r="P322">
        <v>2</v>
      </c>
      <c r="Q322" t="s">
        <v>39</v>
      </c>
      <c r="R322">
        <v>1</v>
      </c>
      <c r="S322" t="s">
        <v>26</v>
      </c>
      <c r="T322" t="s">
        <v>25</v>
      </c>
    </row>
    <row r="323" spans="1:20" x14ac:dyDescent="0.25">
      <c r="A323" t="s">
        <v>17</v>
      </c>
      <c r="B323" s="1">
        <v>24</v>
      </c>
      <c r="C323" t="str">
        <f t="shared" ref="C323:C386" si="15">IF(B323&lt;=11,"&lt; 1 year",IF(B323&lt;=24,"1 - 2 years",IF(B323&lt;=72,"2 - 5 years", "&gt; 5 years")))</f>
        <v>1 - 2 years</v>
      </c>
      <c r="D323" t="s">
        <v>28</v>
      </c>
      <c r="E323" t="s">
        <v>19</v>
      </c>
      <c r="F323">
        <v>1938</v>
      </c>
      <c r="G323" t="str">
        <f t="shared" ref="G323:G386" si="16">IF(F323&lt;= 1000,"250 - 1k",IF(F323&lt;=5000,"1k - 5k",IF(F323&lt;=10000,"5k - 10k", "10k - 20k")))</f>
        <v>1k - 5k</v>
      </c>
      <c r="H323" t="s">
        <v>29</v>
      </c>
      <c r="I323" t="s">
        <v>42</v>
      </c>
      <c r="J323">
        <v>4</v>
      </c>
      <c r="K323">
        <v>3</v>
      </c>
      <c r="L323">
        <v>32</v>
      </c>
      <c r="M323" t="str">
        <f t="shared" ref="M323:M386" si="17">IF(L323&lt;=30,"18 - 30",IF(L323&lt;=55,"30 - 55",IF(L323&gt;=75,"55 - 75","55 - 75")))</f>
        <v>30 - 55</v>
      </c>
      <c r="N323" t="s">
        <v>22</v>
      </c>
      <c r="O323" t="s">
        <v>23</v>
      </c>
      <c r="P323">
        <v>1</v>
      </c>
      <c r="Q323" t="s">
        <v>24</v>
      </c>
      <c r="R323">
        <v>1</v>
      </c>
      <c r="S323" t="s">
        <v>26</v>
      </c>
      <c r="T323" t="s">
        <v>25</v>
      </c>
    </row>
    <row r="324" spans="1:20" x14ac:dyDescent="0.25">
      <c r="A324" t="s">
        <v>17</v>
      </c>
      <c r="B324" s="1">
        <v>24</v>
      </c>
      <c r="C324" t="str">
        <f t="shared" si="15"/>
        <v>1 - 2 years</v>
      </c>
      <c r="D324" t="s">
        <v>28</v>
      </c>
      <c r="E324" t="s">
        <v>36</v>
      </c>
      <c r="F324">
        <v>2910</v>
      </c>
      <c r="G324" t="str">
        <f t="shared" si="16"/>
        <v>1k - 5k</v>
      </c>
      <c r="H324" t="s">
        <v>29</v>
      </c>
      <c r="I324" t="s">
        <v>32</v>
      </c>
      <c r="J324">
        <v>2</v>
      </c>
      <c r="K324">
        <v>1</v>
      </c>
      <c r="L324">
        <v>34</v>
      </c>
      <c r="M324" t="str">
        <f t="shared" si="17"/>
        <v>30 - 55</v>
      </c>
      <c r="N324" t="s">
        <v>22</v>
      </c>
      <c r="O324" t="s">
        <v>34</v>
      </c>
      <c r="P324">
        <v>1</v>
      </c>
      <c r="Q324" t="s">
        <v>39</v>
      </c>
      <c r="R324">
        <v>1</v>
      </c>
      <c r="S324" t="s">
        <v>25</v>
      </c>
      <c r="T324" t="s">
        <v>26</v>
      </c>
    </row>
    <row r="325" spans="1:20" x14ac:dyDescent="0.25">
      <c r="A325" t="s">
        <v>17</v>
      </c>
      <c r="B325" s="1">
        <v>18</v>
      </c>
      <c r="C325" t="str">
        <f t="shared" si="15"/>
        <v>1 - 2 years</v>
      </c>
      <c r="D325" t="s">
        <v>28</v>
      </c>
      <c r="E325" t="s">
        <v>19</v>
      </c>
      <c r="F325">
        <v>2659</v>
      </c>
      <c r="G325" t="str">
        <f t="shared" si="16"/>
        <v>1k - 5k</v>
      </c>
      <c r="H325" t="s">
        <v>40</v>
      </c>
      <c r="I325" t="s">
        <v>30</v>
      </c>
      <c r="J325">
        <v>4</v>
      </c>
      <c r="K325">
        <v>2</v>
      </c>
      <c r="L325">
        <v>28</v>
      </c>
      <c r="M325" t="str">
        <f t="shared" si="17"/>
        <v>18 - 30</v>
      </c>
      <c r="N325" t="s">
        <v>22</v>
      </c>
      <c r="O325" t="s">
        <v>23</v>
      </c>
      <c r="P325">
        <v>1</v>
      </c>
      <c r="Q325" t="s">
        <v>24</v>
      </c>
      <c r="R325">
        <v>1</v>
      </c>
      <c r="S325" t="s">
        <v>26</v>
      </c>
      <c r="T325" t="s">
        <v>26</v>
      </c>
    </row>
    <row r="326" spans="1:20" x14ac:dyDescent="0.25">
      <c r="A326" t="s">
        <v>20</v>
      </c>
      <c r="B326" s="1">
        <v>18</v>
      </c>
      <c r="C326" t="str">
        <f t="shared" si="15"/>
        <v>1 - 2 years</v>
      </c>
      <c r="D326" t="s">
        <v>18</v>
      </c>
      <c r="E326" t="s">
        <v>36</v>
      </c>
      <c r="F326">
        <v>1028</v>
      </c>
      <c r="G326" t="str">
        <f t="shared" si="16"/>
        <v>1k - 5k</v>
      </c>
      <c r="H326" t="s">
        <v>29</v>
      </c>
      <c r="I326" t="s">
        <v>30</v>
      </c>
      <c r="J326">
        <v>4</v>
      </c>
      <c r="K326">
        <v>3</v>
      </c>
      <c r="L326">
        <v>36</v>
      </c>
      <c r="M326" t="str">
        <f t="shared" si="17"/>
        <v>30 - 55</v>
      </c>
      <c r="N326" t="s">
        <v>22</v>
      </c>
      <c r="O326" t="s">
        <v>23</v>
      </c>
      <c r="P326">
        <v>2</v>
      </c>
      <c r="Q326" t="s">
        <v>24</v>
      </c>
      <c r="R326">
        <v>1</v>
      </c>
      <c r="S326" t="s">
        <v>26</v>
      </c>
      <c r="T326" t="s">
        <v>26</v>
      </c>
    </row>
    <row r="327" spans="1:20" x14ac:dyDescent="0.25">
      <c r="A327" t="s">
        <v>17</v>
      </c>
      <c r="B327" s="1">
        <v>8</v>
      </c>
      <c r="C327" t="str">
        <f t="shared" si="15"/>
        <v>&lt; 1 year</v>
      </c>
      <c r="D327" t="s">
        <v>18</v>
      </c>
      <c r="E327" t="s">
        <v>36</v>
      </c>
      <c r="F327">
        <v>3398</v>
      </c>
      <c r="G327" t="str">
        <f t="shared" si="16"/>
        <v>1k - 5k</v>
      </c>
      <c r="H327" t="s">
        <v>29</v>
      </c>
      <c r="I327" t="s">
        <v>32</v>
      </c>
      <c r="J327">
        <v>1</v>
      </c>
      <c r="K327">
        <v>4</v>
      </c>
      <c r="L327">
        <v>39</v>
      </c>
      <c r="M327" t="str">
        <f t="shared" si="17"/>
        <v>30 - 55</v>
      </c>
      <c r="N327" t="s">
        <v>22</v>
      </c>
      <c r="O327" t="s">
        <v>23</v>
      </c>
      <c r="P327">
        <v>2</v>
      </c>
      <c r="Q327" t="s">
        <v>33</v>
      </c>
      <c r="R327">
        <v>1</v>
      </c>
      <c r="S327" t="s">
        <v>26</v>
      </c>
      <c r="T327" t="s">
        <v>26</v>
      </c>
    </row>
    <row r="328" spans="1:20" x14ac:dyDescent="0.25">
      <c r="A328" t="s">
        <v>20</v>
      </c>
      <c r="B328" s="1">
        <v>12</v>
      </c>
      <c r="C328" t="str">
        <f t="shared" si="15"/>
        <v>1 - 2 years</v>
      </c>
      <c r="D328" t="s">
        <v>18</v>
      </c>
      <c r="E328" t="s">
        <v>19</v>
      </c>
      <c r="F328">
        <v>5801</v>
      </c>
      <c r="G328" t="str">
        <f t="shared" si="16"/>
        <v>5k - 10k</v>
      </c>
      <c r="H328" t="s">
        <v>20</v>
      </c>
      <c r="I328" t="s">
        <v>21</v>
      </c>
      <c r="J328">
        <v>2</v>
      </c>
      <c r="K328">
        <v>4</v>
      </c>
      <c r="L328">
        <v>49</v>
      </c>
      <c r="M328" t="str">
        <f t="shared" si="17"/>
        <v>30 - 55</v>
      </c>
      <c r="N328" t="s">
        <v>22</v>
      </c>
      <c r="O328" t="s">
        <v>38</v>
      </c>
      <c r="P328">
        <v>1</v>
      </c>
      <c r="Q328" t="s">
        <v>24</v>
      </c>
      <c r="R328">
        <v>1</v>
      </c>
      <c r="S328" t="s">
        <v>25</v>
      </c>
      <c r="T328" t="s">
        <v>26</v>
      </c>
    </row>
    <row r="329" spans="1:20" x14ac:dyDescent="0.25">
      <c r="A329" t="s">
        <v>20</v>
      </c>
      <c r="B329" s="1">
        <v>24</v>
      </c>
      <c r="C329" t="str">
        <f t="shared" si="15"/>
        <v>1 - 2 years</v>
      </c>
      <c r="D329" t="s">
        <v>28</v>
      </c>
      <c r="E329" t="s">
        <v>36</v>
      </c>
      <c r="F329">
        <v>1525</v>
      </c>
      <c r="G329" t="str">
        <f t="shared" si="16"/>
        <v>1k - 5k</v>
      </c>
      <c r="H329" t="s">
        <v>40</v>
      </c>
      <c r="I329" t="s">
        <v>32</v>
      </c>
      <c r="J329">
        <v>4</v>
      </c>
      <c r="K329">
        <v>3</v>
      </c>
      <c r="L329">
        <v>34</v>
      </c>
      <c r="M329" t="str">
        <f t="shared" si="17"/>
        <v>30 - 55</v>
      </c>
      <c r="N329" t="s">
        <v>22</v>
      </c>
      <c r="O329" t="s">
        <v>23</v>
      </c>
      <c r="P329">
        <v>1</v>
      </c>
      <c r="Q329" t="s">
        <v>24</v>
      </c>
      <c r="R329">
        <v>2</v>
      </c>
      <c r="S329" t="s">
        <v>25</v>
      </c>
      <c r="T329" t="s">
        <v>26</v>
      </c>
    </row>
    <row r="330" spans="1:20" x14ac:dyDescent="0.25">
      <c r="A330" t="s">
        <v>47</v>
      </c>
      <c r="B330" s="1">
        <v>36</v>
      </c>
      <c r="C330" t="str">
        <f t="shared" si="15"/>
        <v>2 - 5 years</v>
      </c>
      <c r="D330" t="s">
        <v>28</v>
      </c>
      <c r="E330" t="s">
        <v>19</v>
      </c>
      <c r="F330">
        <v>4473</v>
      </c>
      <c r="G330" t="str">
        <f t="shared" si="16"/>
        <v>1k - 5k</v>
      </c>
      <c r="H330" t="s">
        <v>29</v>
      </c>
      <c r="I330" t="s">
        <v>21</v>
      </c>
      <c r="J330">
        <v>4</v>
      </c>
      <c r="K330">
        <v>2</v>
      </c>
      <c r="L330">
        <v>31</v>
      </c>
      <c r="M330" t="str">
        <f t="shared" si="17"/>
        <v>30 - 55</v>
      </c>
      <c r="N330" t="s">
        <v>22</v>
      </c>
      <c r="O330" t="s">
        <v>23</v>
      </c>
      <c r="P330">
        <v>1</v>
      </c>
      <c r="Q330" t="s">
        <v>24</v>
      </c>
      <c r="R330">
        <v>1</v>
      </c>
      <c r="S330" t="s">
        <v>26</v>
      </c>
      <c r="T330" t="s">
        <v>26</v>
      </c>
    </row>
    <row r="331" spans="1:20" x14ac:dyDescent="0.25">
      <c r="A331" t="s">
        <v>27</v>
      </c>
      <c r="B331" s="1">
        <v>6</v>
      </c>
      <c r="C331" t="str">
        <f t="shared" si="15"/>
        <v>&lt; 1 year</v>
      </c>
      <c r="D331" t="s">
        <v>28</v>
      </c>
      <c r="E331" t="s">
        <v>19</v>
      </c>
      <c r="F331">
        <v>1068</v>
      </c>
      <c r="G331" t="str">
        <f t="shared" si="16"/>
        <v>1k - 5k</v>
      </c>
      <c r="H331" t="s">
        <v>29</v>
      </c>
      <c r="I331" t="s">
        <v>21</v>
      </c>
      <c r="J331">
        <v>4</v>
      </c>
      <c r="K331">
        <v>4</v>
      </c>
      <c r="L331">
        <v>28</v>
      </c>
      <c r="M331" t="str">
        <f t="shared" si="17"/>
        <v>18 - 30</v>
      </c>
      <c r="N331" t="s">
        <v>22</v>
      </c>
      <c r="O331" t="s">
        <v>23</v>
      </c>
      <c r="P331">
        <v>1</v>
      </c>
      <c r="Q331" t="s">
        <v>24</v>
      </c>
      <c r="R331">
        <v>2</v>
      </c>
      <c r="S331" t="s">
        <v>26</v>
      </c>
      <c r="T331" t="s">
        <v>26</v>
      </c>
    </row>
    <row r="332" spans="1:20" x14ac:dyDescent="0.25">
      <c r="A332" t="s">
        <v>17</v>
      </c>
      <c r="B332" s="1">
        <v>24</v>
      </c>
      <c r="C332" t="str">
        <f t="shared" si="15"/>
        <v>1 - 2 years</v>
      </c>
      <c r="D332" t="s">
        <v>18</v>
      </c>
      <c r="E332" t="s">
        <v>36</v>
      </c>
      <c r="F332">
        <v>6615</v>
      </c>
      <c r="G332" t="str">
        <f t="shared" si="16"/>
        <v>5k - 10k</v>
      </c>
      <c r="H332" t="s">
        <v>29</v>
      </c>
      <c r="I332" t="s">
        <v>41</v>
      </c>
      <c r="J332">
        <v>2</v>
      </c>
      <c r="K332">
        <v>4</v>
      </c>
      <c r="L332">
        <v>75</v>
      </c>
      <c r="M332" t="str">
        <f t="shared" si="17"/>
        <v>55 - 75</v>
      </c>
      <c r="N332" t="s">
        <v>22</v>
      </c>
      <c r="O332" t="s">
        <v>34</v>
      </c>
      <c r="P332">
        <v>2</v>
      </c>
      <c r="Q332" t="s">
        <v>39</v>
      </c>
      <c r="R332">
        <v>1</v>
      </c>
      <c r="S332" t="s">
        <v>25</v>
      </c>
      <c r="T332" t="s">
        <v>26</v>
      </c>
    </row>
    <row r="333" spans="1:20" x14ac:dyDescent="0.25">
      <c r="A333" t="s">
        <v>20</v>
      </c>
      <c r="B333" s="1">
        <v>18</v>
      </c>
      <c r="C333" t="str">
        <f t="shared" si="15"/>
        <v>1 - 2 years</v>
      </c>
      <c r="D333" t="s">
        <v>18</v>
      </c>
      <c r="E333" t="s">
        <v>31</v>
      </c>
      <c r="F333">
        <v>1864</v>
      </c>
      <c r="G333" t="str">
        <f t="shared" si="16"/>
        <v>1k - 5k</v>
      </c>
      <c r="H333" t="s">
        <v>44</v>
      </c>
      <c r="I333" t="s">
        <v>30</v>
      </c>
      <c r="J333">
        <v>4</v>
      </c>
      <c r="K333">
        <v>2</v>
      </c>
      <c r="L333">
        <v>30</v>
      </c>
      <c r="M333" t="str">
        <f t="shared" si="17"/>
        <v>18 - 30</v>
      </c>
      <c r="N333" t="s">
        <v>22</v>
      </c>
      <c r="O333" t="s">
        <v>23</v>
      </c>
      <c r="P333">
        <v>2</v>
      </c>
      <c r="Q333" t="s">
        <v>24</v>
      </c>
      <c r="R333">
        <v>1</v>
      </c>
      <c r="S333" t="s">
        <v>26</v>
      </c>
      <c r="T333" t="s">
        <v>25</v>
      </c>
    </row>
    <row r="334" spans="1:20" x14ac:dyDescent="0.25">
      <c r="A334" t="s">
        <v>27</v>
      </c>
      <c r="B334" s="1">
        <v>60</v>
      </c>
      <c r="C334" t="str">
        <f t="shared" si="15"/>
        <v>2 - 5 years</v>
      </c>
      <c r="D334" t="s">
        <v>28</v>
      </c>
      <c r="E334" t="s">
        <v>36</v>
      </c>
      <c r="F334">
        <v>7408</v>
      </c>
      <c r="G334" t="str">
        <f t="shared" si="16"/>
        <v>5k - 10k</v>
      </c>
      <c r="H334" t="s">
        <v>44</v>
      </c>
      <c r="I334" t="s">
        <v>42</v>
      </c>
      <c r="J334">
        <v>4</v>
      </c>
      <c r="K334">
        <v>2</v>
      </c>
      <c r="L334">
        <v>24</v>
      </c>
      <c r="M334" t="str">
        <f t="shared" si="17"/>
        <v>18 - 30</v>
      </c>
      <c r="N334" t="s">
        <v>22</v>
      </c>
      <c r="O334" t="s">
        <v>23</v>
      </c>
      <c r="P334">
        <v>1</v>
      </c>
      <c r="Q334" t="s">
        <v>39</v>
      </c>
      <c r="R334">
        <v>1</v>
      </c>
      <c r="S334" t="s">
        <v>26</v>
      </c>
      <c r="T334" t="s">
        <v>25</v>
      </c>
    </row>
    <row r="335" spans="1:20" x14ac:dyDescent="0.25">
      <c r="A335" t="s">
        <v>20</v>
      </c>
      <c r="B335" s="1">
        <v>48</v>
      </c>
      <c r="C335" t="str">
        <f t="shared" si="15"/>
        <v>2 - 5 years</v>
      </c>
      <c r="D335" t="s">
        <v>18</v>
      </c>
      <c r="E335" t="s">
        <v>36</v>
      </c>
      <c r="F335">
        <v>11590</v>
      </c>
      <c r="G335" t="str">
        <f t="shared" si="16"/>
        <v>10k - 20k</v>
      </c>
      <c r="H335" t="s">
        <v>44</v>
      </c>
      <c r="I335" t="s">
        <v>30</v>
      </c>
      <c r="J335">
        <v>2</v>
      </c>
      <c r="K335">
        <v>4</v>
      </c>
      <c r="L335">
        <v>24</v>
      </c>
      <c r="M335" t="str">
        <f t="shared" si="17"/>
        <v>18 - 30</v>
      </c>
      <c r="N335" t="s">
        <v>46</v>
      </c>
      <c r="O335" t="s">
        <v>38</v>
      </c>
      <c r="P335">
        <v>2</v>
      </c>
      <c r="Q335" t="s">
        <v>33</v>
      </c>
      <c r="R335">
        <v>1</v>
      </c>
      <c r="S335" t="s">
        <v>26</v>
      </c>
      <c r="T335" t="s">
        <v>25</v>
      </c>
    </row>
    <row r="336" spans="1:20" x14ac:dyDescent="0.25">
      <c r="A336" t="s">
        <v>17</v>
      </c>
      <c r="B336" s="1">
        <v>24</v>
      </c>
      <c r="C336" t="str">
        <f t="shared" si="15"/>
        <v>1 - 2 years</v>
      </c>
      <c r="D336" t="s">
        <v>45</v>
      </c>
      <c r="E336" t="s">
        <v>19</v>
      </c>
      <c r="F336">
        <v>4110</v>
      </c>
      <c r="G336" t="str">
        <f t="shared" si="16"/>
        <v>1k - 5k</v>
      </c>
      <c r="H336" t="s">
        <v>29</v>
      </c>
      <c r="I336" t="s">
        <v>21</v>
      </c>
      <c r="J336">
        <v>3</v>
      </c>
      <c r="K336">
        <v>4</v>
      </c>
      <c r="L336">
        <v>23</v>
      </c>
      <c r="M336" t="str">
        <f t="shared" si="17"/>
        <v>18 - 30</v>
      </c>
      <c r="N336" t="s">
        <v>46</v>
      </c>
      <c r="O336" t="s">
        <v>38</v>
      </c>
      <c r="P336">
        <v>2</v>
      </c>
      <c r="Q336" t="s">
        <v>24</v>
      </c>
      <c r="R336">
        <v>2</v>
      </c>
      <c r="S336" t="s">
        <v>26</v>
      </c>
      <c r="T336" t="s">
        <v>25</v>
      </c>
    </row>
    <row r="337" spans="1:20" x14ac:dyDescent="0.25">
      <c r="A337" t="s">
        <v>17</v>
      </c>
      <c r="B337" s="1">
        <v>6</v>
      </c>
      <c r="C337" t="str">
        <f t="shared" si="15"/>
        <v>&lt; 1 year</v>
      </c>
      <c r="D337" t="s">
        <v>18</v>
      </c>
      <c r="E337" t="s">
        <v>19</v>
      </c>
      <c r="F337">
        <v>3384</v>
      </c>
      <c r="G337" t="str">
        <f t="shared" si="16"/>
        <v>1k - 5k</v>
      </c>
      <c r="H337" t="s">
        <v>29</v>
      </c>
      <c r="I337" t="s">
        <v>30</v>
      </c>
      <c r="J337">
        <v>1</v>
      </c>
      <c r="K337">
        <v>4</v>
      </c>
      <c r="L337">
        <v>44</v>
      </c>
      <c r="M337" t="str">
        <f t="shared" si="17"/>
        <v>30 - 55</v>
      </c>
      <c r="N337" t="s">
        <v>22</v>
      </c>
      <c r="O337" t="s">
        <v>38</v>
      </c>
      <c r="P337">
        <v>1</v>
      </c>
      <c r="Q337" t="s">
        <v>39</v>
      </c>
      <c r="R337">
        <v>1</v>
      </c>
      <c r="S337" t="s">
        <v>25</v>
      </c>
      <c r="T337" t="s">
        <v>25</v>
      </c>
    </row>
    <row r="338" spans="1:20" x14ac:dyDescent="0.25">
      <c r="A338" t="s">
        <v>27</v>
      </c>
      <c r="B338" s="1">
        <v>13</v>
      </c>
      <c r="C338" t="str">
        <f t="shared" si="15"/>
        <v>1 - 2 years</v>
      </c>
      <c r="D338" t="s">
        <v>28</v>
      </c>
      <c r="E338" t="s">
        <v>19</v>
      </c>
      <c r="F338">
        <v>2101</v>
      </c>
      <c r="G338" t="str">
        <f t="shared" si="16"/>
        <v>1k - 5k</v>
      </c>
      <c r="H338" t="s">
        <v>29</v>
      </c>
      <c r="I338" t="s">
        <v>42</v>
      </c>
      <c r="J338">
        <v>2</v>
      </c>
      <c r="K338">
        <v>4</v>
      </c>
      <c r="L338">
        <v>23</v>
      </c>
      <c r="M338" t="str">
        <f t="shared" si="17"/>
        <v>18 - 30</v>
      </c>
      <c r="N338" t="s">
        <v>22</v>
      </c>
      <c r="O338" t="s">
        <v>23</v>
      </c>
      <c r="P338">
        <v>1</v>
      </c>
      <c r="Q338" t="s">
        <v>33</v>
      </c>
      <c r="R338">
        <v>1</v>
      </c>
      <c r="S338" t="s">
        <v>26</v>
      </c>
      <c r="T338" t="s">
        <v>26</v>
      </c>
    </row>
    <row r="339" spans="1:20" x14ac:dyDescent="0.25">
      <c r="A339" t="s">
        <v>17</v>
      </c>
      <c r="B339" s="1">
        <v>15</v>
      </c>
      <c r="C339" t="str">
        <f t="shared" si="15"/>
        <v>1 - 2 years</v>
      </c>
      <c r="D339" t="s">
        <v>28</v>
      </c>
      <c r="E339" t="s">
        <v>19</v>
      </c>
      <c r="F339">
        <v>1275</v>
      </c>
      <c r="G339" t="str">
        <f t="shared" si="16"/>
        <v>1k - 5k</v>
      </c>
      <c r="H339" t="s">
        <v>20</v>
      </c>
      <c r="I339" t="s">
        <v>30</v>
      </c>
      <c r="J339">
        <v>4</v>
      </c>
      <c r="K339">
        <v>2</v>
      </c>
      <c r="L339">
        <v>24</v>
      </c>
      <c r="M339" t="str">
        <f t="shared" si="17"/>
        <v>18 - 30</v>
      </c>
      <c r="N339" t="s">
        <v>22</v>
      </c>
      <c r="O339" t="s">
        <v>38</v>
      </c>
      <c r="P339">
        <v>1</v>
      </c>
      <c r="Q339" t="s">
        <v>24</v>
      </c>
      <c r="R339">
        <v>1</v>
      </c>
      <c r="S339" t="s">
        <v>26</v>
      </c>
      <c r="T339" t="s">
        <v>25</v>
      </c>
    </row>
    <row r="340" spans="1:20" x14ac:dyDescent="0.25">
      <c r="A340" t="s">
        <v>17</v>
      </c>
      <c r="B340" s="1">
        <v>24</v>
      </c>
      <c r="C340" t="str">
        <f t="shared" si="15"/>
        <v>1 - 2 years</v>
      </c>
      <c r="D340" t="s">
        <v>28</v>
      </c>
      <c r="E340" t="s">
        <v>19</v>
      </c>
      <c r="F340">
        <v>4169</v>
      </c>
      <c r="G340" t="str">
        <f t="shared" si="16"/>
        <v>1k - 5k</v>
      </c>
      <c r="H340" t="s">
        <v>29</v>
      </c>
      <c r="I340" t="s">
        <v>30</v>
      </c>
      <c r="J340">
        <v>4</v>
      </c>
      <c r="K340">
        <v>4</v>
      </c>
      <c r="L340">
        <v>28</v>
      </c>
      <c r="M340" t="str">
        <f t="shared" si="17"/>
        <v>18 - 30</v>
      </c>
      <c r="N340" t="s">
        <v>22</v>
      </c>
      <c r="O340" t="s">
        <v>23</v>
      </c>
      <c r="P340">
        <v>1</v>
      </c>
      <c r="Q340" t="s">
        <v>24</v>
      </c>
      <c r="R340">
        <v>1</v>
      </c>
      <c r="S340" t="s">
        <v>26</v>
      </c>
      <c r="T340" t="s">
        <v>26</v>
      </c>
    </row>
    <row r="341" spans="1:20" x14ac:dyDescent="0.25">
      <c r="A341" t="s">
        <v>27</v>
      </c>
      <c r="B341" s="1">
        <v>10</v>
      </c>
      <c r="C341" t="str">
        <f t="shared" si="15"/>
        <v>&lt; 1 year</v>
      </c>
      <c r="D341" t="s">
        <v>28</v>
      </c>
      <c r="E341" t="s">
        <v>19</v>
      </c>
      <c r="F341">
        <v>1521</v>
      </c>
      <c r="G341" t="str">
        <f t="shared" si="16"/>
        <v>1k - 5k</v>
      </c>
      <c r="H341" t="s">
        <v>29</v>
      </c>
      <c r="I341" t="s">
        <v>30</v>
      </c>
      <c r="J341">
        <v>4</v>
      </c>
      <c r="K341">
        <v>2</v>
      </c>
      <c r="L341">
        <v>31</v>
      </c>
      <c r="M341" t="str">
        <f t="shared" si="17"/>
        <v>30 - 55</v>
      </c>
      <c r="N341" t="s">
        <v>22</v>
      </c>
      <c r="O341" t="s">
        <v>23</v>
      </c>
      <c r="P341">
        <v>1</v>
      </c>
      <c r="Q341" t="s">
        <v>33</v>
      </c>
      <c r="R341">
        <v>1</v>
      </c>
      <c r="S341" t="s">
        <v>26</v>
      </c>
      <c r="T341" t="s">
        <v>26</v>
      </c>
    </row>
    <row r="342" spans="1:20" x14ac:dyDescent="0.25">
      <c r="A342" t="s">
        <v>27</v>
      </c>
      <c r="B342" s="1">
        <v>24</v>
      </c>
      <c r="C342" t="str">
        <f t="shared" si="15"/>
        <v>1 - 2 years</v>
      </c>
      <c r="D342" t="s">
        <v>18</v>
      </c>
      <c r="E342" t="s">
        <v>31</v>
      </c>
      <c r="F342">
        <v>5743</v>
      </c>
      <c r="G342" t="str">
        <f t="shared" si="16"/>
        <v>5k - 10k</v>
      </c>
      <c r="H342" t="s">
        <v>29</v>
      </c>
      <c r="I342" t="s">
        <v>42</v>
      </c>
      <c r="J342">
        <v>2</v>
      </c>
      <c r="K342">
        <v>4</v>
      </c>
      <c r="L342">
        <v>24</v>
      </c>
      <c r="M342" t="str">
        <f t="shared" si="17"/>
        <v>18 - 30</v>
      </c>
      <c r="N342" t="s">
        <v>22</v>
      </c>
      <c r="O342" t="s">
        <v>34</v>
      </c>
      <c r="P342">
        <v>2</v>
      </c>
      <c r="Q342" t="s">
        <v>24</v>
      </c>
      <c r="R342">
        <v>1</v>
      </c>
      <c r="S342" t="s">
        <v>25</v>
      </c>
      <c r="T342" t="s">
        <v>26</v>
      </c>
    </row>
    <row r="343" spans="1:20" x14ac:dyDescent="0.25">
      <c r="A343" t="s">
        <v>17</v>
      </c>
      <c r="B343" s="1">
        <v>21</v>
      </c>
      <c r="C343" t="str">
        <f t="shared" si="15"/>
        <v>1 - 2 years</v>
      </c>
      <c r="D343" t="s">
        <v>28</v>
      </c>
      <c r="E343" t="s">
        <v>19</v>
      </c>
      <c r="F343">
        <v>3599</v>
      </c>
      <c r="G343" t="str">
        <f t="shared" si="16"/>
        <v>1k - 5k</v>
      </c>
      <c r="H343" t="s">
        <v>29</v>
      </c>
      <c r="I343" t="s">
        <v>32</v>
      </c>
      <c r="J343">
        <v>1</v>
      </c>
      <c r="K343">
        <v>4</v>
      </c>
      <c r="L343">
        <v>26</v>
      </c>
      <c r="M343" t="str">
        <f t="shared" si="17"/>
        <v>18 - 30</v>
      </c>
      <c r="N343" t="s">
        <v>22</v>
      </c>
      <c r="O343" t="s">
        <v>38</v>
      </c>
      <c r="P343">
        <v>1</v>
      </c>
      <c r="Q343" t="s">
        <v>33</v>
      </c>
      <c r="R343">
        <v>1</v>
      </c>
      <c r="S343" t="s">
        <v>26</v>
      </c>
      <c r="T343" t="s">
        <v>26</v>
      </c>
    </row>
    <row r="344" spans="1:20" x14ac:dyDescent="0.25">
      <c r="A344" t="s">
        <v>27</v>
      </c>
      <c r="B344" s="1">
        <v>18</v>
      </c>
      <c r="C344" t="str">
        <f t="shared" si="15"/>
        <v>1 - 2 years</v>
      </c>
      <c r="D344" t="s">
        <v>28</v>
      </c>
      <c r="E344" t="s">
        <v>19</v>
      </c>
      <c r="F344">
        <v>3213</v>
      </c>
      <c r="G344" t="str">
        <f t="shared" si="16"/>
        <v>1k - 5k</v>
      </c>
      <c r="H344" t="s">
        <v>37</v>
      </c>
      <c r="I344" t="s">
        <v>42</v>
      </c>
      <c r="J344">
        <v>1</v>
      </c>
      <c r="K344">
        <v>3</v>
      </c>
      <c r="L344">
        <v>25</v>
      </c>
      <c r="M344" t="str">
        <f t="shared" si="17"/>
        <v>18 - 30</v>
      </c>
      <c r="N344" t="s">
        <v>22</v>
      </c>
      <c r="O344" t="s">
        <v>38</v>
      </c>
      <c r="P344">
        <v>1</v>
      </c>
      <c r="Q344" t="s">
        <v>24</v>
      </c>
      <c r="R344">
        <v>1</v>
      </c>
      <c r="S344" t="s">
        <v>26</v>
      </c>
      <c r="T344" t="s">
        <v>26</v>
      </c>
    </row>
    <row r="345" spans="1:20" x14ac:dyDescent="0.25">
      <c r="A345" t="s">
        <v>27</v>
      </c>
      <c r="B345" s="1">
        <v>18</v>
      </c>
      <c r="C345" t="str">
        <f t="shared" si="15"/>
        <v>1 - 2 years</v>
      </c>
      <c r="D345" t="s">
        <v>28</v>
      </c>
      <c r="E345" t="s">
        <v>43</v>
      </c>
      <c r="F345">
        <v>4439</v>
      </c>
      <c r="G345" t="str">
        <f t="shared" si="16"/>
        <v>1k - 5k</v>
      </c>
      <c r="H345" t="s">
        <v>29</v>
      </c>
      <c r="I345" t="s">
        <v>21</v>
      </c>
      <c r="J345">
        <v>1</v>
      </c>
      <c r="K345">
        <v>1</v>
      </c>
      <c r="L345">
        <v>33</v>
      </c>
      <c r="M345" t="str">
        <f t="shared" si="17"/>
        <v>30 - 55</v>
      </c>
      <c r="N345" t="s">
        <v>46</v>
      </c>
      <c r="O345" t="s">
        <v>23</v>
      </c>
      <c r="P345">
        <v>1</v>
      </c>
      <c r="Q345" t="s">
        <v>39</v>
      </c>
      <c r="R345">
        <v>1</v>
      </c>
      <c r="S345" t="s">
        <v>25</v>
      </c>
      <c r="T345" t="s">
        <v>26</v>
      </c>
    </row>
    <row r="346" spans="1:20" x14ac:dyDescent="0.25">
      <c r="A346" t="s">
        <v>47</v>
      </c>
      <c r="B346" s="1">
        <v>10</v>
      </c>
      <c r="C346" t="str">
        <f t="shared" si="15"/>
        <v>&lt; 1 year</v>
      </c>
      <c r="D346" t="s">
        <v>28</v>
      </c>
      <c r="E346" t="s">
        <v>36</v>
      </c>
      <c r="F346">
        <v>3949</v>
      </c>
      <c r="G346" t="str">
        <f t="shared" si="16"/>
        <v>1k - 5k</v>
      </c>
      <c r="H346" t="s">
        <v>29</v>
      </c>
      <c r="I346" t="s">
        <v>42</v>
      </c>
      <c r="J346">
        <v>1</v>
      </c>
      <c r="K346">
        <v>1</v>
      </c>
      <c r="L346">
        <v>37</v>
      </c>
      <c r="M346" t="str">
        <f t="shared" si="17"/>
        <v>30 - 55</v>
      </c>
      <c r="N346" t="s">
        <v>22</v>
      </c>
      <c r="O346" t="s">
        <v>23</v>
      </c>
      <c r="P346">
        <v>1</v>
      </c>
      <c r="Q346" t="s">
        <v>33</v>
      </c>
      <c r="R346">
        <v>2</v>
      </c>
      <c r="S346" t="s">
        <v>26</v>
      </c>
      <c r="T346" t="s">
        <v>26</v>
      </c>
    </row>
    <row r="347" spans="1:20" x14ac:dyDescent="0.25">
      <c r="A347" t="s">
        <v>20</v>
      </c>
      <c r="B347" s="1">
        <v>15</v>
      </c>
      <c r="C347" t="str">
        <f t="shared" si="15"/>
        <v>1 - 2 years</v>
      </c>
      <c r="D347" t="s">
        <v>18</v>
      </c>
      <c r="E347" t="s">
        <v>19</v>
      </c>
      <c r="F347">
        <v>1459</v>
      </c>
      <c r="G347" t="str">
        <f t="shared" si="16"/>
        <v>1k - 5k</v>
      </c>
      <c r="H347" t="s">
        <v>29</v>
      </c>
      <c r="I347" t="s">
        <v>30</v>
      </c>
      <c r="J347">
        <v>4</v>
      </c>
      <c r="K347">
        <v>2</v>
      </c>
      <c r="L347">
        <v>43</v>
      </c>
      <c r="M347" t="str">
        <f t="shared" si="17"/>
        <v>30 - 55</v>
      </c>
      <c r="N347" t="s">
        <v>22</v>
      </c>
      <c r="O347" t="s">
        <v>23</v>
      </c>
      <c r="P347">
        <v>1</v>
      </c>
      <c r="Q347" t="s">
        <v>33</v>
      </c>
      <c r="R347">
        <v>1</v>
      </c>
      <c r="S347" t="s">
        <v>26</v>
      </c>
      <c r="T347" t="s">
        <v>26</v>
      </c>
    </row>
    <row r="348" spans="1:20" x14ac:dyDescent="0.25">
      <c r="A348" t="s">
        <v>27</v>
      </c>
      <c r="B348" s="1">
        <v>13</v>
      </c>
      <c r="C348" t="str">
        <f t="shared" si="15"/>
        <v>1 - 2 years</v>
      </c>
      <c r="D348" t="s">
        <v>18</v>
      </c>
      <c r="E348" t="s">
        <v>19</v>
      </c>
      <c r="F348">
        <v>882</v>
      </c>
      <c r="G348" t="str">
        <f t="shared" si="16"/>
        <v>250 - 1k</v>
      </c>
      <c r="H348" t="s">
        <v>29</v>
      </c>
      <c r="I348" t="s">
        <v>42</v>
      </c>
      <c r="J348">
        <v>4</v>
      </c>
      <c r="K348">
        <v>4</v>
      </c>
      <c r="L348">
        <v>23</v>
      </c>
      <c r="M348" t="str">
        <f t="shared" si="17"/>
        <v>18 - 30</v>
      </c>
      <c r="N348" t="s">
        <v>22</v>
      </c>
      <c r="O348" t="s">
        <v>23</v>
      </c>
      <c r="P348">
        <v>2</v>
      </c>
      <c r="Q348" t="s">
        <v>24</v>
      </c>
      <c r="R348">
        <v>1</v>
      </c>
      <c r="S348" t="s">
        <v>26</v>
      </c>
      <c r="T348" t="s">
        <v>26</v>
      </c>
    </row>
    <row r="349" spans="1:20" x14ac:dyDescent="0.25">
      <c r="A349" t="s">
        <v>27</v>
      </c>
      <c r="B349" s="1">
        <v>24</v>
      </c>
      <c r="C349" t="str">
        <f t="shared" si="15"/>
        <v>1 - 2 years</v>
      </c>
      <c r="D349" t="s">
        <v>28</v>
      </c>
      <c r="E349" t="s">
        <v>19</v>
      </c>
      <c r="F349">
        <v>3758</v>
      </c>
      <c r="G349" t="str">
        <f t="shared" si="16"/>
        <v>1k - 5k</v>
      </c>
      <c r="H349" t="s">
        <v>37</v>
      </c>
      <c r="I349" t="s">
        <v>41</v>
      </c>
      <c r="J349">
        <v>1</v>
      </c>
      <c r="K349">
        <v>4</v>
      </c>
      <c r="L349">
        <v>23</v>
      </c>
      <c r="M349" t="str">
        <f t="shared" si="17"/>
        <v>18 - 30</v>
      </c>
      <c r="N349" t="s">
        <v>22</v>
      </c>
      <c r="O349" t="s">
        <v>38</v>
      </c>
      <c r="P349">
        <v>1</v>
      </c>
      <c r="Q349" t="s">
        <v>41</v>
      </c>
      <c r="R349">
        <v>1</v>
      </c>
      <c r="S349" t="s">
        <v>26</v>
      </c>
      <c r="T349" t="s">
        <v>26</v>
      </c>
    </row>
    <row r="350" spans="1:20" x14ac:dyDescent="0.25">
      <c r="A350" t="s">
        <v>20</v>
      </c>
      <c r="B350" s="1">
        <v>6</v>
      </c>
      <c r="C350" t="str">
        <f t="shared" si="15"/>
        <v>&lt; 1 year</v>
      </c>
      <c r="D350" t="s">
        <v>35</v>
      </c>
      <c r="E350" t="s">
        <v>43</v>
      </c>
      <c r="F350">
        <v>1743</v>
      </c>
      <c r="G350" t="str">
        <f t="shared" si="16"/>
        <v>1k - 5k</v>
      </c>
      <c r="H350" t="s">
        <v>44</v>
      </c>
      <c r="I350" t="s">
        <v>30</v>
      </c>
      <c r="J350">
        <v>1</v>
      </c>
      <c r="K350">
        <v>2</v>
      </c>
      <c r="L350">
        <v>34</v>
      </c>
      <c r="M350" t="str">
        <f t="shared" si="17"/>
        <v>30 - 55</v>
      </c>
      <c r="N350" t="s">
        <v>22</v>
      </c>
      <c r="O350" t="s">
        <v>23</v>
      </c>
      <c r="P350">
        <v>2</v>
      </c>
      <c r="Q350" t="s">
        <v>33</v>
      </c>
      <c r="R350">
        <v>1</v>
      </c>
      <c r="S350" t="s">
        <v>26</v>
      </c>
      <c r="T350" t="s">
        <v>26</v>
      </c>
    </row>
    <row r="351" spans="1:20" x14ac:dyDescent="0.25">
      <c r="A351" t="s">
        <v>27</v>
      </c>
      <c r="B351" s="1">
        <v>9</v>
      </c>
      <c r="C351" t="str">
        <f t="shared" si="15"/>
        <v>&lt; 1 year</v>
      </c>
      <c r="D351" t="s">
        <v>18</v>
      </c>
      <c r="E351" t="s">
        <v>31</v>
      </c>
      <c r="F351">
        <v>1136</v>
      </c>
      <c r="G351" t="str">
        <f t="shared" si="16"/>
        <v>1k - 5k</v>
      </c>
      <c r="H351" t="s">
        <v>40</v>
      </c>
      <c r="I351" t="s">
        <v>21</v>
      </c>
      <c r="J351">
        <v>4</v>
      </c>
      <c r="K351">
        <v>3</v>
      </c>
      <c r="L351">
        <v>32</v>
      </c>
      <c r="M351" t="str">
        <f t="shared" si="17"/>
        <v>30 - 55</v>
      </c>
      <c r="N351" t="s">
        <v>22</v>
      </c>
      <c r="O351" t="s">
        <v>34</v>
      </c>
      <c r="P351">
        <v>2</v>
      </c>
      <c r="Q351" t="s">
        <v>24</v>
      </c>
      <c r="R351">
        <v>2</v>
      </c>
      <c r="S351" t="s">
        <v>26</v>
      </c>
      <c r="T351" t="s">
        <v>25</v>
      </c>
    </row>
    <row r="352" spans="1:20" x14ac:dyDescent="0.25">
      <c r="A352" t="s">
        <v>20</v>
      </c>
      <c r="B352" s="1">
        <v>9</v>
      </c>
      <c r="C352" t="str">
        <f t="shared" si="15"/>
        <v>&lt; 1 year</v>
      </c>
      <c r="D352" t="s">
        <v>28</v>
      </c>
      <c r="E352" t="s">
        <v>19</v>
      </c>
      <c r="F352">
        <v>1236</v>
      </c>
      <c r="G352" t="str">
        <f t="shared" si="16"/>
        <v>1k - 5k</v>
      </c>
      <c r="H352" t="s">
        <v>29</v>
      </c>
      <c r="I352" t="s">
        <v>42</v>
      </c>
      <c r="J352">
        <v>1</v>
      </c>
      <c r="K352">
        <v>4</v>
      </c>
      <c r="L352">
        <v>23</v>
      </c>
      <c r="M352" t="str">
        <f t="shared" si="17"/>
        <v>18 - 30</v>
      </c>
      <c r="N352" t="s">
        <v>22</v>
      </c>
      <c r="O352" t="s">
        <v>38</v>
      </c>
      <c r="P352">
        <v>1</v>
      </c>
      <c r="Q352" t="s">
        <v>24</v>
      </c>
      <c r="R352">
        <v>1</v>
      </c>
      <c r="S352" t="s">
        <v>25</v>
      </c>
      <c r="T352" t="s">
        <v>26</v>
      </c>
    </row>
    <row r="353" spans="1:20" x14ac:dyDescent="0.25">
      <c r="A353" t="s">
        <v>27</v>
      </c>
      <c r="B353" s="1">
        <v>9</v>
      </c>
      <c r="C353" t="str">
        <f t="shared" si="15"/>
        <v>&lt; 1 year</v>
      </c>
      <c r="D353" t="s">
        <v>28</v>
      </c>
      <c r="E353" t="s">
        <v>19</v>
      </c>
      <c r="F353">
        <v>959</v>
      </c>
      <c r="G353" t="str">
        <f t="shared" si="16"/>
        <v>250 - 1k</v>
      </c>
      <c r="H353" t="s">
        <v>29</v>
      </c>
      <c r="I353" t="s">
        <v>30</v>
      </c>
      <c r="J353">
        <v>1</v>
      </c>
      <c r="K353">
        <v>2</v>
      </c>
      <c r="L353">
        <v>29</v>
      </c>
      <c r="M353" t="str">
        <f t="shared" si="17"/>
        <v>18 - 30</v>
      </c>
      <c r="N353" t="s">
        <v>22</v>
      </c>
      <c r="O353" t="s">
        <v>23</v>
      </c>
      <c r="P353">
        <v>1</v>
      </c>
      <c r="Q353" t="s">
        <v>24</v>
      </c>
      <c r="R353">
        <v>1</v>
      </c>
      <c r="S353" t="s">
        <v>26</v>
      </c>
      <c r="T353" t="s">
        <v>25</v>
      </c>
    </row>
    <row r="354" spans="1:20" x14ac:dyDescent="0.25">
      <c r="A354" t="s">
        <v>20</v>
      </c>
      <c r="B354" s="1">
        <v>18</v>
      </c>
      <c r="C354" t="str">
        <f t="shared" si="15"/>
        <v>1 - 2 years</v>
      </c>
      <c r="D354" t="s">
        <v>18</v>
      </c>
      <c r="E354" t="s">
        <v>36</v>
      </c>
      <c r="F354">
        <v>3229</v>
      </c>
      <c r="G354" t="str">
        <f t="shared" si="16"/>
        <v>1k - 5k</v>
      </c>
      <c r="H354" t="s">
        <v>20</v>
      </c>
      <c r="I354" t="s">
        <v>41</v>
      </c>
      <c r="J354">
        <v>2</v>
      </c>
      <c r="K354">
        <v>4</v>
      </c>
      <c r="L354">
        <v>38</v>
      </c>
      <c r="M354" t="str">
        <f t="shared" si="17"/>
        <v>30 - 55</v>
      </c>
      <c r="N354" t="s">
        <v>22</v>
      </c>
      <c r="O354" t="s">
        <v>23</v>
      </c>
      <c r="P354">
        <v>1</v>
      </c>
      <c r="Q354" t="s">
        <v>39</v>
      </c>
      <c r="R354">
        <v>1</v>
      </c>
      <c r="S354" t="s">
        <v>25</v>
      </c>
      <c r="T354" t="s">
        <v>26</v>
      </c>
    </row>
    <row r="355" spans="1:20" x14ac:dyDescent="0.25">
      <c r="A355" t="s">
        <v>17</v>
      </c>
      <c r="B355" s="1">
        <v>12</v>
      </c>
      <c r="C355" t="str">
        <f t="shared" si="15"/>
        <v>1 - 2 years</v>
      </c>
      <c r="D355" t="s">
        <v>45</v>
      </c>
      <c r="E355" t="s">
        <v>19</v>
      </c>
      <c r="F355">
        <v>6199</v>
      </c>
      <c r="G355" t="str">
        <f t="shared" si="16"/>
        <v>5k - 10k</v>
      </c>
      <c r="H355" t="s">
        <v>29</v>
      </c>
      <c r="I355" t="s">
        <v>30</v>
      </c>
      <c r="J355">
        <v>4</v>
      </c>
      <c r="K355">
        <v>2</v>
      </c>
      <c r="L355">
        <v>28</v>
      </c>
      <c r="M355" t="str">
        <f t="shared" si="17"/>
        <v>18 - 30</v>
      </c>
      <c r="N355" t="s">
        <v>22</v>
      </c>
      <c r="O355" t="s">
        <v>38</v>
      </c>
      <c r="P355">
        <v>2</v>
      </c>
      <c r="Q355" t="s">
        <v>24</v>
      </c>
      <c r="R355">
        <v>1</v>
      </c>
      <c r="S355" t="s">
        <v>25</v>
      </c>
      <c r="T355" t="s">
        <v>25</v>
      </c>
    </row>
    <row r="356" spans="1:20" x14ac:dyDescent="0.25">
      <c r="A356" t="s">
        <v>20</v>
      </c>
      <c r="B356" s="1">
        <v>10</v>
      </c>
      <c r="C356" t="str">
        <f t="shared" si="15"/>
        <v>&lt; 1 year</v>
      </c>
      <c r="D356" t="s">
        <v>28</v>
      </c>
      <c r="E356" t="s">
        <v>31</v>
      </c>
      <c r="F356">
        <v>727</v>
      </c>
      <c r="G356" t="str">
        <f t="shared" si="16"/>
        <v>250 - 1k</v>
      </c>
      <c r="H356" t="s">
        <v>37</v>
      </c>
      <c r="I356" t="s">
        <v>21</v>
      </c>
      <c r="J356">
        <v>4</v>
      </c>
      <c r="K356">
        <v>4</v>
      </c>
      <c r="L356">
        <v>46</v>
      </c>
      <c r="M356" t="str">
        <f t="shared" si="17"/>
        <v>30 - 55</v>
      </c>
      <c r="N356" t="s">
        <v>22</v>
      </c>
      <c r="O356" t="s">
        <v>34</v>
      </c>
      <c r="P356">
        <v>1</v>
      </c>
      <c r="Q356" t="s">
        <v>24</v>
      </c>
      <c r="R356">
        <v>1</v>
      </c>
      <c r="S356" t="s">
        <v>25</v>
      </c>
      <c r="T356" t="s">
        <v>26</v>
      </c>
    </row>
    <row r="357" spans="1:20" x14ac:dyDescent="0.25">
      <c r="A357" t="s">
        <v>27</v>
      </c>
      <c r="B357" s="1">
        <v>24</v>
      </c>
      <c r="C357" t="str">
        <f t="shared" si="15"/>
        <v>1 - 2 years</v>
      </c>
      <c r="D357" t="s">
        <v>28</v>
      </c>
      <c r="E357" t="s">
        <v>36</v>
      </c>
      <c r="F357">
        <v>1246</v>
      </c>
      <c r="G357" t="str">
        <f t="shared" si="16"/>
        <v>1k - 5k</v>
      </c>
      <c r="H357" t="s">
        <v>29</v>
      </c>
      <c r="I357" t="s">
        <v>42</v>
      </c>
      <c r="J357">
        <v>4</v>
      </c>
      <c r="K357">
        <v>2</v>
      </c>
      <c r="L357">
        <v>23</v>
      </c>
      <c r="M357" t="str">
        <f t="shared" si="17"/>
        <v>18 - 30</v>
      </c>
      <c r="N357" t="s">
        <v>49</v>
      </c>
      <c r="O357" t="s">
        <v>23</v>
      </c>
      <c r="P357">
        <v>1</v>
      </c>
      <c r="Q357" t="s">
        <v>33</v>
      </c>
      <c r="R357">
        <v>1</v>
      </c>
      <c r="S357" t="s">
        <v>26</v>
      </c>
      <c r="T357" t="s">
        <v>25</v>
      </c>
    </row>
    <row r="358" spans="1:20" x14ac:dyDescent="0.25">
      <c r="A358" t="s">
        <v>20</v>
      </c>
      <c r="B358" s="1">
        <v>12</v>
      </c>
      <c r="C358" t="str">
        <f t="shared" si="15"/>
        <v>1 - 2 years</v>
      </c>
      <c r="D358" t="s">
        <v>18</v>
      </c>
      <c r="E358" t="s">
        <v>19</v>
      </c>
      <c r="F358">
        <v>2331</v>
      </c>
      <c r="G358" t="str">
        <f t="shared" si="16"/>
        <v>1k - 5k</v>
      </c>
      <c r="H358" t="s">
        <v>20</v>
      </c>
      <c r="I358" t="s">
        <v>21</v>
      </c>
      <c r="J358">
        <v>1</v>
      </c>
      <c r="K358">
        <v>4</v>
      </c>
      <c r="L358">
        <v>49</v>
      </c>
      <c r="M358" t="str">
        <f t="shared" si="17"/>
        <v>30 - 55</v>
      </c>
      <c r="N358" t="s">
        <v>22</v>
      </c>
      <c r="O358" t="s">
        <v>23</v>
      </c>
      <c r="P358">
        <v>1</v>
      </c>
      <c r="Q358" t="s">
        <v>24</v>
      </c>
      <c r="R358">
        <v>1</v>
      </c>
      <c r="S358" t="s">
        <v>25</v>
      </c>
      <c r="T358" t="s">
        <v>26</v>
      </c>
    </row>
    <row r="359" spans="1:20" x14ac:dyDescent="0.25">
      <c r="A359" t="s">
        <v>20</v>
      </c>
      <c r="B359" s="1">
        <v>36</v>
      </c>
      <c r="C359" t="str">
        <f t="shared" si="15"/>
        <v>2 - 5 years</v>
      </c>
      <c r="D359" t="s">
        <v>35</v>
      </c>
      <c r="E359" t="s">
        <v>19</v>
      </c>
      <c r="F359">
        <v>4463</v>
      </c>
      <c r="G359" t="str">
        <f t="shared" si="16"/>
        <v>1k - 5k</v>
      </c>
      <c r="H359" t="s">
        <v>29</v>
      </c>
      <c r="I359" t="s">
        <v>30</v>
      </c>
      <c r="J359">
        <v>4</v>
      </c>
      <c r="K359">
        <v>2</v>
      </c>
      <c r="L359">
        <v>26</v>
      </c>
      <c r="M359" t="str">
        <f t="shared" si="17"/>
        <v>18 - 30</v>
      </c>
      <c r="N359" t="s">
        <v>22</v>
      </c>
      <c r="O359" t="s">
        <v>23</v>
      </c>
      <c r="P359">
        <v>2</v>
      </c>
      <c r="Q359" t="s">
        <v>39</v>
      </c>
      <c r="R359">
        <v>1</v>
      </c>
      <c r="S359" t="s">
        <v>25</v>
      </c>
      <c r="T359" t="s">
        <v>25</v>
      </c>
    </row>
    <row r="360" spans="1:20" x14ac:dyDescent="0.25">
      <c r="A360" t="s">
        <v>20</v>
      </c>
      <c r="B360" s="1">
        <v>12</v>
      </c>
      <c r="C360" t="str">
        <f t="shared" si="15"/>
        <v>1 - 2 years</v>
      </c>
      <c r="D360" t="s">
        <v>28</v>
      </c>
      <c r="E360" t="s">
        <v>19</v>
      </c>
      <c r="F360">
        <v>776</v>
      </c>
      <c r="G360" t="str">
        <f t="shared" si="16"/>
        <v>250 - 1k</v>
      </c>
      <c r="H360" t="s">
        <v>29</v>
      </c>
      <c r="I360" t="s">
        <v>30</v>
      </c>
      <c r="J360">
        <v>4</v>
      </c>
      <c r="K360">
        <v>2</v>
      </c>
      <c r="L360">
        <v>28</v>
      </c>
      <c r="M360" t="str">
        <f t="shared" si="17"/>
        <v>18 - 30</v>
      </c>
      <c r="N360" t="s">
        <v>22</v>
      </c>
      <c r="O360" t="s">
        <v>23</v>
      </c>
      <c r="P360">
        <v>1</v>
      </c>
      <c r="Q360" t="s">
        <v>24</v>
      </c>
      <c r="R360">
        <v>1</v>
      </c>
      <c r="S360" t="s">
        <v>26</v>
      </c>
      <c r="T360" t="s">
        <v>26</v>
      </c>
    </row>
    <row r="361" spans="1:20" x14ac:dyDescent="0.25">
      <c r="A361" t="s">
        <v>17</v>
      </c>
      <c r="B361" s="1">
        <v>30</v>
      </c>
      <c r="C361" t="str">
        <f t="shared" si="15"/>
        <v>2 - 5 years</v>
      </c>
      <c r="D361" t="s">
        <v>28</v>
      </c>
      <c r="E361" t="s">
        <v>19</v>
      </c>
      <c r="F361">
        <v>2406</v>
      </c>
      <c r="G361" t="str">
        <f t="shared" si="16"/>
        <v>1k - 5k</v>
      </c>
      <c r="H361" t="s">
        <v>29</v>
      </c>
      <c r="I361" t="s">
        <v>32</v>
      </c>
      <c r="J361">
        <v>4</v>
      </c>
      <c r="K361">
        <v>4</v>
      </c>
      <c r="L361">
        <v>23</v>
      </c>
      <c r="M361" t="str">
        <f t="shared" si="17"/>
        <v>18 - 30</v>
      </c>
      <c r="N361" t="s">
        <v>22</v>
      </c>
      <c r="O361" t="s">
        <v>38</v>
      </c>
      <c r="P361">
        <v>1</v>
      </c>
      <c r="Q361" t="s">
        <v>24</v>
      </c>
      <c r="R361">
        <v>1</v>
      </c>
      <c r="S361" t="s">
        <v>26</v>
      </c>
      <c r="T361" t="s">
        <v>25</v>
      </c>
    </row>
    <row r="362" spans="1:20" x14ac:dyDescent="0.25">
      <c r="A362" t="s">
        <v>27</v>
      </c>
      <c r="B362" s="1">
        <v>18</v>
      </c>
      <c r="C362" t="str">
        <f t="shared" si="15"/>
        <v>1 - 2 years</v>
      </c>
      <c r="D362" t="s">
        <v>28</v>
      </c>
      <c r="E362" t="s">
        <v>31</v>
      </c>
      <c r="F362">
        <v>1239</v>
      </c>
      <c r="G362" t="str">
        <f t="shared" si="16"/>
        <v>1k - 5k</v>
      </c>
      <c r="H362" t="s">
        <v>20</v>
      </c>
      <c r="I362" t="s">
        <v>30</v>
      </c>
      <c r="J362">
        <v>4</v>
      </c>
      <c r="K362">
        <v>4</v>
      </c>
      <c r="L362">
        <v>61</v>
      </c>
      <c r="M362" t="str">
        <f t="shared" si="17"/>
        <v>55 - 75</v>
      </c>
      <c r="N362" t="s">
        <v>22</v>
      </c>
      <c r="O362" t="s">
        <v>34</v>
      </c>
      <c r="P362">
        <v>1</v>
      </c>
      <c r="Q362" t="s">
        <v>24</v>
      </c>
      <c r="R362">
        <v>1</v>
      </c>
      <c r="S362" t="s">
        <v>26</v>
      </c>
      <c r="T362" t="s">
        <v>26</v>
      </c>
    </row>
    <row r="363" spans="1:20" x14ac:dyDescent="0.25">
      <c r="A363" t="s">
        <v>47</v>
      </c>
      <c r="B363" s="1">
        <v>12</v>
      </c>
      <c r="C363" t="str">
        <f t="shared" si="15"/>
        <v>1 - 2 years</v>
      </c>
      <c r="D363" t="s">
        <v>28</v>
      </c>
      <c r="E363" t="s">
        <v>19</v>
      </c>
      <c r="F363">
        <v>3399</v>
      </c>
      <c r="G363" t="str">
        <f t="shared" si="16"/>
        <v>1k - 5k</v>
      </c>
      <c r="H363" t="s">
        <v>20</v>
      </c>
      <c r="I363" t="s">
        <v>21</v>
      </c>
      <c r="J363">
        <v>2</v>
      </c>
      <c r="K363">
        <v>3</v>
      </c>
      <c r="L363">
        <v>37</v>
      </c>
      <c r="M363" t="str">
        <f t="shared" si="17"/>
        <v>30 - 55</v>
      </c>
      <c r="N363" t="s">
        <v>22</v>
      </c>
      <c r="O363" t="s">
        <v>23</v>
      </c>
      <c r="P363">
        <v>1</v>
      </c>
      <c r="Q363" t="s">
        <v>39</v>
      </c>
      <c r="R363">
        <v>1</v>
      </c>
      <c r="S363" t="s">
        <v>26</v>
      </c>
      <c r="T363" t="s">
        <v>26</v>
      </c>
    </row>
    <row r="364" spans="1:20" x14ac:dyDescent="0.25">
      <c r="A364" t="s">
        <v>47</v>
      </c>
      <c r="B364" s="1">
        <v>12</v>
      </c>
      <c r="C364" t="str">
        <f t="shared" si="15"/>
        <v>1 - 2 years</v>
      </c>
      <c r="D364" t="s">
        <v>35</v>
      </c>
      <c r="E364" t="s">
        <v>36</v>
      </c>
      <c r="F364">
        <v>2247</v>
      </c>
      <c r="G364" t="str">
        <f t="shared" si="16"/>
        <v>1k - 5k</v>
      </c>
      <c r="H364" t="s">
        <v>29</v>
      </c>
      <c r="I364" t="s">
        <v>30</v>
      </c>
      <c r="J364">
        <v>2</v>
      </c>
      <c r="K364">
        <v>2</v>
      </c>
      <c r="L364">
        <v>36</v>
      </c>
      <c r="M364" t="str">
        <f t="shared" si="17"/>
        <v>30 - 55</v>
      </c>
      <c r="N364" t="s">
        <v>49</v>
      </c>
      <c r="O364" t="s">
        <v>23</v>
      </c>
      <c r="P364">
        <v>2</v>
      </c>
      <c r="Q364" t="s">
        <v>24</v>
      </c>
      <c r="R364">
        <v>1</v>
      </c>
      <c r="S364" t="s">
        <v>25</v>
      </c>
      <c r="T364" t="s">
        <v>26</v>
      </c>
    </row>
    <row r="365" spans="1:20" x14ac:dyDescent="0.25">
      <c r="A365" t="s">
        <v>20</v>
      </c>
      <c r="B365" s="1">
        <v>6</v>
      </c>
      <c r="C365" t="str">
        <f t="shared" si="15"/>
        <v>&lt; 1 year</v>
      </c>
      <c r="D365" t="s">
        <v>28</v>
      </c>
      <c r="E365" t="s">
        <v>19</v>
      </c>
      <c r="F365">
        <v>1766</v>
      </c>
      <c r="G365" t="str">
        <f t="shared" si="16"/>
        <v>1k - 5k</v>
      </c>
      <c r="H365" t="s">
        <v>29</v>
      </c>
      <c r="I365" t="s">
        <v>30</v>
      </c>
      <c r="J365">
        <v>1</v>
      </c>
      <c r="K365">
        <v>2</v>
      </c>
      <c r="L365">
        <v>21</v>
      </c>
      <c r="M365" t="str">
        <f t="shared" si="17"/>
        <v>18 - 30</v>
      </c>
      <c r="N365" t="s">
        <v>22</v>
      </c>
      <c r="O365" t="s">
        <v>38</v>
      </c>
      <c r="P365">
        <v>1</v>
      </c>
      <c r="Q365" t="s">
        <v>24</v>
      </c>
      <c r="R365">
        <v>1</v>
      </c>
      <c r="S365" t="s">
        <v>26</v>
      </c>
      <c r="T365" t="s">
        <v>26</v>
      </c>
    </row>
    <row r="366" spans="1:20" x14ac:dyDescent="0.25">
      <c r="A366" t="s">
        <v>17</v>
      </c>
      <c r="B366" s="1">
        <v>18</v>
      </c>
      <c r="C366" t="str">
        <f t="shared" si="15"/>
        <v>1 - 2 years</v>
      </c>
      <c r="D366" t="s">
        <v>28</v>
      </c>
      <c r="E366" t="s">
        <v>19</v>
      </c>
      <c r="F366">
        <v>2473</v>
      </c>
      <c r="G366" t="str">
        <f t="shared" si="16"/>
        <v>1k - 5k</v>
      </c>
      <c r="H366" t="s">
        <v>29</v>
      </c>
      <c r="I366" t="s">
        <v>41</v>
      </c>
      <c r="J366">
        <v>4</v>
      </c>
      <c r="K366">
        <v>1</v>
      </c>
      <c r="L366">
        <v>25</v>
      </c>
      <c r="M366" t="str">
        <f t="shared" si="17"/>
        <v>18 - 30</v>
      </c>
      <c r="N366" t="s">
        <v>22</v>
      </c>
      <c r="O366" t="s">
        <v>23</v>
      </c>
      <c r="P366">
        <v>1</v>
      </c>
      <c r="Q366" t="s">
        <v>41</v>
      </c>
      <c r="R366">
        <v>1</v>
      </c>
      <c r="S366" t="s">
        <v>26</v>
      </c>
      <c r="T366" t="s">
        <v>25</v>
      </c>
    </row>
    <row r="367" spans="1:20" x14ac:dyDescent="0.25">
      <c r="A367" t="s">
        <v>20</v>
      </c>
      <c r="B367" s="1">
        <v>12</v>
      </c>
      <c r="C367" t="str">
        <f t="shared" si="15"/>
        <v>1 - 2 years</v>
      </c>
      <c r="D367" t="s">
        <v>28</v>
      </c>
      <c r="E367" t="s">
        <v>43</v>
      </c>
      <c r="F367">
        <v>1542</v>
      </c>
      <c r="G367" t="str">
        <f t="shared" si="16"/>
        <v>1k - 5k</v>
      </c>
      <c r="H367" t="s">
        <v>29</v>
      </c>
      <c r="I367" t="s">
        <v>32</v>
      </c>
      <c r="J367">
        <v>2</v>
      </c>
      <c r="K367">
        <v>4</v>
      </c>
      <c r="L367">
        <v>36</v>
      </c>
      <c r="M367" t="str">
        <f t="shared" si="17"/>
        <v>30 - 55</v>
      </c>
      <c r="N367" t="s">
        <v>22</v>
      </c>
      <c r="O367" t="s">
        <v>23</v>
      </c>
      <c r="P367">
        <v>1</v>
      </c>
      <c r="Q367" t="s">
        <v>24</v>
      </c>
      <c r="R367">
        <v>1</v>
      </c>
      <c r="S367" t="s">
        <v>25</v>
      </c>
      <c r="T367" t="s">
        <v>26</v>
      </c>
    </row>
    <row r="368" spans="1:20" x14ac:dyDescent="0.25">
      <c r="A368" t="s">
        <v>20</v>
      </c>
      <c r="B368" s="1">
        <v>18</v>
      </c>
      <c r="C368" t="str">
        <f t="shared" si="15"/>
        <v>1 - 2 years</v>
      </c>
      <c r="D368" t="s">
        <v>18</v>
      </c>
      <c r="E368" t="s">
        <v>36</v>
      </c>
      <c r="F368">
        <v>3850</v>
      </c>
      <c r="G368" t="str">
        <f t="shared" si="16"/>
        <v>1k - 5k</v>
      </c>
      <c r="H368" t="s">
        <v>29</v>
      </c>
      <c r="I368" t="s">
        <v>32</v>
      </c>
      <c r="J368">
        <v>3</v>
      </c>
      <c r="K368">
        <v>1</v>
      </c>
      <c r="L368">
        <v>27</v>
      </c>
      <c r="M368" t="str">
        <f t="shared" si="17"/>
        <v>18 - 30</v>
      </c>
      <c r="N368" t="s">
        <v>22</v>
      </c>
      <c r="O368" t="s">
        <v>23</v>
      </c>
      <c r="P368">
        <v>2</v>
      </c>
      <c r="Q368" t="s">
        <v>24</v>
      </c>
      <c r="R368">
        <v>1</v>
      </c>
      <c r="S368" t="s">
        <v>26</v>
      </c>
      <c r="T368" t="s">
        <v>26</v>
      </c>
    </row>
    <row r="369" spans="1:20" x14ac:dyDescent="0.25">
      <c r="A369" t="s">
        <v>17</v>
      </c>
      <c r="B369" s="1">
        <v>18</v>
      </c>
      <c r="C369" t="str">
        <f t="shared" si="15"/>
        <v>1 - 2 years</v>
      </c>
      <c r="D369" t="s">
        <v>28</v>
      </c>
      <c r="E369" t="s">
        <v>19</v>
      </c>
      <c r="F369">
        <v>3650</v>
      </c>
      <c r="G369" t="str">
        <f t="shared" si="16"/>
        <v>1k - 5k</v>
      </c>
      <c r="H369" t="s">
        <v>29</v>
      </c>
      <c r="I369" t="s">
        <v>42</v>
      </c>
      <c r="J369">
        <v>1</v>
      </c>
      <c r="K369">
        <v>4</v>
      </c>
      <c r="L369">
        <v>22</v>
      </c>
      <c r="M369" t="str">
        <f t="shared" si="17"/>
        <v>18 - 30</v>
      </c>
      <c r="N369" t="s">
        <v>22</v>
      </c>
      <c r="O369" t="s">
        <v>38</v>
      </c>
      <c r="P369">
        <v>1</v>
      </c>
      <c r="Q369" t="s">
        <v>24</v>
      </c>
      <c r="R369">
        <v>1</v>
      </c>
      <c r="S369" t="s">
        <v>26</v>
      </c>
      <c r="T369" t="s">
        <v>26</v>
      </c>
    </row>
    <row r="370" spans="1:20" x14ac:dyDescent="0.25">
      <c r="A370" t="s">
        <v>17</v>
      </c>
      <c r="B370" s="1">
        <v>36</v>
      </c>
      <c r="C370" t="str">
        <f t="shared" si="15"/>
        <v>2 - 5 years</v>
      </c>
      <c r="D370" t="s">
        <v>28</v>
      </c>
      <c r="E370" t="s">
        <v>19</v>
      </c>
      <c r="F370">
        <v>3446</v>
      </c>
      <c r="G370" t="str">
        <f t="shared" si="16"/>
        <v>1k - 5k</v>
      </c>
      <c r="H370" t="s">
        <v>29</v>
      </c>
      <c r="I370" t="s">
        <v>21</v>
      </c>
      <c r="J370">
        <v>4</v>
      </c>
      <c r="K370">
        <v>2</v>
      </c>
      <c r="L370">
        <v>42</v>
      </c>
      <c r="M370" t="str">
        <f t="shared" si="17"/>
        <v>30 - 55</v>
      </c>
      <c r="N370" t="s">
        <v>22</v>
      </c>
      <c r="O370" t="s">
        <v>23</v>
      </c>
      <c r="P370">
        <v>1</v>
      </c>
      <c r="Q370" t="s">
        <v>24</v>
      </c>
      <c r="R370">
        <v>2</v>
      </c>
      <c r="S370" t="s">
        <v>26</v>
      </c>
      <c r="T370" t="s">
        <v>25</v>
      </c>
    </row>
    <row r="371" spans="1:20" x14ac:dyDescent="0.25">
      <c r="A371" t="s">
        <v>27</v>
      </c>
      <c r="B371" s="1">
        <v>18</v>
      </c>
      <c r="C371" t="str">
        <f t="shared" si="15"/>
        <v>1 - 2 years</v>
      </c>
      <c r="D371" t="s">
        <v>28</v>
      </c>
      <c r="E371" t="s">
        <v>19</v>
      </c>
      <c r="F371">
        <v>3001</v>
      </c>
      <c r="G371" t="str">
        <f t="shared" si="16"/>
        <v>1k - 5k</v>
      </c>
      <c r="H371" t="s">
        <v>29</v>
      </c>
      <c r="I371" t="s">
        <v>32</v>
      </c>
      <c r="J371">
        <v>2</v>
      </c>
      <c r="K371">
        <v>4</v>
      </c>
      <c r="L371">
        <v>40</v>
      </c>
      <c r="M371" t="str">
        <f t="shared" si="17"/>
        <v>30 - 55</v>
      </c>
      <c r="N371" t="s">
        <v>22</v>
      </c>
      <c r="O371" t="s">
        <v>38</v>
      </c>
      <c r="P371">
        <v>1</v>
      </c>
      <c r="Q371" t="s">
        <v>24</v>
      </c>
      <c r="R371">
        <v>1</v>
      </c>
      <c r="S371" t="s">
        <v>26</v>
      </c>
      <c r="T371" t="s">
        <v>26</v>
      </c>
    </row>
    <row r="372" spans="1:20" x14ac:dyDescent="0.25">
      <c r="A372" t="s">
        <v>20</v>
      </c>
      <c r="B372" s="1">
        <v>36</v>
      </c>
      <c r="C372" t="str">
        <f t="shared" si="15"/>
        <v>2 - 5 years</v>
      </c>
      <c r="D372" t="s">
        <v>28</v>
      </c>
      <c r="E372" t="s">
        <v>36</v>
      </c>
      <c r="F372">
        <v>3079</v>
      </c>
      <c r="G372" t="str">
        <f t="shared" si="16"/>
        <v>1k - 5k</v>
      </c>
      <c r="H372" t="s">
        <v>20</v>
      </c>
      <c r="I372" t="s">
        <v>30</v>
      </c>
      <c r="J372">
        <v>4</v>
      </c>
      <c r="K372">
        <v>4</v>
      </c>
      <c r="L372">
        <v>36</v>
      </c>
      <c r="M372" t="str">
        <f t="shared" si="17"/>
        <v>30 - 55</v>
      </c>
      <c r="N372" t="s">
        <v>22</v>
      </c>
      <c r="O372" t="s">
        <v>23</v>
      </c>
      <c r="P372">
        <v>1</v>
      </c>
      <c r="Q372" t="s">
        <v>24</v>
      </c>
      <c r="R372">
        <v>1</v>
      </c>
      <c r="S372" t="s">
        <v>26</v>
      </c>
      <c r="T372" t="s">
        <v>26</v>
      </c>
    </row>
    <row r="373" spans="1:20" x14ac:dyDescent="0.25">
      <c r="A373" t="s">
        <v>20</v>
      </c>
      <c r="B373" s="1">
        <v>18</v>
      </c>
      <c r="C373" t="str">
        <f t="shared" si="15"/>
        <v>1 - 2 years</v>
      </c>
      <c r="D373" t="s">
        <v>18</v>
      </c>
      <c r="E373" t="s">
        <v>19</v>
      </c>
      <c r="F373">
        <v>6070</v>
      </c>
      <c r="G373" t="str">
        <f t="shared" si="16"/>
        <v>5k - 10k</v>
      </c>
      <c r="H373" t="s">
        <v>29</v>
      </c>
      <c r="I373" t="s">
        <v>21</v>
      </c>
      <c r="J373">
        <v>3</v>
      </c>
      <c r="K373">
        <v>4</v>
      </c>
      <c r="L373">
        <v>33</v>
      </c>
      <c r="M373" t="str">
        <f t="shared" si="17"/>
        <v>30 - 55</v>
      </c>
      <c r="N373" t="s">
        <v>22</v>
      </c>
      <c r="O373" t="s">
        <v>23</v>
      </c>
      <c r="P373">
        <v>2</v>
      </c>
      <c r="Q373" t="s">
        <v>24</v>
      </c>
      <c r="R373">
        <v>1</v>
      </c>
      <c r="S373" t="s">
        <v>25</v>
      </c>
      <c r="T373" t="s">
        <v>26</v>
      </c>
    </row>
    <row r="374" spans="1:20" x14ac:dyDescent="0.25">
      <c r="A374" t="s">
        <v>20</v>
      </c>
      <c r="B374" s="1">
        <v>10</v>
      </c>
      <c r="C374" t="str">
        <f t="shared" si="15"/>
        <v>&lt; 1 year</v>
      </c>
      <c r="D374" t="s">
        <v>18</v>
      </c>
      <c r="E374" t="s">
        <v>19</v>
      </c>
      <c r="F374">
        <v>2146</v>
      </c>
      <c r="G374" t="str">
        <f t="shared" si="16"/>
        <v>1k - 5k</v>
      </c>
      <c r="H374" t="s">
        <v>29</v>
      </c>
      <c r="I374" t="s">
        <v>42</v>
      </c>
      <c r="J374">
        <v>1</v>
      </c>
      <c r="K374">
        <v>3</v>
      </c>
      <c r="L374">
        <v>23</v>
      </c>
      <c r="M374" t="str">
        <f t="shared" si="17"/>
        <v>18 - 30</v>
      </c>
      <c r="N374" t="s">
        <v>22</v>
      </c>
      <c r="O374" t="s">
        <v>38</v>
      </c>
      <c r="P374">
        <v>2</v>
      </c>
      <c r="Q374" t="s">
        <v>24</v>
      </c>
      <c r="R374">
        <v>1</v>
      </c>
      <c r="S374" t="s">
        <v>26</v>
      </c>
      <c r="T374" t="s">
        <v>26</v>
      </c>
    </row>
    <row r="375" spans="1:20" x14ac:dyDescent="0.25">
      <c r="A375" t="s">
        <v>20</v>
      </c>
      <c r="B375" s="1">
        <v>60</v>
      </c>
      <c r="C375" t="str">
        <f t="shared" si="15"/>
        <v>2 - 5 years</v>
      </c>
      <c r="D375" t="s">
        <v>18</v>
      </c>
      <c r="E375" t="s">
        <v>36</v>
      </c>
      <c r="F375">
        <v>13756</v>
      </c>
      <c r="G375" t="str">
        <f t="shared" si="16"/>
        <v>10k - 20k</v>
      </c>
      <c r="H375" t="s">
        <v>20</v>
      </c>
      <c r="I375" t="s">
        <v>21</v>
      </c>
      <c r="J375">
        <v>2</v>
      </c>
      <c r="K375">
        <v>4</v>
      </c>
      <c r="L375">
        <v>63</v>
      </c>
      <c r="M375" t="str">
        <f t="shared" si="17"/>
        <v>55 - 75</v>
      </c>
      <c r="N375" t="s">
        <v>46</v>
      </c>
      <c r="O375" t="s">
        <v>34</v>
      </c>
      <c r="P375">
        <v>1</v>
      </c>
      <c r="Q375" t="s">
        <v>39</v>
      </c>
      <c r="R375">
        <v>1</v>
      </c>
      <c r="S375" t="s">
        <v>25</v>
      </c>
      <c r="T375" t="s">
        <v>26</v>
      </c>
    </row>
    <row r="376" spans="1:20" x14ac:dyDescent="0.25">
      <c r="A376" t="s">
        <v>27</v>
      </c>
      <c r="B376" s="1">
        <v>60</v>
      </c>
      <c r="C376" t="str">
        <f t="shared" si="15"/>
        <v>2 - 5 years</v>
      </c>
      <c r="D376" t="s">
        <v>48</v>
      </c>
      <c r="E376" t="s">
        <v>36</v>
      </c>
      <c r="F376">
        <v>14782</v>
      </c>
      <c r="G376" t="str">
        <f t="shared" si="16"/>
        <v>10k - 20k</v>
      </c>
      <c r="H376" t="s">
        <v>44</v>
      </c>
      <c r="I376" t="s">
        <v>21</v>
      </c>
      <c r="J376">
        <v>3</v>
      </c>
      <c r="K376">
        <v>4</v>
      </c>
      <c r="L376">
        <v>60</v>
      </c>
      <c r="M376" t="str">
        <f t="shared" si="17"/>
        <v>55 - 75</v>
      </c>
      <c r="N376" t="s">
        <v>46</v>
      </c>
      <c r="O376" t="s">
        <v>34</v>
      </c>
      <c r="P376">
        <v>2</v>
      </c>
      <c r="Q376" t="s">
        <v>39</v>
      </c>
      <c r="R376">
        <v>1</v>
      </c>
      <c r="S376" t="s">
        <v>25</v>
      </c>
      <c r="T376" t="s">
        <v>25</v>
      </c>
    </row>
    <row r="377" spans="1:20" x14ac:dyDescent="0.25">
      <c r="A377" t="s">
        <v>17</v>
      </c>
      <c r="B377" s="1">
        <v>48</v>
      </c>
      <c r="C377" t="str">
        <f t="shared" si="15"/>
        <v>2 - 5 years</v>
      </c>
      <c r="D377" t="s">
        <v>48</v>
      </c>
      <c r="E377" t="s">
        <v>43</v>
      </c>
      <c r="F377">
        <v>7685</v>
      </c>
      <c r="G377" t="str">
        <f t="shared" si="16"/>
        <v>5k - 10k</v>
      </c>
      <c r="H377" t="s">
        <v>29</v>
      </c>
      <c r="I377" t="s">
        <v>32</v>
      </c>
      <c r="J377">
        <v>2</v>
      </c>
      <c r="K377">
        <v>4</v>
      </c>
      <c r="L377">
        <v>37</v>
      </c>
      <c r="M377" t="str">
        <f t="shared" si="17"/>
        <v>30 - 55</v>
      </c>
      <c r="N377" t="s">
        <v>22</v>
      </c>
      <c r="O377" t="s">
        <v>38</v>
      </c>
      <c r="P377">
        <v>1</v>
      </c>
      <c r="Q377" t="s">
        <v>24</v>
      </c>
      <c r="R377">
        <v>1</v>
      </c>
      <c r="S377" t="s">
        <v>26</v>
      </c>
      <c r="T377" t="s">
        <v>25</v>
      </c>
    </row>
    <row r="378" spans="1:20" x14ac:dyDescent="0.25">
      <c r="A378" t="s">
        <v>20</v>
      </c>
      <c r="B378" s="1">
        <v>18</v>
      </c>
      <c r="C378" t="str">
        <f t="shared" si="15"/>
        <v>1 - 2 years</v>
      </c>
      <c r="D378" t="s">
        <v>35</v>
      </c>
      <c r="E378" t="s">
        <v>19</v>
      </c>
      <c r="F378">
        <v>2320</v>
      </c>
      <c r="G378" t="str">
        <f t="shared" si="16"/>
        <v>1k - 5k</v>
      </c>
      <c r="H378" t="s">
        <v>29</v>
      </c>
      <c r="I378" t="s">
        <v>41</v>
      </c>
      <c r="J378">
        <v>2</v>
      </c>
      <c r="K378">
        <v>3</v>
      </c>
      <c r="L378">
        <v>34</v>
      </c>
      <c r="M378" t="str">
        <f t="shared" si="17"/>
        <v>30 - 55</v>
      </c>
      <c r="N378" t="s">
        <v>22</v>
      </c>
      <c r="O378" t="s">
        <v>23</v>
      </c>
      <c r="P378">
        <v>2</v>
      </c>
      <c r="Q378" t="s">
        <v>24</v>
      </c>
      <c r="R378">
        <v>1</v>
      </c>
      <c r="S378" t="s">
        <v>26</v>
      </c>
      <c r="T378" t="s">
        <v>26</v>
      </c>
    </row>
    <row r="379" spans="1:20" x14ac:dyDescent="0.25">
      <c r="A379" t="s">
        <v>20</v>
      </c>
      <c r="B379" s="1">
        <v>7</v>
      </c>
      <c r="C379" t="str">
        <f t="shared" si="15"/>
        <v>&lt; 1 year</v>
      </c>
      <c r="D379" t="s">
        <v>35</v>
      </c>
      <c r="E379" t="s">
        <v>19</v>
      </c>
      <c r="F379">
        <v>846</v>
      </c>
      <c r="G379" t="str">
        <f t="shared" si="16"/>
        <v>250 - 1k</v>
      </c>
      <c r="H379" t="s">
        <v>20</v>
      </c>
      <c r="I379" t="s">
        <v>21</v>
      </c>
      <c r="J379">
        <v>3</v>
      </c>
      <c r="K379">
        <v>4</v>
      </c>
      <c r="L379">
        <v>36</v>
      </c>
      <c r="M379" t="str">
        <f t="shared" si="17"/>
        <v>30 - 55</v>
      </c>
      <c r="N379" t="s">
        <v>22</v>
      </c>
      <c r="O379" t="s">
        <v>34</v>
      </c>
      <c r="P379">
        <v>1</v>
      </c>
      <c r="Q379" t="s">
        <v>24</v>
      </c>
      <c r="R379">
        <v>1</v>
      </c>
      <c r="S379" t="s">
        <v>26</v>
      </c>
      <c r="T379" t="s">
        <v>26</v>
      </c>
    </row>
    <row r="380" spans="1:20" x14ac:dyDescent="0.25">
      <c r="A380" t="s">
        <v>27</v>
      </c>
      <c r="B380" s="1">
        <v>36</v>
      </c>
      <c r="C380" t="str">
        <f t="shared" si="15"/>
        <v>2 - 5 years</v>
      </c>
      <c r="D380" t="s">
        <v>28</v>
      </c>
      <c r="E380" t="s">
        <v>36</v>
      </c>
      <c r="F380">
        <v>14318</v>
      </c>
      <c r="G380" t="str">
        <f t="shared" si="16"/>
        <v>10k - 20k</v>
      </c>
      <c r="H380" t="s">
        <v>29</v>
      </c>
      <c r="I380" t="s">
        <v>21</v>
      </c>
      <c r="J380">
        <v>4</v>
      </c>
      <c r="K380">
        <v>2</v>
      </c>
      <c r="L380">
        <v>57</v>
      </c>
      <c r="M380" t="str">
        <f t="shared" si="17"/>
        <v>55 - 75</v>
      </c>
      <c r="N380" t="s">
        <v>22</v>
      </c>
      <c r="O380" t="s">
        <v>34</v>
      </c>
      <c r="P380">
        <v>1</v>
      </c>
      <c r="Q380" t="s">
        <v>39</v>
      </c>
      <c r="R380">
        <v>1</v>
      </c>
      <c r="S380" t="s">
        <v>25</v>
      </c>
      <c r="T380" t="s">
        <v>25</v>
      </c>
    </row>
    <row r="381" spans="1:20" x14ac:dyDescent="0.25">
      <c r="A381" t="s">
        <v>20</v>
      </c>
      <c r="B381" s="1">
        <v>6</v>
      </c>
      <c r="C381" t="str">
        <f t="shared" si="15"/>
        <v>&lt; 1 year</v>
      </c>
      <c r="D381" t="s">
        <v>18</v>
      </c>
      <c r="E381" t="s">
        <v>36</v>
      </c>
      <c r="F381">
        <v>362</v>
      </c>
      <c r="G381" t="str">
        <f t="shared" si="16"/>
        <v>250 - 1k</v>
      </c>
      <c r="H381" t="s">
        <v>44</v>
      </c>
      <c r="I381" t="s">
        <v>30</v>
      </c>
      <c r="J381">
        <v>4</v>
      </c>
      <c r="K381">
        <v>4</v>
      </c>
      <c r="L381">
        <v>52</v>
      </c>
      <c r="M381" t="str">
        <f t="shared" si="17"/>
        <v>30 - 55</v>
      </c>
      <c r="N381" t="s">
        <v>22</v>
      </c>
      <c r="O381" t="s">
        <v>23</v>
      </c>
      <c r="P381">
        <v>2</v>
      </c>
      <c r="Q381" t="s">
        <v>33</v>
      </c>
      <c r="R381">
        <v>1</v>
      </c>
      <c r="S381" t="s">
        <v>26</v>
      </c>
      <c r="T381" t="s">
        <v>26</v>
      </c>
    </row>
    <row r="382" spans="1:20" x14ac:dyDescent="0.25">
      <c r="A382" t="s">
        <v>17</v>
      </c>
      <c r="B382" s="1">
        <v>20</v>
      </c>
      <c r="C382" t="str">
        <f t="shared" si="15"/>
        <v>1 - 2 years</v>
      </c>
      <c r="D382" t="s">
        <v>28</v>
      </c>
      <c r="E382" t="s">
        <v>19</v>
      </c>
      <c r="F382">
        <v>2212</v>
      </c>
      <c r="G382" t="str">
        <f t="shared" si="16"/>
        <v>1k - 5k</v>
      </c>
      <c r="H382" t="s">
        <v>20</v>
      </c>
      <c r="I382" t="s">
        <v>32</v>
      </c>
      <c r="J382">
        <v>4</v>
      </c>
      <c r="K382">
        <v>4</v>
      </c>
      <c r="L382">
        <v>39</v>
      </c>
      <c r="M382" t="str">
        <f t="shared" si="17"/>
        <v>30 - 55</v>
      </c>
      <c r="N382" t="s">
        <v>22</v>
      </c>
      <c r="O382" t="s">
        <v>23</v>
      </c>
      <c r="P382">
        <v>1</v>
      </c>
      <c r="Q382" t="s">
        <v>24</v>
      </c>
      <c r="R382">
        <v>1</v>
      </c>
      <c r="S382" t="s">
        <v>25</v>
      </c>
      <c r="T382" t="s">
        <v>26</v>
      </c>
    </row>
    <row r="383" spans="1:20" x14ac:dyDescent="0.25">
      <c r="A383" t="s">
        <v>27</v>
      </c>
      <c r="B383" s="1">
        <v>18</v>
      </c>
      <c r="C383" t="str">
        <f t="shared" si="15"/>
        <v>1 - 2 years</v>
      </c>
      <c r="D383" t="s">
        <v>28</v>
      </c>
      <c r="E383" t="s">
        <v>36</v>
      </c>
      <c r="F383">
        <v>12976</v>
      </c>
      <c r="G383" t="str">
        <f t="shared" si="16"/>
        <v>10k - 20k</v>
      </c>
      <c r="H383" t="s">
        <v>29</v>
      </c>
      <c r="I383" t="s">
        <v>41</v>
      </c>
      <c r="J383">
        <v>3</v>
      </c>
      <c r="K383">
        <v>4</v>
      </c>
      <c r="L383">
        <v>38</v>
      </c>
      <c r="M383" t="str">
        <f t="shared" si="17"/>
        <v>30 - 55</v>
      </c>
      <c r="N383" t="s">
        <v>22</v>
      </c>
      <c r="O383" t="s">
        <v>34</v>
      </c>
      <c r="P383">
        <v>1</v>
      </c>
      <c r="Q383" t="s">
        <v>39</v>
      </c>
      <c r="R383">
        <v>1</v>
      </c>
      <c r="S383" t="s">
        <v>25</v>
      </c>
      <c r="T383" t="s">
        <v>25</v>
      </c>
    </row>
    <row r="384" spans="1:20" x14ac:dyDescent="0.25">
      <c r="A384" t="s">
        <v>20</v>
      </c>
      <c r="B384" s="1">
        <v>22</v>
      </c>
      <c r="C384" t="str">
        <f t="shared" si="15"/>
        <v>1 - 2 years</v>
      </c>
      <c r="D384" t="s">
        <v>28</v>
      </c>
      <c r="E384" t="s">
        <v>36</v>
      </c>
      <c r="F384">
        <v>1283</v>
      </c>
      <c r="G384" t="str">
        <f t="shared" si="16"/>
        <v>1k - 5k</v>
      </c>
      <c r="H384" t="s">
        <v>20</v>
      </c>
      <c r="I384" t="s">
        <v>32</v>
      </c>
      <c r="J384">
        <v>4</v>
      </c>
      <c r="K384">
        <v>4</v>
      </c>
      <c r="L384">
        <v>25</v>
      </c>
      <c r="M384" t="str">
        <f t="shared" si="17"/>
        <v>18 - 30</v>
      </c>
      <c r="N384" t="s">
        <v>22</v>
      </c>
      <c r="O384" t="s">
        <v>38</v>
      </c>
      <c r="P384">
        <v>1</v>
      </c>
      <c r="Q384" t="s">
        <v>24</v>
      </c>
      <c r="R384">
        <v>1</v>
      </c>
      <c r="S384" t="s">
        <v>26</v>
      </c>
      <c r="T384" t="s">
        <v>26</v>
      </c>
    </row>
    <row r="385" spans="1:20" x14ac:dyDescent="0.25">
      <c r="A385" t="s">
        <v>47</v>
      </c>
      <c r="B385" s="1">
        <v>12</v>
      </c>
      <c r="C385" t="str">
        <f t="shared" si="15"/>
        <v>1 - 2 years</v>
      </c>
      <c r="D385" t="s">
        <v>28</v>
      </c>
      <c r="E385" t="s">
        <v>36</v>
      </c>
      <c r="F385">
        <v>1330</v>
      </c>
      <c r="G385" t="str">
        <f t="shared" si="16"/>
        <v>1k - 5k</v>
      </c>
      <c r="H385" t="s">
        <v>29</v>
      </c>
      <c r="I385" t="s">
        <v>42</v>
      </c>
      <c r="J385">
        <v>4</v>
      </c>
      <c r="K385">
        <v>1</v>
      </c>
      <c r="L385">
        <v>26</v>
      </c>
      <c r="M385" t="str">
        <f t="shared" si="17"/>
        <v>18 - 30</v>
      </c>
      <c r="N385" t="s">
        <v>22</v>
      </c>
      <c r="O385" t="s">
        <v>23</v>
      </c>
      <c r="P385">
        <v>1</v>
      </c>
      <c r="Q385" t="s">
        <v>24</v>
      </c>
      <c r="R385">
        <v>1</v>
      </c>
      <c r="S385" t="s">
        <v>26</v>
      </c>
      <c r="T385" t="s">
        <v>26</v>
      </c>
    </row>
    <row r="386" spans="1:20" x14ac:dyDescent="0.25">
      <c r="A386" t="s">
        <v>20</v>
      </c>
      <c r="B386" s="1">
        <v>30</v>
      </c>
      <c r="C386" t="str">
        <f t="shared" si="15"/>
        <v>2 - 5 years</v>
      </c>
      <c r="D386" t="s">
        <v>35</v>
      </c>
      <c r="E386" t="s">
        <v>43</v>
      </c>
      <c r="F386">
        <v>4272</v>
      </c>
      <c r="G386" t="str">
        <f t="shared" si="16"/>
        <v>1k - 5k</v>
      </c>
      <c r="H386" t="s">
        <v>44</v>
      </c>
      <c r="I386" t="s">
        <v>30</v>
      </c>
      <c r="J386">
        <v>2</v>
      </c>
      <c r="K386">
        <v>2</v>
      </c>
      <c r="L386">
        <v>26</v>
      </c>
      <c r="M386" t="str">
        <f t="shared" si="17"/>
        <v>18 - 30</v>
      </c>
      <c r="N386" t="s">
        <v>22</v>
      </c>
      <c r="O386" t="s">
        <v>23</v>
      </c>
      <c r="P386">
        <v>2</v>
      </c>
      <c r="Q386" t="s">
        <v>33</v>
      </c>
      <c r="R386">
        <v>1</v>
      </c>
      <c r="S386" t="s">
        <v>26</v>
      </c>
      <c r="T386" t="s">
        <v>26</v>
      </c>
    </row>
    <row r="387" spans="1:20" x14ac:dyDescent="0.25">
      <c r="A387" t="s">
        <v>20</v>
      </c>
      <c r="B387" s="1">
        <v>18</v>
      </c>
      <c r="C387" t="str">
        <f t="shared" ref="C387:C450" si="18">IF(B387&lt;=11,"&lt; 1 year",IF(B387&lt;=24,"1 - 2 years",IF(B387&lt;=72,"2 - 5 years", "&gt; 5 years")))</f>
        <v>1 - 2 years</v>
      </c>
      <c r="D387" t="s">
        <v>18</v>
      </c>
      <c r="E387" t="s">
        <v>19</v>
      </c>
      <c r="F387">
        <v>2238</v>
      </c>
      <c r="G387" t="str">
        <f t="shared" ref="G387:G450" si="19">IF(F387&lt;= 1000,"250 - 1k",IF(F387&lt;=5000,"1k - 5k",IF(F387&lt;=10000,"5k - 10k", "10k - 20k")))</f>
        <v>1k - 5k</v>
      </c>
      <c r="H387" t="s">
        <v>29</v>
      </c>
      <c r="I387" t="s">
        <v>30</v>
      </c>
      <c r="J387">
        <v>2</v>
      </c>
      <c r="K387">
        <v>1</v>
      </c>
      <c r="L387">
        <v>25</v>
      </c>
      <c r="M387" t="str">
        <f t="shared" ref="M387:M450" si="20">IF(L387&lt;=30,"18 - 30",IF(L387&lt;=55,"30 - 55",IF(L387&gt;=75,"55 - 75","55 - 75")))</f>
        <v>18 - 30</v>
      </c>
      <c r="N387" t="s">
        <v>22</v>
      </c>
      <c r="O387" t="s">
        <v>23</v>
      </c>
      <c r="P387">
        <v>2</v>
      </c>
      <c r="Q387" t="s">
        <v>24</v>
      </c>
      <c r="R387">
        <v>1</v>
      </c>
      <c r="S387" t="s">
        <v>26</v>
      </c>
      <c r="T387" t="s">
        <v>26</v>
      </c>
    </row>
    <row r="388" spans="1:20" x14ac:dyDescent="0.25">
      <c r="A388" t="s">
        <v>20</v>
      </c>
      <c r="B388" s="1">
        <v>18</v>
      </c>
      <c r="C388" t="str">
        <f t="shared" si="18"/>
        <v>1 - 2 years</v>
      </c>
      <c r="D388" t="s">
        <v>28</v>
      </c>
      <c r="E388" t="s">
        <v>19</v>
      </c>
      <c r="F388">
        <v>1126</v>
      </c>
      <c r="G388" t="str">
        <f t="shared" si="19"/>
        <v>1k - 5k</v>
      </c>
      <c r="H388" t="s">
        <v>20</v>
      </c>
      <c r="I388" t="s">
        <v>42</v>
      </c>
      <c r="J388">
        <v>4</v>
      </c>
      <c r="K388">
        <v>2</v>
      </c>
      <c r="L388">
        <v>21</v>
      </c>
      <c r="M388" t="str">
        <f t="shared" si="20"/>
        <v>18 - 30</v>
      </c>
      <c r="N388" t="s">
        <v>22</v>
      </c>
      <c r="O388" t="s">
        <v>38</v>
      </c>
      <c r="P388">
        <v>1</v>
      </c>
      <c r="Q388" t="s">
        <v>24</v>
      </c>
      <c r="R388">
        <v>1</v>
      </c>
      <c r="S388" t="s">
        <v>25</v>
      </c>
      <c r="T388" t="s">
        <v>26</v>
      </c>
    </row>
    <row r="389" spans="1:20" x14ac:dyDescent="0.25">
      <c r="A389" t="s">
        <v>27</v>
      </c>
      <c r="B389" s="1">
        <v>18</v>
      </c>
      <c r="C389" t="str">
        <f t="shared" si="18"/>
        <v>1 - 2 years</v>
      </c>
      <c r="D389" t="s">
        <v>18</v>
      </c>
      <c r="E389" t="s">
        <v>19</v>
      </c>
      <c r="F389">
        <v>7374</v>
      </c>
      <c r="G389" t="str">
        <f t="shared" si="19"/>
        <v>5k - 10k</v>
      </c>
      <c r="H389" t="s">
        <v>29</v>
      </c>
      <c r="I389" t="s">
        <v>41</v>
      </c>
      <c r="J389">
        <v>4</v>
      </c>
      <c r="K389">
        <v>4</v>
      </c>
      <c r="L389">
        <v>40</v>
      </c>
      <c r="M389" t="str">
        <f t="shared" si="20"/>
        <v>30 - 55</v>
      </c>
      <c r="N389" t="s">
        <v>49</v>
      </c>
      <c r="O389" t="s">
        <v>23</v>
      </c>
      <c r="P389">
        <v>2</v>
      </c>
      <c r="Q389" t="s">
        <v>39</v>
      </c>
      <c r="R389">
        <v>1</v>
      </c>
      <c r="S389" t="s">
        <v>25</v>
      </c>
      <c r="T389" t="s">
        <v>26</v>
      </c>
    </row>
    <row r="390" spans="1:20" x14ac:dyDescent="0.25">
      <c r="A390" t="s">
        <v>27</v>
      </c>
      <c r="B390" s="1">
        <v>15</v>
      </c>
      <c r="C390" t="str">
        <f t="shared" si="18"/>
        <v>1 - 2 years</v>
      </c>
      <c r="D390" t="s">
        <v>18</v>
      </c>
      <c r="E390" t="s">
        <v>43</v>
      </c>
      <c r="F390">
        <v>2326</v>
      </c>
      <c r="G390" t="str">
        <f t="shared" si="19"/>
        <v>1k - 5k</v>
      </c>
      <c r="H390" t="s">
        <v>37</v>
      </c>
      <c r="I390" t="s">
        <v>30</v>
      </c>
      <c r="J390">
        <v>2</v>
      </c>
      <c r="K390">
        <v>4</v>
      </c>
      <c r="L390">
        <v>27</v>
      </c>
      <c r="M390" t="str">
        <f t="shared" si="20"/>
        <v>18 - 30</v>
      </c>
      <c r="N390" t="s">
        <v>46</v>
      </c>
      <c r="O390" t="s">
        <v>23</v>
      </c>
      <c r="P390">
        <v>1</v>
      </c>
      <c r="Q390" t="s">
        <v>24</v>
      </c>
      <c r="R390">
        <v>1</v>
      </c>
      <c r="S390" t="s">
        <v>26</v>
      </c>
      <c r="T390" t="s">
        <v>26</v>
      </c>
    </row>
    <row r="391" spans="1:20" x14ac:dyDescent="0.25">
      <c r="A391" t="s">
        <v>20</v>
      </c>
      <c r="B391" s="1">
        <v>9</v>
      </c>
      <c r="C391" t="str">
        <f t="shared" si="18"/>
        <v>&lt; 1 year</v>
      </c>
      <c r="D391" t="s">
        <v>28</v>
      </c>
      <c r="E391" t="s">
        <v>43</v>
      </c>
      <c r="F391">
        <v>1449</v>
      </c>
      <c r="G391" t="str">
        <f t="shared" si="19"/>
        <v>1k - 5k</v>
      </c>
      <c r="H391" t="s">
        <v>29</v>
      </c>
      <c r="I391" t="s">
        <v>32</v>
      </c>
      <c r="J391">
        <v>3</v>
      </c>
      <c r="K391">
        <v>2</v>
      </c>
      <c r="L391">
        <v>27</v>
      </c>
      <c r="M391" t="str">
        <f t="shared" si="20"/>
        <v>18 - 30</v>
      </c>
      <c r="N391" t="s">
        <v>22</v>
      </c>
      <c r="O391" t="s">
        <v>23</v>
      </c>
      <c r="P391">
        <v>2</v>
      </c>
      <c r="Q391" t="s">
        <v>24</v>
      </c>
      <c r="R391">
        <v>1</v>
      </c>
      <c r="S391" t="s">
        <v>26</v>
      </c>
      <c r="T391" t="s">
        <v>26</v>
      </c>
    </row>
    <row r="392" spans="1:20" x14ac:dyDescent="0.25">
      <c r="A392" t="s">
        <v>20</v>
      </c>
      <c r="B392" s="1">
        <v>18</v>
      </c>
      <c r="C392" t="str">
        <f t="shared" si="18"/>
        <v>1 - 2 years</v>
      </c>
      <c r="D392" t="s">
        <v>28</v>
      </c>
      <c r="E392" t="s">
        <v>36</v>
      </c>
      <c r="F392">
        <v>1820</v>
      </c>
      <c r="G392" t="str">
        <f t="shared" si="19"/>
        <v>1k - 5k</v>
      </c>
      <c r="H392" t="s">
        <v>29</v>
      </c>
      <c r="I392" t="s">
        <v>30</v>
      </c>
      <c r="J392">
        <v>2</v>
      </c>
      <c r="K392">
        <v>2</v>
      </c>
      <c r="L392">
        <v>30</v>
      </c>
      <c r="M392" t="str">
        <f t="shared" si="20"/>
        <v>18 - 30</v>
      </c>
      <c r="N392" t="s">
        <v>22</v>
      </c>
      <c r="O392" t="s">
        <v>23</v>
      </c>
      <c r="P392">
        <v>1</v>
      </c>
      <c r="Q392" t="s">
        <v>39</v>
      </c>
      <c r="R392">
        <v>1</v>
      </c>
      <c r="S392" t="s">
        <v>25</v>
      </c>
      <c r="T392" t="s">
        <v>26</v>
      </c>
    </row>
    <row r="393" spans="1:20" x14ac:dyDescent="0.25">
      <c r="A393" t="s">
        <v>27</v>
      </c>
      <c r="B393" s="1">
        <v>12</v>
      </c>
      <c r="C393" t="str">
        <f t="shared" si="18"/>
        <v>1 - 2 years</v>
      </c>
      <c r="D393" t="s">
        <v>28</v>
      </c>
      <c r="E393" t="s">
        <v>19</v>
      </c>
      <c r="F393">
        <v>983</v>
      </c>
      <c r="G393" t="str">
        <f t="shared" si="19"/>
        <v>250 - 1k</v>
      </c>
      <c r="H393" t="s">
        <v>40</v>
      </c>
      <c r="I393" t="s">
        <v>42</v>
      </c>
      <c r="J393">
        <v>1</v>
      </c>
      <c r="K393">
        <v>4</v>
      </c>
      <c r="L393">
        <v>19</v>
      </c>
      <c r="M393" t="str">
        <f t="shared" si="20"/>
        <v>18 - 30</v>
      </c>
      <c r="N393" t="s">
        <v>22</v>
      </c>
      <c r="O393" t="s">
        <v>38</v>
      </c>
      <c r="P393">
        <v>1</v>
      </c>
      <c r="Q393" t="s">
        <v>33</v>
      </c>
      <c r="R393">
        <v>1</v>
      </c>
      <c r="S393" t="s">
        <v>26</v>
      </c>
      <c r="T393" t="s">
        <v>26</v>
      </c>
    </row>
    <row r="394" spans="1:20" x14ac:dyDescent="0.25">
      <c r="A394" t="s">
        <v>17</v>
      </c>
      <c r="B394" s="1">
        <v>36</v>
      </c>
      <c r="C394" t="str">
        <f t="shared" si="18"/>
        <v>2 - 5 years</v>
      </c>
      <c r="D394" t="s">
        <v>28</v>
      </c>
      <c r="E394" t="s">
        <v>36</v>
      </c>
      <c r="F394">
        <v>3249</v>
      </c>
      <c r="G394" t="str">
        <f t="shared" si="19"/>
        <v>1k - 5k</v>
      </c>
      <c r="H394" t="s">
        <v>29</v>
      </c>
      <c r="I394" t="s">
        <v>32</v>
      </c>
      <c r="J394">
        <v>2</v>
      </c>
      <c r="K394">
        <v>4</v>
      </c>
      <c r="L394">
        <v>39</v>
      </c>
      <c r="M394" t="str">
        <f t="shared" si="20"/>
        <v>30 - 55</v>
      </c>
      <c r="N394" t="s">
        <v>46</v>
      </c>
      <c r="O394" t="s">
        <v>34</v>
      </c>
      <c r="P394">
        <v>1</v>
      </c>
      <c r="Q394" t="s">
        <v>39</v>
      </c>
      <c r="R394">
        <v>2</v>
      </c>
      <c r="S394" t="s">
        <v>25</v>
      </c>
      <c r="T394" t="s">
        <v>26</v>
      </c>
    </row>
    <row r="395" spans="1:20" x14ac:dyDescent="0.25">
      <c r="A395" t="s">
        <v>17</v>
      </c>
      <c r="B395" s="1">
        <v>6</v>
      </c>
      <c r="C395" t="str">
        <f t="shared" si="18"/>
        <v>&lt; 1 year</v>
      </c>
      <c r="D395" t="s">
        <v>18</v>
      </c>
      <c r="E395" t="s">
        <v>19</v>
      </c>
      <c r="F395">
        <v>1957</v>
      </c>
      <c r="G395" t="str">
        <f t="shared" si="19"/>
        <v>1k - 5k</v>
      </c>
      <c r="H395" t="s">
        <v>29</v>
      </c>
      <c r="I395" t="s">
        <v>32</v>
      </c>
      <c r="J395">
        <v>1</v>
      </c>
      <c r="K395">
        <v>4</v>
      </c>
      <c r="L395">
        <v>31</v>
      </c>
      <c r="M395" t="str">
        <f t="shared" si="20"/>
        <v>30 - 55</v>
      </c>
      <c r="N395" t="s">
        <v>22</v>
      </c>
      <c r="O395" t="s">
        <v>23</v>
      </c>
      <c r="P395">
        <v>1</v>
      </c>
      <c r="Q395" t="s">
        <v>24</v>
      </c>
      <c r="R395">
        <v>1</v>
      </c>
      <c r="S395" t="s">
        <v>26</v>
      </c>
      <c r="T395" t="s">
        <v>26</v>
      </c>
    </row>
    <row r="396" spans="1:20" x14ac:dyDescent="0.25">
      <c r="A396" t="s">
        <v>20</v>
      </c>
      <c r="B396" s="1">
        <v>9</v>
      </c>
      <c r="C396" t="str">
        <f t="shared" si="18"/>
        <v>&lt; 1 year</v>
      </c>
      <c r="D396" t="s">
        <v>18</v>
      </c>
      <c r="E396" t="s">
        <v>19</v>
      </c>
      <c r="F396">
        <v>2406</v>
      </c>
      <c r="G396" t="str">
        <f t="shared" si="19"/>
        <v>1k - 5k</v>
      </c>
      <c r="H396" t="s">
        <v>29</v>
      </c>
      <c r="I396" t="s">
        <v>41</v>
      </c>
      <c r="J396">
        <v>2</v>
      </c>
      <c r="K396">
        <v>3</v>
      </c>
      <c r="L396">
        <v>31</v>
      </c>
      <c r="M396" t="str">
        <f t="shared" si="20"/>
        <v>30 - 55</v>
      </c>
      <c r="N396" t="s">
        <v>22</v>
      </c>
      <c r="O396" t="s">
        <v>23</v>
      </c>
      <c r="P396">
        <v>1</v>
      </c>
      <c r="Q396" t="s">
        <v>39</v>
      </c>
      <c r="R396">
        <v>1</v>
      </c>
      <c r="S396" t="s">
        <v>26</v>
      </c>
      <c r="T396" t="s">
        <v>26</v>
      </c>
    </row>
    <row r="397" spans="1:20" x14ac:dyDescent="0.25">
      <c r="A397" t="s">
        <v>27</v>
      </c>
      <c r="B397" s="1">
        <v>39</v>
      </c>
      <c r="C397" t="str">
        <f t="shared" si="18"/>
        <v>2 - 5 years</v>
      </c>
      <c r="D397" t="s">
        <v>35</v>
      </c>
      <c r="E397" t="s">
        <v>31</v>
      </c>
      <c r="F397">
        <v>11760</v>
      </c>
      <c r="G397" t="str">
        <f t="shared" si="19"/>
        <v>10k - 20k</v>
      </c>
      <c r="H397" t="s">
        <v>44</v>
      </c>
      <c r="I397" t="s">
        <v>32</v>
      </c>
      <c r="J397">
        <v>2</v>
      </c>
      <c r="K397">
        <v>3</v>
      </c>
      <c r="L397">
        <v>32</v>
      </c>
      <c r="M397" t="str">
        <f t="shared" si="20"/>
        <v>30 - 55</v>
      </c>
      <c r="N397" t="s">
        <v>22</v>
      </c>
      <c r="O397" t="s">
        <v>38</v>
      </c>
      <c r="P397">
        <v>1</v>
      </c>
      <c r="Q397" t="s">
        <v>24</v>
      </c>
      <c r="R397">
        <v>1</v>
      </c>
      <c r="S397" t="s">
        <v>25</v>
      </c>
      <c r="T397" t="s">
        <v>26</v>
      </c>
    </row>
    <row r="398" spans="1:20" x14ac:dyDescent="0.25">
      <c r="A398" t="s">
        <v>17</v>
      </c>
      <c r="B398" s="1">
        <v>12</v>
      </c>
      <c r="C398" t="str">
        <f t="shared" si="18"/>
        <v>1 - 2 years</v>
      </c>
      <c r="D398" t="s">
        <v>28</v>
      </c>
      <c r="E398" t="s">
        <v>19</v>
      </c>
      <c r="F398">
        <v>2578</v>
      </c>
      <c r="G398" t="str">
        <f t="shared" si="19"/>
        <v>1k - 5k</v>
      </c>
      <c r="H398" t="s">
        <v>29</v>
      </c>
      <c r="I398" t="s">
        <v>41</v>
      </c>
      <c r="J398">
        <v>3</v>
      </c>
      <c r="K398">
        <v>4</v>
      </c>
      <c r="L398">
        <v>55</v>
      </c>
      <c r="M398" t="str">
        <f t="shared" si="20"/>
        <v>30 - 55</v>
      </c>
      <c r="N398" t="s">
        <v>22</v>
      </c>
      <c r="O398" t="s">
        <v>34</v>
      </c>
      <c r="P398">
        <v>1</v>
      </c>
      <c r="Q398" t="s">
        <v>39</v>
      </c>
      <c r="R398">
        <v>1</v>
      </c>
      <c r="S398" t="s">
        <v>26</v>
      </c>
      <c r="T398" t="s">
        <v>26</v>
      </c>
    </row>
    <row r="399" spans="1:20" x14ac:dyDescent="0.25">
      <c r="A399" t="s">
        <v>17</v>
      </c>
      <c r="B399" s="1">
        <v>36</v>
      </c>
      <c r="C399" t="str">
        <f t="shared" si="18"/>
        <v>2 - 5 years</v>
      </c>
      <c r="D399" t="s">
        <v>18</v>
      </c>
      <c r="E399" t="s">
        <v>19</v>
      </c>
      <c r="F399">
        <v>2348</v>
      </c>
      <c r="G399" t="str">
        <f t="shared" si="19"/>
        <v>1k - 5k</v>
      </c>
      <c r="H399" t="s">
        <v>29</v>
      </c>
      <c r="I399" t="s">
        <v>30</v>
      </c>
      <c r="J399">
        <v>3</v>
      </c>
      <c r="K399">
        <v>2</v>
      </c>
      <c r="L399">
        <v>46</v>
      </c>
      <c r="M399" t="str">
        <f t="shared" si="20"/>
        <v>30 - 55</v>
      </c>
      <c r="N399" t="s">
        <v>22</v>
      </c>
      <c r="O399" t="s">
        <v>23</v>
      </c>
      <c r="P399">
        <v>2</v>
      </c>
      <c r="Q399" t="s">
        <v>24</v>
      </c>
      <c r="R399">
        <v>1</v>
      </c>
      <c r="S399" t="s">
        <v>25</v>
      </c>
      <c r="T399" t="s">
        <v>26</v>
      </c>
    </row>
    <row r="400" spans="1:20" x14ac:dyDescent="0.25">
      <c r="A400" t="s">
        <v>27</v>
      </c>
      <c r="B400" s="1">
        <v>12</v>
      </c>
      <c r="C400" t="str">
        <f t="shared" si="18"/>
        <v>1 - 2 years</v>
      </c>
      <c r="D400" t="s">
        <v>28</v>
      </c>
      <c r="E400" t="s">
        <v>36</v>
      </c>
      <c r="F400">
        <v>1223</v>
      </c>
      <c r="G400" t="str">
        <f t="shared" si="19"/>
        <v>1k - 5k</v>
      </c>
      <c r="H400" t="s">
        <v>29</v>
      </c>
      <c r="I400" t="s">
        <v>21</v>
      </c>
      <c r="J400">
        <v>1</v>
      </c>
      <c r="K400">
        <v>1</v>
      </c>
      <c r="L400">
        <v>46</v>
      </c>
      <c r="M400" t="str">
        <f t="shared" si="20"/>
        <v>30 - 55</v>
      </c>
      <c r="N400" t="s">
        <v>22</v>
      </c>
      <c r="O400" t="s">
        <v>38</v>
      </c>
      <c r="P400">
        <v>2</v>
      </c>
      <c r="Q400" t="s">
        <v>24</v>
      </c>
      <c r="R400">
        <v>1</v>
      </c>
      <c r="S400" t="s">
        <v>26</v>
      </c>
      <c r="T400" t="s">
        <v>25</v>
      </c>
    </row>
    <row r="401" spans="1:20" x14ac:dyDescent="0.25">
      <c r="A401" t="s">
        <v>20</v>
      </c>
      <c r="B401" s="1">
        <v>24</v>
      </c>
      <c r="C401" t="str">
        <f t="shared" si="18"/>
        <v>1 - 2 years</v>
      </c>
      <c r="D401" t="s">
        <v>18</v>
      </c>
      <c r="E401" t="s">
        <v>19</v>
      </c>
      <c r="F401">
        <v>1516</v>
      </c>
      <c r="G401" t="str">
        <f t="shared" si="19"/>
        <v>1k - 5k</v>
      </c>
      <c r="H401" t="s">
        <v>40</v>
      </c>
      <c r="I401" t="s">
        <v>30</v>
      </c>
      <c r="J401">
        <v>4</v>
      </c>
      <c r="K401">
        <v>1</v>
      </c>
      <c r="L401">
        <v>43</v>
      </c>
      <c r="M401" t="str">
        <f t="shared" si="20"/>
        <v>30 - 55</v>
      </c>
      <c r="N401" t="s">
        <v>22</v>
      </c>
      <c r="O401" t="s">
        <v>23</v>
      </c>
      <c r="P401">
        <v>2</v>
      </c>
      <c r="Q401" t="s">
        <v>33</v>
      </c>
      <c r="R401">
        <v>1</v>
      </c>
      <c r="S401" t="s">
        <v>26</v>
      </c>
      <c r="T401" t="s">
        <v>26</v>
      </c>
    </row>
    <row r="402" spans="1:20" x14ac:dyDescent="0.25">
      <c r="A402" t="s">
        <v>20</v>
      </c>
      <c r="B402" s="1">
        <v>18</v>
      </c>
      <c r="C402" t="str">
        <f t="shared" si="18"/>
        <v>1 - 2 years</v>
      </c>
      <c r="D402" t="s">
        <v>28</v>
      </c>
      <c r="E402" t="s">
        <v>19</v>
      </c>
      <c r="F402">
        <v>1473</v>
      </c>
      <c r="G402" t="str">
        <f t="shared" si="19"/>
        <v>1k - 5k</v>
      </c>
      <c r="H402" t="s">
        <v>29</v>
      </c>
      <c r="I402" t="s">
        <v>42</v>
      </c>
      <c r="J402">
        <v>3</v>
      </c>
      <c r="K402">
        <v>4</v>
      </c>
      <c r="L402">
        <v>39</v>
      </c>
      <c r="M402" t="str">
        <f t="shared" si="20"/>
        <v>30 - 55</v>
      </c>
      <c r="N402" t="s">
        <v>22</v>
      </c>
      <c r="O402" t="s">
        <v>23</v>
      </c>
      <c r="P402">
        <v>1</v>
      </c>
      <c r="Q402" t="s">
        <v>24</v>
      </c>
      <c r="R402">
        <v>1</v>
      </c>
      <c r="S402" t="s">
        <v>25</v>
      </c>
      <c r="T402" t="s">
        <v>26</v>
      </c>
    </row>
    <row r="403" spans="1:20" x14ac:dyDescent="0.25">
      <c r="A403" t="s">
        <v>27</v>
      </c>
      <c r="B403" s="1">
        <v>18</v>
      </c>
      <c r="C403" t="str">
        <f t="shared" si="18"/>
        <v>1 - 2 years</v>
      </c>
      <c r="D403" t="s">
        <v>18</v>
      </c>
      <c r="E403" t="s">
        <v>43</v>
      </c>
      <c r="F403">
        <v>1887</v>
      </c>
      <c r="G403" t="str">
        <f t="shared" si="19"/>
        <v>1k - 5k</v>
      </c>
      <c r="H403" t="s">
        <v>20</v>
      </c>
      <c r="I403" t="s">
        <v>30</v>
      </c>
      <c r="J403">
        <v>4</v>
      </c>
      <c r="K403">
        <v>4</v>
      </c>
      <c r="L403">
        <v>28</v>
      </c>
      <c r="M403" t="str">
        <f t="shared" si="20"/>
        <v>18 - 30</v>
      </c>
      <c r="N403" t="s">
        <v>46</v>
      </c>
      <c r="O403" t="s">
        <v>23</v>
      </c>
      <c r="P403">
        <v>2</v>
      </c>
      <c r="Q403" t="s">
        <v>24</v>
      </c>
      <c r="R403">
        <v>1</v>
      </c>
      <c r="S403" t="s">
        <v>26</v>
      </c>
      <c r="T403" t="s">
        <v>26</v>
      </c>
    </row>
    <row r="404" spans="1:20" x14ac:dyDescent="0.25">
      <c r="A404" t="s">
        <v>20</v>
      </c>
      <c r="B404" s="1">
        <v>24</v>
      </c>
      <c r="C404" t="str">
        <f t="shared" si="18"/>
        <v>1 - 2 years</v>
      </c>
      <c r="D404" t="s">
        <v>35</v>
      </c>
      <c r="E404" t="s">
        <v>43</v>
      </c>
      <c r="F404">
        <v>8648</v>
      </c>
      <c r="G404" t="str">
        <f t="shared" si="19"/>
        <v>5k - 10k</v>
      </c>
      <c r="H404" t="s">
        <v>29</v>
      </c>
      <c r="I404" t="s">
        <v>42</v>
      </c>
      <c r="J404">
        <v>2</v>
      </c>
      <c r="K404">
        <v>2</v>
      </c>
      <c r="L404">
        <v>27</v>
      </c>
      <c r="M404" t="str">
        <f t="shared" si="20"/>
        <v>18 - 30</v>
      </c>
      <c r="N404" t="s">
        <v>46</v>
      </c>
      <c r="O404" t="s">
        <v>23</v>
      </c>
      <c r="P404">
        <v>2</v>
      </c>
      <c r="Q404" t="s">
        <v>24</v>
      </c>
      <c r="R404">
        <v>1</v>
      </c>
      <c r="S404" t="s">
        <v>25</v>
      </c>
      <c r="T404" t="s">
        <v>25</v>
      </c>
    </row>
    <row r="405" spans="1:20" x14ac:dyDescent="0.25">
      <c r="A405" t="s">
        <v>20</v>
      </c>
      <c r="B405" s="1">
        <v>14</v>
      </c>
      <c r="C405" t="str">
        <f t="shared" si="18"/>
        <v>1 - 2 years</v>
      </c>
      <c r="D405" t="s">
        <v>35</v>
      </c>
      <c r="E405" t="s">
        <v>36</v>
      </c>
      <c r="F405">
        <v>802</v>
      </c>
      <c r="G405" t="str">
        <f t="shared" si="19"/>
        <v>250 - 1k</v>
      </c>
      <c r="H405" t="s">
        <v>29</v>
      </c>
      <c r="I405" t="s">
        <v>30</v>
      </c>
      <c r="J405">
        <v>4</v>
      </c>
      <c r="K405">
        <v>2</v>
      </c>
      <c r="L405">
        <v>27</v>
      </c>
      <c r="M405" t="str">
        <f t="shared" si="20"/>
        <v>18 - 30</v>
      </c>
      <c r="N405" t="s">
        <v>22</v>
      </c>
      <c r="O405" t="s">
        <v>23</v>
      </c>
      <c r="P405">
        <v>2</v>
      </c>
      <c r="Q405" t="s">
        <v>33</v>
      </c>
      <c r="R405">
        <v>1</v>
      </c>
      <c r="S405" t="s">
        <v>26</v>
      </c>
      <c r="T405" t="s">
        <v>26</v>
      </c>
    </row>
    <row r="406" spans="1:20" x14ac:dyDescent="0.25">
      <c r="A406" t="s">
        <v>27</v>
      </c>
      <c r="B406" s="1">
        <v>18</v>
      </c>
      <c r="C406" t="str">
        <f t="shared" si="18"/>
        <v>1 - 2 years</v>
      </c>
      <c r="D406" t="s">
        <v>35</v>
      </c>
      <c r="E406" t="s">
        <v>36</v>
      </c>
      <c r="F406">
        <v>2899</v>
      </c>
      <c r="G406" t="str">
        <f t="shared" si="19"/>
        <v>1k - 5k</v>
      </c>
      <c r="H406" t="s">
        <v>20</v>
      </c>
      <c r="I406" t="s">
        <v>21</v>
      </c>
      <c r="J406">
        <v>4</v>
      </c>
      <c r="K406">
        <v>4</v>
      </c>
      <c r="L406">
        <v>43</v>
      </c>
      <c r="M406" t="str">
        <f t="shared" si="20"/>
        <v>30 - 55</v>
      </c>
      <c r="N406" t="s">
        <v>22</v>
      </c>
      <c r="O406" t="s">
        <v>23</v>
      </c>
      <c r="P406">
        <v>1</v>
      </c>
      <c r="Q406" t="s">
        <v>24</v>
      </c>
      <c r="R406">
        <v>2</v>
      </c>
      <c r="S406" t="s">
        <v>26</v>
      </c>
      <c r="T406" t="s">
        <v>26</v>
      </c>
    </row>
    <row r="407" spans="1:20" x14ac:dyDescent="0.25">
      <c r="A407" t="s">
        <v>27</v>
      </c>
      <c r="B407" s="1">
        <v>24</v>
      </c>
      <c r="C407" t="str">
        <f t="shared" si="18"/>
        <v>1 - 2 years</v>
      </c>
      <c r="D407" t="s">
        <v>28</v>
      </c>
      <c r="E407" t="s">
        <v>19</v>
      </c>
      <c r="F407">
        <v>2039</v>
      </c>
      <c r="G407" t="str">
        <f t="shared" si="19"/>
        <v>1k - 5k</v>
      </c>
      <c r="H407" t="s">
        <v>29</v>
      </c>
      <c r="I407" t="s">
        <v>42</v>
      </c>
      <c r="J407">
        <v>1</v>
      </c>
      <c r="K407">
        <v>1</v>
      </c>
      <c r="L407">
        <v>22</v>
      </c>
      <c r="M407" t="str">
        <f t="shared" si="20"/>
        <v>18 - 30</v>
      </c>
      <c r="N407" t="s">
        <v>22</v>
      </c>
      <c r="O407" t="s">
        <v>23</v>
      </c>
      <c r="P407">
        <v>1</v>
      </c>
      <c r="Q407" t="s">
        <v>24</v>
      </c>
      <c r="R407">
        <v>1</v>
      </c>
      <c r="S407" t="s">
        <v>25</v>
      </c>
      <c r="T407" t="s">
        <v>25</v>
      </c>
    </row>
    <row r="408" spans="1:20" x14ac:dyDescent="0.25">
      <c r="A408" t="s">
        <v>20</v>
      </c>
      <c r="B408" s="1">
        <v>24</v>
      </c>
      <c r="C408" t="str">
        <f t="shared" si="18"/>
        <v>1 - 2 years</v>
      </c>
      <c r="D408" t="s">
        <v>18</v>
      </c>
      <c r="E408" t="s">
        <v>36</v>
      </c>
      <c r="F408">
        <v>2197</v>
      </c>
      <c r="G408" t="str">
        <f t="shared" si="19"/>
        <v>1k - 5k</v>
      </c>
      <c r="H408" t="s">
        <v>20</v>
      </c>
      <c r="I408" t="s">
        <v>32</v>
      </c>
      <c r="J408">
        <v>4</v>
      </c>
      <c r="K408">
        <v>4</v>
      </c>
      <c r="L408">
        <v>43</v>
      </c>
      <c r="M408" t="str">
        <f t="shared" si="20"/>
        <v>30 - 55</v>
      </c>
      <c r="N408" t="s">
        <v>22</v>
      </c>
      <c r="O408" t="s">
        <v>23</v>
      </c>
      <c r="P408">
        <v>2</v>
      </c>
      <c r="Q408" t="s">
        <v>24</v>
      </c>
      <c r="R408">
        <v>2</v>
      </c>
      <c r="S408" t="s">
        <v>25</v>
      </c>
      <c r="T408" t="s">
        <v>26</v>
      </c>
    </row>
    <row r="409" spans="1:20" x14ac:dyDescent="0.25">
      <c r="A409" t="s">
        <v>17</v>
      </c>
      <c r="B409" s="1">
        <v>15</v>
      </c>
      <c r="C409" t="str">
        <f t="shared" si="18"/>
        <v>1 - 2 years</v>
      </c>
      <c r="D409" t="s">
        <v>28</v>
      </c>
      <c r="E409" t="s">
        <v>19</v>
      </c>
      <c r="F409">
        <v>1053</v>
      </c>
      <c r="G409" t="str">
        <f t="shared" si="19"/>
        <v>1k - 5k</v>
      </c>
      <c r="H409" t="s">
        <v>29</v>
      </c>
      <c r="I409" t="s">
        <v>42</v>
      </c>
      <c r="J409">
        <v>4</v>
      </c>
      <c r="K409">
        <v>2</v>
      </c>
      <c r="L409">
        <v>27</v>
      </c>
      <c r="M409" t="str">
        <f t="shared" si="20"/>
        <v>18 - 30</v>
      </c>
      <c r="N409" t="s">
        <v>22</v>
      </c>
      <c r="O409" t="s">
        <v>23</v>
      </c>
      <c r="P409">
        <v>1</v>
      </c>
      <c r="Q409" t="s">
        <v>24</v>
      </c>
      <c r="R409">
        <v>1</v>
      </c>
      <c r="S409" t="s">
        <v>26</v>
      </c>
      <c r="T409" t="s">
        <v>26</v>
      </c>
    </row>
    <row r="410" spans="1:20" x14ac:dyDescent="0.25">
      <c r="A410" t="s">
        <v>20</v>
      </c>
      <c r="B410" s="1">
        <v>24</v>
      </c>
      <c r="C410" t="str">
        <f t="shared" si="18"/>
        <v>1 - 2 years</v>
      </c>
      <c r="D410" t="s">
        <v>28</v>
      </c>
      <c r="E410" t="s">
        <v>19</v>
      </c>
      <c r="F410">
        <v>3235</v>
      </c>
      <c r="G410" t="str">
        <f t="shared" si="19"/>
        <v>1k - 5k</v>
      </c>
      <c r="H410" t="s">
        <v>37</v>
      </c>
      <c r="I410" t="s">
        <v>21</v>
      </c>
      <c r="J410">
        <v>3</v>
      </c>
      <c r="K410">
        <v>2</v>
      </c>
      <c r="L410">
        <v>26</v>
      </c>
      <c r="M410" t="str">
        <f t="shared" si="20"/>
        <v>18 - 30</v>
      </c>
      <c r="N410" t="s">
        <v>22</v>
      </c>
      <c r="O410" t="s">
        <v>23</v>
      </c>
      <c r="P410">
        <v>1</v>
      </c>
      <c r="Q410" t="s">
        <v>39</v>
      </c>
      <c r="R410">
        <v>1</v>
      </c>
      <c r="S410" t="s">
        <v>25</v>
      </c>
      <c r="T410" t="s">
        <v>26</v>
      </c>
    </row>
    <row r="411" spans="1:20" x14ac:dyDescent="0.25">
      <c r="A411" t="s">
        <v>47</v>
      </c>
      <c r="B411" s="1">
        <v>12</v>
      </c>
      <c r="C411" t="str">
        <f t="shared" si="18"/>
        <v>1 - 2 years</v>
      </c>
      <c r="D411" t="s">
        <v>18</v>
      </c>
      <c r="E411" t="s">
        <v>36</v>
      </c>
      <c r="F411">
        <v>939</v>
      </c>
      <c r="G411" t="str">
        <f t="shared" si="19"/>
        <v>250 - 1k</v>
      </c>
      <c r="H411" t="s">
        <v>37</v>
      </c>
      <c r="I411" t="s">
        <v>32</v>
      </c>
      <c r="J411">
        <v>4</v>
      </c>
      <c r="K411">
        <v>2</v>
      </c>
      <c r="L411">
        <v>28</v>
      </c>
      <c r="M411" t="str">
        <f t="shared" si="20"/>
        <v>18 - 30</v>
      </c>
      <c r="N411" t="s">
        <v>22</v>
      </c>
      <c r="O411" t="s">
        <v>23</v>
      </c>
      <c r="P411">
        <v>3</v>
      </c>
      <c r="Q411" t="s">
        <v>24</v>
      </c>
      <c r="R411">
        <v>1</v>
      </c>
      <c r="S411" t="s">
        <v>25</v>
      </c>
      <c r="T411" t="s">
        <v>25</v>
      </c>
    </row>
    <row r="412" spans="1:20" x14ac:dyDescent="0.25">
      <c r="A412" t="s">
        <v>27</v>
      </c>
      <c r="B412" s="1">
        <v>24</v>
      </c>
      <c r="C412" t="str">
        <f t="shared" si="18"/>
        <v>1 - 2 years</v>
      </c>
      <c r="D412" t="s">
        <v>28</v>
      </c>
      <c r="E412" t="s">
        <v>19</v>
      </c>
      <c r="F412">
        <v>1967</v>
      </c>
      <c r="G412" t="str">
        <f t="shared" si="19"/>
        <v>1k - 5k</v>
      </c>
      <c r="H412" t="s">
        <v>29</v>
      </c>
      <c r="I412" t="s">
        <v>21</v>
      </c>
      <c r="J412">
        <v>4</v>
      </c>
      <c r="K412">
        <v>4</v>
      </c>
      <c r="L412">
        <v>20</v>
      </c>
      <c r="M412" t="str">
        <f t="shared" si="20"/>
        <v>18 - 30</v>
      </c>
      <c r="N412" t="s">
        <v>22</v>
      </c>
      <c r="O412" t="s">
        <v>23</v>
      </c>
      <c r="P412">
        <v>1</v>
      </c>
      <c r="Q412" t="s">
        <v>24</v>
      </c>
      <c r="R412">
        <v>1</v>
      </c>
      <c r="S412" t="s">
        <v>25</v>
      </c>
      <c r="T412" t="s">
        <v>26</v>
      </c>
    </row>
    <row r="413" spans="1:20" x14ac:dyDescent="0.25">
      <c r="A413" t="s">
        <v>20</v>
      </c>
      <c r="B413" s="1">
        <v>33</v>
      </c>
      <c r="C413" t="str">
        <f t="shared" si="18"/>
        <v>2 - 5 years</v>
      </c>
      <c r="D413" t="s">
        <v>18</v>
      </c>
      <c r="E413" t="s">
        <v>36</v>
      </c>
      <c r="F413">
        <v>7253</v>
      </c>
      <c r="G413" t="str">
        <f t="shared" si="19"/>
        <v>5k - 10k</v>
      </c>
      <c r="H413" t="s">
        <v>29</v>
      </c>
      <c r="I413" t="s">
        <v>32</v>
      </c>
      <c r="J413">
        <v>3</v>
      </c>
      <c r="K413">
        <v>2</v>
      </c>
      <c r="L413">
        <v>35</v>
      </c>
      <c r="M413" t="str">
        <f t="shared" si="20"/>
        <v>30 - 55</v>
      </c>
      <c r="N413" t="s">
        <v>22</v>
      </c>
      <c r="O413" t="s">
        <v>23</v>
      </c>
      <c r="P413">
        <v>2</v>
      </c>
      <c r="Q413" t="s">
        <v>39</v>
      </c>
      <c r="R413">
        <v>1</v>
      </c>
      <c r="S413" t="s">
        <v>25</v>
      </c>
      <c r="T413" t="s">
        <v>26</v>
      </c>
    </row>
    <row r="414" spans="1:20" x14ac:dyDescent="0.25">
      <c r="A414" t="s">
        <v>20</v>
      </c>
      <c r="B414" s="1">
        <v>12</v>
      </c>
      <c r="C414" t="str">
        <f t="shared" si="18"/>
        <v>1 - 2 years</v>
      </c>
      <c r="D414" t="s">
        <v>18</v>
      </c>
      <c r="E414" t="s">
        <v>43</v>
      </c>
      <c r="F414">
        <v>2292</v>
      </c>
      <c r="G414" t="str">
        <f t="shared" si="19"/>
        <v>1k - 5k</v>
      </c>
      <c r="H414" t="s">
        <v>29</v>
      </c>
      <c r="I414" t="s">
        <v>41</v>
      </c>
      <c r="J414">
        <v>4</v>
      </c>
      <c r="K414">
        <v>2</v>
      </c>
      <c r="L414">
        <v>42</v>
      </c>
      <c r="M414" t="str">
        <f t="shared" si="20"/>
        <v>30 - 55</v>
      </c>
      <c r="N414" t="s">
        <v>49</v>
      </c>
      <c r="O414" t="s">
        <v>23</v>
      </c>
      <c r="P414">
        <v>2</v>
      </c>
      <c r="Q414" t="s">
        <v>39</v>
      </c>
      <c r="R414">
        <v>1</v>
      </c>
      <c r="S414" t="s">
        <v>25</v>
      </c>
      <c r="T414" t="s">
        <v>25</v>
      </c>
    </row>
    <row r="415" spans="1:20" x14ac:dyDescent="0.25">
      <c r="A415" t="s">
        <v>20</v>
      </c>
      <c r="B415" s="1">
        <v>10</v>
      </c>
      <c r="C415" t="str">
        <f t="shared" si="18"/>
        <v>&lt; 1 year</v>
      </c>
      <c r="D415" t="s">
        <v>28</v>
      </c>
      <c r="E415" t="s">
        <v>36</v>
      </c>
      <c r="F415">
        <v>1597</v>
      </c>
      <c r="G415" t="str">
        <f t="shared" si="19"/>
        <v>1k - 5k</v>
      </c>
      <c r="H415" t="s">
        <v>37</v>
      </c>
      <c r="I415" t="s">
        <v>30</v>
      </c>
      <c r="J415">
        <v>3</v>
      </c>
      <c r="K415">
        <v>2</v>
      </c>
      <c r="L415">
        <v>40</v>
      </c>
      <c r="M415" t="str">
        <f t="shared" si="20"/>
        <v>30 - 55</v>
      </c>
      <c r="N415" t="s">
        <v>22</v>
      </c>
      <c r="O415" t="s">
        <v>38</v>
      </c>
      <c r="P415">
        <v>1</v>
      </c>
      <c r="Q415" t="s">
        <v>33</v>
      </c>
      <c r="R415">
        <v>2</v>
      </c>
      <c r="S415" t="s">
        <v>26</v>
      </c>
      <c r="T415" t="s">
        <v>26</v>
      </c>
    </row>
    <row r="416" spans="1:20" x14ac:dyDescent="0.25">
      <c r="A416" t="s">
        <v>17</v>
      </c>
      <c r="B416" s="1">
        <v>24</v>
      </c>
      <c r="C416" t="str">
        <f t="shared" si="18"/>
        <v>1 - 2 years</v>
      </c>
      <c r="D416" t="s">
        <v>28</v>
      </c>
      <c r="E416" t="s">
        <v>36</v>
      </c>
      <c r="F416">
        <v>1381</v>
      </c>
      <c r="G416" t="str">
        <f t="shared" si="19"/>
        <v>1k - 5k</v>
      </c>
      <c r="H416" t="s">
        <v>20</v>
      </c>
      <c r="I416" t="s">
        <v>30</v>
      </c>
      <c r="J416">
        <v>4</v>
      </c>
      <c r="K416">
        <v>2</v>
      </c>
      <c r="L416">
        <v>35</v>
      </c>
      <c r="M416" t="str">
        <f t="shared" si="20"/>
        <v>30 - 55</v>
      </c>
      <c r="N416" t="s">
        <v>22</v>
      </c>
      <c r="O416" t="s">
        <v>23</v>
      </c>
      <c r="P416">
        <v>1</v>
      </c>
      <c r="Q416" t="s">
        <v>24</v>
      </c>
      <c r="R416">
        <v>1</v>
      </c>
      <c r="S416" t="s">
        <v>26</v>
      </c>
      <c r="T416" t="s">
        <v>25</v>
      </c>
    </row>
    <row r="417" spans="1:20" x14ac:dyDescent="0.25">
      <c r="A417" t="s">
        <v>20</v>
      </c>
      <c r="B417" s="1">
        <v>36</v>
      </c>
      <c r="C417" t="str">
        <f t="shared" si="18"/>
        <v>2 - 5 years</v>
      </c>
      <c r="D417" t="s">
        <v>18</v>
      </c>
      <c r="E417" t="s">
        <v>36</v>
      </c>
      <c r="F417">
        <v>5842</v>
      </c>
      <c r="G417" t="str">
        <f t="shared" si="19"/>
        <v>5k - 10k</v>
      </c>
      <c r="H417" t="s">
        <v>29</v>
      </c>
      <c r="I417" t="s">
        <v>21</v>
      </c>
      <c r="J417">
        <v>2</v>
      </c>
      <c r="K417">
        <v>2</v>
      </c>
      <c r="L417">
        <v>35</v>
      </c>
      <c r="M417" t="str">
        <f t="shared" si="20"/>
        <v>30 - 55</v>
      </c>
      <c r="N417" t="s">
        <v>22</v>
      </c>
      <c r="O417" t="s">
        <v>23</v>
      </c>
      <c r="P417">
        <v>2</v>
      </c>
      <c r="Q417" t="s">
        <v>24</v>
      </c>
      <c r="R417">
        <v>2</v>
      </c>
      <c r="S417" t="s">
        <v>25</v>
      </c>
      <c r="T417" t="s">
        <v>26</v>
      </c>
    </row>
    <row r="418" spans="1:20" x14ac:dyDescent="0.25">
      <c r="A418" t="s">
        <v>17</v>
      </c>
      <c r="B418" s="1">
        <v>12</v>
      </c>
      <c r="C418" t="str">
        <f t="shared" si="18"/>
        <v>1 - 2 years</v>
      </c>
      <c r="D418" t="s">
        <v>28</v>
      </c>
      <c r="E418" t="s">
        <v>36</v>
      </c>
      <c r="F418">
        <v>2579</v>
      </c>
      <c r="G418" t="str">
        <f t="shared" si="19"/>
        <v>1k - 5k</v>
      </c>
      <c r="H418" t="s">
        <v>29</v>
      </c>
      <c r="I418" t="s">
        <v>42</v>
      </c>
      <c r="J418">
        <v>4</v>
      </c>
      <c r="K418">
        <v>1</v>
      </c>
      <c r="L418">
        <v>33</v>
      </c>
      <c r="M418" t="str">
        <f t="shared" si="20"/>
        <v>30 - 55</v>
      </c>
      <c r="N418" t="s">
        <v>22</v>
      </c>
      <c r="O418" t="s">
        <v>23</v>
      </c>
      <c r="P418">
        <v>1</v>
      </c>
      <c r="Q418" t="s">
        <v>33</v>
      </c>
      <c r="R418">
        <v>2</v>
      </c>
      <c r="S418" t="s">
        <v>26</v>
      </c>
      <c r="T418" t="s">
        <v>25</v>
      </c>
    </row>
    <row r="419" spans="1:20" x14ac:dyDescent="0.25">
      <c r="A419" t="s">
        <v>17</v>
      </c>
      <c r="B419" s="1">
        <v>18</v>
      </c>
      <c r="C419" t="str">
        <f t="shared" si="18"/>
        <v>1 - 2 years</v>
      </c>
      <c r="D419" t="s">
        <v>35</v>
      </c>
      <c r="E419" t="s">
        <v>31</v>
      </c>
      <c r="F419">
        <v>8471</v>
      </c>
      <c r="G419" t="str">
        <f t="shared" si="19"/>
        <v>5k - 10k</v>
      </c>
      <c r="H419" t="s">
        <v>20</v>
      </c>
      <c r="I419" t="s">
        <v>30</v>
      </c>
      <c r="J419">
        <v>1</v>
      </c>
      <c r="K419">
        <v>2</v>
      </c>
      <c r="L419">
        <v>23</v>
      </c>
      <c r="M419" t="str">
        <f t="shared" si="20"/>
        <v>18 - 30</v>
      </c>
      <c r="N419" t="s">
        <v>22</v>
      </c>
      <c r="O419" t="s">
        <v>38</v>
      </c>
      <c r="P419">
        <v>2</v>
      </c>
      <c r="Q419" t="s">
        <v>24</v>
      </c>
      <c r="R419">
        <v>1</v>
      </c>
      <c r="S419" t="s">
        <v>25</v>
      </c>
      <c r="T419" t="s">
        <v>26</v>
      </c>
    </row>
    <row r="420" spans="1:20" x14ac:dyDescent="0.25">
      <c r="A420" t="s">
        <v>20</v>
      </c>
      <c r="B420" s="1">
        <v>21</v>
      </c>
      <c r="C420" t="str">
        <f t="shared" si="18"/>
        <v>1 - 2 years</v>
      </c>
      <c r="D420" t="s">
        <v>28</v>
      </c>
      <c r="E420" t="s">
        <v>36</v>
      </c>
      <c r="F420">
        <v>2782</v>
      </c>
      <c r="G420" t="str">
        <f t="shared" si="19"/>
        <v>1k - 5k</v>
      </c>
      <c r="H420" t="s">
        <v>37</v>
      </c>
      <c r="I420" t="s">
        <v>32</v>
      </c>
      <c r="J420">
        <v>1</v>
      </c>
      <c r="K420">
        <v>2</v>
      </c>
      <c r="L420">
        <v>31</v>
      </c>
      <c r="M420" t="str">
        <f t="shared" si="20"/>
        <v>30 - 55</v>
      </c>
      <c r="N420" t="s">
        <v>46</v>
      </c>
      <c r="O420" t="s">
        <v>23</v>
      </c>
      <c r="P420">
        <v>1</v>
      </c>
      <c r="Q420" t="s">
        <v>39</v>
      </c>
      <c r="R420">
        <v>1</v>
      </c>
      <c r="S420" t="s">
        <v>26</v>
      </c>
      <c r="T420" t="s">
        <v>26</v>
      </c>
    </row>
    <row r="421" spans="1:20" x14ac:dyDescent="0.25">
      <c r="A421" t="s">
        <v>27</v>
      </c>
      <c r="B421" s="1">
        <v>18</v>
      </c>
      <c r="C421" t="str">
        <f t="shared" si="18"/>
        <v>1 - 2 years</v>
      </c>
      <c r="D421" t="s">
        <v>28</v>
      </c>
      <c r="E421" t="s">
        <v>36</v>
      </c>
      <c r="F421">
        <v>1042</v>
      </c>
      <c r="G421" t="str">
        <f t="shared" si="19"/>
        <v>1k - 5k</v>
      </c>
      <c r="H421" t="s">
        <v>20</v>
      </c>
      <c r="I421" t="s">
        <v>30</v>
      </c>
      <c r="J421">
        <v>4</v>
      </c>
      <c r="K421">
        <v>2</v>
      </c>
      <c r="L421">
        <v>33</v>
      </c>
      <c r="M421" t="str">
        <f t="shared" si="20"/>
        <v>30 - 55</v>
      </c>
      <c r="N421" t="s">
        <v>22</v>
      </c>
      <c r="O421" t="s">
        <v>23</v>
      </c>
      <c r="P421">
        <v>1</v>
      </c>
      <c r="Q421" t="s">
        <v>24</v>
      </c>
      <c r="R421">
        <v>1</v>
      </c>
      <c r="S421" t="s">
        <v>26</v>
      </c>
      <c r="T421" t="s">
        <v>25</v>
      </c>
    </row>
    <row r="422" spans="1:20" x14ac:dyDescent="0.25">
      <c r="A422" t="s">
        <v>20</v>
      </c>
      <c r="B422" s="1">
        <v>15</v>
      </c>
      <c r="C422" t="str">
        <f t="shared" si="18"/>
        <v>1 - 2 years</v>
      </c>
      <c r="D422" t="s">
        <v>28</v>
      </c>
      <c r="E422" t="s">
        <v>36</v>
      </c>
      <c r="F422">
        <v>3186</v>
      </c>
      <c r="G422" t="str">
        <f t="shared" si="19"/>
        <v>1k - 5k</v>
      </c>
      <c r="H422" t="s">
        <v>40</v>
      </c>
      <c r="I422" t="s">
        <v>32</v>
      </c>
      <c r="J422">
        <v>2</v>
      </c>
      <c r="K422">
        <v>3</v>
      </c>
      <c r="L422">
        <v>20</v>
      </c>
      <c r="M422" t="str">
        <f t="shared" si="20"/>
        <v>18 - 30</v>
      </c>
      <c r="N422" t="s">
        <v>22</v>
      </c>
      <c r="O422" t="s">
        <v>38</v>
      </c>
      <c r="P422">
        <v>1</v>
      </c>
      <c r="Q422" t="s">
        <v>24</v>
      </c>
      <c r="R422">
        <v>1</v>
      </c>
      <c r="S422" t="s">
        <v>26</v>
      </c>
      <c r="T422" t="s">
        <v>26</v>
      </c>
    </row>
    <row r="423" spans="1:20" x14ac:dyDescent="0.25">
      <c r="A423" t="s">
        <v>27</v>
      </c>
      <c r="B423" s="1">
        <v>12</v>
      </c>
      <c r="C423" t="str">
        <f t="shared" si="18"/>
        <v>1 - 2 years</v>
      </c>
      <c r="D423" t="s">
        <v>28</v>
      </c>
      <c r="E423" t="s">
        <v>36</v>
      </c>
      <c r="F423">
        <v>2028</v>
      </c>
      <c r="G423" t="str">
        <f t="shared" si="19"/>
        <v>1k - 5k</v>
      </c>
      <c r="H423" t="s">
        <v>20</v>
      </c>
      <c r="I423" t="s">
        <v>30</v>
      </c>
      <c r="J423">
        <v>4</v>
      </c>
      <c r="K423">
        <v>2</v>
      </c>
      <c r="L423">
        <v>30</v>
      </c>
      <c r="M423" t="str">
        <f t="shared" si="20"/>
        <v>18 - 30</v>
      </c>
      <c r="N423" t="s">
        <v>22</v>
      </c>
      <c r="O423" t="s">
        <v>23</v>
      </c>
      <c r="P423">
        <v>1</v>
      </c>
      <c r="Q423" t="s">
        <v>24</v>
      </c>
      <c r="R423">
        <v>1</v>
      </c>
      <c r="S423" t="s">
        <v>26</v>
      </c>
      <c r="T423" t="s">
        <v>26</v>
      </c>
    </row>
    <row r="424" spans="1:20" x14ac:dyDescent="0.25">
      <c r="A424" t="s">
        <v>27</v>
      </c>
      <c r="B424" s="1">
        <v>12</v>
      </c>
      <c r="C424" t="str">
        <f t="shared" si="18"/>
        <v>1 - 2 years</v>
      </c>
      <c r="D424" t="s">
        <v>18</v>
      </c>
      <c r="E424" t="s">
        <v>36</v>
      </c>
      <c r="F424">
        <v>958</v>
      </c>
      <c r="G424" t="str">
        <f t="shared" si="19"/>
        <v>250 - 1k</v>
      </c>
      <c r="H424" t="s">
        <v>29</v>
      </c>
      <c r="I424" t="s">
        <v>32</v>
      </c>
      <c r="J424">
        <v>2</v>
      </c>
      <c r="K424">
        <v>3</v>
      </c>
      <c r="L424">
        <v>47</v>
      </c>
      <c r="M424" t="str">
        <f t="shared" si="20"/>
        <v>30 - 55</v>
      </c>
      <c r="N424" t="s">
        <v>22</v>
      </c>
      <c r="O424" t="s">
        <v>23</v>
      </c>
      <c r="P424">
        <v>2</v>
      </c>
      <c r="Q424" t="s">
        <v>33</v>
      </c>
      <c r="R424">
        <v>2</v>
      </c>
      <c r="S424" t="s">
        <v>26</v>
      </c>
      <c r="T424" t="s">
        <v>26</v>
      </c>
    </row>
    <row r="425" spans="1:20" x14ac:dyDescent="0.25">
      <c r="A425" t="s">
        <v>20</v>
      </c>
      <c r="B425" s="1">
        <v>21</v>
      </c>
      <c r="C425" t="str">
        <f t="shared" si="18"/>
        <v>1 - 2 years</v>
      </c>
      <c r="D425" t="s">
        <v>35</v>
      </c>
      <c r="E425" t="s">
        <v>19</v>
      </c>
      <c r="F425">
        <v>1591</v>
      </c>
      <c r="G425" t="str">
        <f t="shared" si="19"/>
        <v>1k - 5k</v>
      </c>
      <c r="H425" t="s">
        <v>44</v>
      </c>
      <c r="I425" t="s">
        <v>32</v>
      </c>
      <c r="J425">
        <v>4</v>
      </c>
      <c r="K425">
        <v>3</v>
      </c>
      <c r="L425">
        <v>34</v>
      </c>
      <c r="M425" t="str">
        <f t="shared" si="20"/>
        <v>30 - 55</v>
      </c>
      <c r="N425" t="s">
        <v>22</v>
      </c>
      <c r="O425" t="s">
        <v>23</v>
      </c>
      <c r="P425">
        <v>2</v>
      </c>
      <c r="Q425" t="s">
        <v>39</v>
      </c>
      <c r="R425">
        <v>1</v>
      </c>
      <c r="S425" t="s">
        <v>26</v>
      </c>
      <c r="T425" t="s">
        <v>26</v>
      </c>
    </row>
    <row r="426" spans="1:20" x14ac:dyDescent="0.25">
      <c r="A426" t="s">
        <v>27</v>
      </c>
      <c r="B426" s="1">
        <v>12</v>
      </c>
      <c r="C426" t="str">
        <f t="shared" si="18"/>
        <v>1 - 2 years</v>
      </c>
      <c r="D426" t="s">
        <v>28</v>
      </c>
      <c r="E426" t="s">
        <v>19</v>
      </c>
      <c r="F426">
        <v>2762</v>
      </c>
      <c r="G426" t="str">
        <f t="shared" si="19"/>
        <v>1k - 5k</v>
      </c>
      <c r="H426" t="s">
        <v>20</v>
      </c>
      <c r="I426" t="s">
        <v>21</v>
      </c>
      <c r="J426">
        <v>1</v>
      </c>
      <c r="K426">
        <v>2</v>
      </c>
      <c r="L426">
        <v>25</v>
      </c>
      <c r="M426" t="str">
        <f t="shared" si="20"/>
        <v>18 - 30</v>
      </c>
      <c r="N426" t="s">
        <v>46</v>
      </c>
      <c r="O426" t="s">
        <v>23</v>
      </c>
      <c r="P426">
        <v>1</v>
      </c>
      <c r="Q426" t="s">
        <v>24</v>
      </c>
      <c r="R426">
        <v>1</v>
      </c>
      <c r="S426" t="s">
        <v>25</v>
      </c>
      <c r="T426" t="s">
        <v>25</v>
      </c>
    </row>
    <row r="427" spans="1:20" x14ac:dyDescent="0.25">
      <c r="A427" t="s">
        <v>27</v>
      </c>
      <c r="B427" s="1">
        <v>18</v>
      </c>
      <c r="C427" t="str">
        <f t="shared" si="18"/>
        <v>1 - 2 years</v>
      </c>
      <c r="D427" t="s">
        <v>28</v>
      </c>
      <c r="E427" t="s">
        <v>36</v>
      </c>
      <c r="F427">
        <v>2779</v>
      </c>
      <c r="G427" t="str">
        <f t="shared" si="19"/>
        <v>1k - 5k</v>
      </c>
      <c r="H427" t="s">
        <v>29</v>
      </c>
      <c r="I427" t="s">
        <v>30</v>
      </c>
      <c r="J427">
        <v>1</v>
      </c>
      <c r="K427">
        <v>3</v>
      </c>
      <c r="L427">
        <v>21</v>
      </c>
      <c r="M427" t="str">
        <f t="shared" si="20"/>
        <v>18 - 30</v>
      </c>
      <c r="N427" t="s">
        <v>22</v>
      </c>
      <c r="O427" t="s">
        <v>38</v>
      </c>
      <c r="P427">
        <v>1</v>
      </c>
      <c r="Q427" t="s">
        <v>24</v>
      </c>
      <c r="R427">
        <v>1</v>
      </c>
      <c r="S427" t="s">
        <v>25</v>
      </c>
      <c r="T427" t="s">
        <v>26</v>
      </c>
    </row>
    <row r="428" spans="1:20" x14ac:dyDescent="0.25">
      <c r="A428" t="s">
        <v>20</v>
      </c>
      <c r="B428" s="1">
        <v>28</v>
      </c>
      <c r="C428" t="str">
        <f t="shared" si="18"/>
        <v>2 - 5 years</v>
      </c>
      <c r="D428" t="s">
        <v>18</v>
      </c>
      <c r="E428" t="s">
        <v>19</v>
      </c>
      <c r="F428">
        <v>2743</v>
      </c>
      <c r="G428" t="str">
        <f t="shared" si="19"/>
        <v>1k - 5k</v>
      </c>
      <c r="H428" t="s">
        <v>29</v>
      </c>
      <c r="I428" t="s">
        <v>21</v>
      </c>
      <c r="J428">
        <v>4</v>
      </c>
      <c r="K428">
        <v>2</v>
      </c>
      <c r="L428">
        <v>29</v>
      </c>
      <c r="M428" t="str">
        <f t="shared" si="20"/>
        <v>18 - 30</v>
      </c>
      <c r="N428" t="s">
        <v>22</v>
      </c>
      <c r="O428" t="s">
        <v>23</v>
      </c>
      <c r="P428">
        <v>2</v>
      </c>
      <c r="Q428" t="s">
        <v>24</v>
      </c>
      <c r="R428">
        <v>1</v>
      </c>
      <c r="S428" t="s">
        <v>26</v>
      </c>
      <c r="T428" t="s">
        <v>26</v>
      </c>
    </row>
    <row r="429" spans="1:20" x14ac:dyDescent="0.25">
      <c r="A429" t="s">
        <v>20</v>
      </c>
      <c r="B429" s="1">
        <v>18</v>
      </c>
      <c r="C429" t="str">
        <f t="shared" si="18"/>
        <v>1 - 2 years</v>
      </c>
      <c r="D429" t="s">
        <v>18</v>
      </c>
      <c r="E429" t="s">
        <v>19</v>
      </c>
      <c r="F429">
        <v>1149</v>
      </c>
      <c r="G429" t="str">
        <f t="shared" si="19"/>
        <v>1k - 5k</v>
      </c>
      <c r="H429" t="s">
        <v>40</v>
      </c>
      <c r="I429" t="s">
        <v>30</v>
      </c>
      <c r="J429">
        <v>4</v>
      </c>
      <c r="K429">
        <v>3</v>
      </c>
      <c r="L429">
        <v>46</v>
      </c>
      <c r="M429" t="str">
        <f t="shared" si="20"/>
        <v>30 - 55</v>
      </c>
      <c r="N429" t="s">
        <v>22</v>
      </c>
      <c r="O429" t="s">
        <v>23</v>
      </c>
      <c r="P429">
        <v>2</v>
      </c>
      <c r="Q429" t="s">
        <v>24</v>
      </c>
      <c r="R429">
        <v>1</v>
      </c>
      <c r="S429" t="s">
        <v>26</v>
      </c>
      <c r="T429" t="s">
        <v>26</v>
      </c>
    </row>
    <row r="430" spans="1:20" x14ac:dyDescent="0.25">
      <c r="A430" t="s">
        <v>20</v>
      </c>
      <c r="B430" s="1">
        <v>9</v>
      </c>
      <c r="C430" t="str">
        <f t="shared" si="18"/>
        <v>&lt; 1 year</v>
      </c>
      <c r="D430" t="s">
        <v>28</v>
      </c>
      <c r="E430" t="s">
        <v>19</v>
      </c>
      <c r="F430">
        <v>1313</v>
      </c>
      <c r="G430" t="str">
        <f t="shared" si="19"/>
        <v>1k - 5k</v>
      </c>
      <c r="H430" t="s">
        <v>29</v>
      </c>
      <c r="I430" t="s">
        <v>21</v>
      </c>
      <c r="J430">
        <v>1</v>
      </c>
      <c r="K430">
        <v>4</v>
      </c>
      <c r="L430">
        <v>20</v>
      </c>
      <c r="M430" t="str">
        <f t="shared" si="20"/>
        <v>18 - 30</v>
      </c>
      <c r="N430" t="s">
        <v>22</v>
      </c>
      <c r="O430" t="s">
        <v>23</v>
      </c>
      <c r="P430">
        <v>1</v>
      </c>
      <c r="Q430" t="s">
        <v>24</v>
      </c>
      <c r="R430">
        <v>1</v>
      </c>
      <c r="S430" t="s">
        <v>26</v>
      </c>
      <c r="T430" t="s">
        <v>26</v>
      </c>
    </row>
    <row r="431" spans="1:20" x14ac:dyDescent="0.25">
      <c r="A431" t="s">
        <v>17</v>
      </c>
      <c r="B431" s="1">
        <v>18</v>
      </c>
      <c r="C431" t="str">
        <f t="shared" si="18"/>
        <v>1 - 2 years</v>
      </c>
      <c r="D431" t="s">
        <v>18</v>
      </c>
      <c r="E431" t="s">
        <v>50</v>
      </c>
      <c r="F431">
        <v>1190</v>
      </c>
      <c r="G431" t="str">
        <f t="shared" si="19"/>
        <v>1k - 5k</v>
      </c>
      <c r="H431" t="s">
        <v>29</v>
      </c>
      <c r="I431" t="s">
        <v>41</v>
      </c>
      <c r="J431">
        <v>2</v>
      </c>
      <c r="K431">
        <v>4</v>
      </c>
      <c r="L431">
        <v>55</v>
      </c>
      <c r="M431" t="str">
        <f t="shared" si="20"/>
        <v>30 - 55</v>
      </c>
      <c r="N431" t="s">
        <v>22</v>
      </c>
      <c r="O431" t="s">
        <v>34</v>
      </c>
      <c r="P431">
        <v>3</v>
      </c>
      <c r="Q431" t="s">
        <v>41</v>
      </c>
      <c r="R431">
        <v>2</v>
      </c>
      <c r="S431" t="s">
        <v>26</v>
      </c>
      <c r="T431" t="s">
        <v>25</v>
      </c>
    </row>
    <row r="432" spans="1:20" x14ac:dyDescent="0.25">
      <c r="A432" t="s">
        <v>20</v>
      </c>
      <c r="B432" s="1">
        <v>5</v>
      </c>
      <c r="C432" t="str">
        <f t="shared" si="18"/>
        <v>&lt; 1 year</v>
      </c>
      <c r="D432" t="s">
        <v>28</v>
      </c>
      <c r="E432" t="s">
        <v>43</v>
      </c>
      <c r="F432">
        <v>3448</v>
      </c>
      <c r="G432" t="str">
        <f t="shared" si="19"/>
        <v>1k - 5k</v>
      </c>
      <c r="H432" t="s">
        <v>29</v>
      </c>
      <c r="I432" t="s">
        <v>32</v>
      </c>
      <c r="J432">
        <v>1</v>
      </c>
      <c r="K432">
        <v>4</v>
      </c>
      <c r="L432">
        <v>74</v>
      </c>
      <c r="M432" t="str">
        <f t="shared" si="20"/>
        <v>55 - 75</v>
      </c>
      <c r="N432" t="s">
        <v>22</v>
      </c>
      <c r="O432" t="s">
        <v>23</v>
      </c>
      <c r="P432">
        <v>1</v>
      </c>
      <c r="Q432" t="s">
        <v>33</v>
      </c>
      <c r="R432">
        <v>1</v>
      </c>
      <c r="S432" t="s">
        <v>26</v>
      </c>
      <c r="T432" t="s">
        <v>26</v>
      </c>
    </row>
    <row r="433" spans="1:20" x14ac:dyDescent="0.25">
      <c r="A433" t="s">
        <v>27</v>
      </c>
      <c r="B433" s="1">
        <v>24</v>
      </c>
      <c r="C433" t="str">
        <f t="shared" si="18"/>
        <v>1 - 2 years</v>
      </c>
      <c r="D433" t="s">
        <v>28</v>
      </c>
      <c r="E433" t="s">
        <v>36</v>
      </c>
      <c r="F433">
        <v>11328</v>
      </c>
      <c r="G433" t="str">
        <f t="shared" si="19"/>
        <v>10k - 20k</v>
      </c>
      <c r="H433" t="s">
        <v>29</v>
      </c>
      <c r="I433" t="s">
        <v>30</v>
      </c>
      <c r="J433">
        <v>2</v>
      </c>
      <c r="K433">
        <v>3</v>
      </c>
      <c r="L433">
        <v>29</v>
      </c>
      <c r="M433" t="str">
        <f t="shared" si="20"/>
        <v>18 - 30</v>
      </c>
      <c r="N433" t="s">
        <v>46</v>
      </c>
      <c r="O433" t="s">
        <v>23</v>
      </c>
      <c r="P433">
        <v>2</v>
      </c>
      <c r="Q433" t="s">
        <v>39</v>
      </c>
      <c r="R433">
        <v>1</v>
      </c>
      <c r="S433" t="s">
        <v>25</v>
      </c>
      <c r="T433" t="s">
        <v>25</v>
      </c>
    </row>
    <row r="434" spans="1:20" x14ac:dyDescent="0.25">
      <c r="A434" t="s">
        <v>17</v>
      </c>
      <c r="B434" s="1">
        <v>6</v>
      </c>
      <c r="C434" t="str">
        <f t="shared" si="18"/>
        <v>&lt; 1 year</v>
      </c>
      <c r="D434" t="s">
        <v>18</v>
      </c>
      <c r="E434" t="s">
        <v>19</v>
      </c>
      <c r="F434">
        <v>1872</v>
      </c>
      <c r="G434" t="str">
        <f t="shared" si="19"/>
        <v>1k - 5k</v>
      </c>
      <c r="H434" t="s">
        <v>29</v>
      </c>
      <c r="I434" t="s">
        <v>41</v>
      </c>
      <c r="J434">
        <v>4</v>
      </c>
      <c r="K434">
        <v>4</v>
      </c>
      <c r="L434">
        <v>36</v>
      </c>
      <c r="M434" t="str">
        <f t="shared" si="20"/>
        <v>30 - 55</v>
      </c>
      <c r="N434" t="s">
        <v>22</v>
      </c>
      <c r="O434" t="s">
        <v>34</v>
      </c>
      <c r="P434">
        <v>3</v>
      </c>
      <c r="Q434" t="s">
        <v>39</v>
      </c>
      <c r="R434">
        <v>1</v>
      </c>
      <c r="S434" t="s">
        <v>25</v>
      </c>
      <c r="T434" t="s">
        <v>26</v>
      </c>
    </row>
    <row r="435" spans="1:20" x14ac:dyDescent="0.25">
      <c r="A435" t="s">
        <v>20</v>
      </c>
      <c r="B435" s="1">
        <v>24</v>
      </c>
      <c r="C435" t="str">
        <f t="shared" si="18"/>
        <v>1 - 2 years</v>
      </c>
      <c r="D435" t="s">
        <v>18</v>
      </c>
      <c r="E435" t="s">
        <v>50</v>
      </c>
      <c r="F435">
        <v>2058</v>
      </c>
      <c r="G435" t="str">
        <f t="shared" si="19"/>
        <v>1k - 5k</v>
      </c>
      <c r="H435" t="s">
        <v>29</v>
      </c>
      <c r="I435" t="s">
        <v>30</v>
      </c>
      <c r="J435">
        <v>4</v>
      </c>
      <c r="K435">
        <v>2</v>
      </c>
      <c r="L435">
        <v>33</v>
      </c>
      <c r="M435" t="str">
        <f t="shared" si="20"/>
        <v>30 - 55</v>
      </c>
      <c r="N435" t="s">
        <v>22</v>
      </c>
      <c r="O435" t="s">
        <v>23</v>
      </c>
      <c r="P435">
        <v>2</v>
      </c>
      <c r="Q435" t="s">
        <v>24</v>
      </c>
      <c r="R435">
        <v>1</v>
      </c>
      <c r="S435" t="s">
        <v>25</v>
      </c>
      <c r="T435" t="s">
        <v>26</v>
      </c>
    </row>
    <row r="436" spans="1:20" x14ac:dyDescent="0.25">
      <c r="A436" t="s">
        <v>17</v>
      </c>
      <c r="B436" s="1">
        <v>9</v>
      </c>
      <c r="C436" t="str">
        <f t="shared" si="18"/>
        <v>&lt; 1 year</v>
      </c>
      <c r="D436" t="s">
        <v>28</v>
      </c>
      <c r="E436" t="s">
        <v>19</v>
      </c>
      <c r="F436">
        <v>2136</v>
      </c>
      <c r="G436" t="str">
        <f t="shared" si="19"/>
        <v>1k - 5k</v>
      </c>
      <c r="H436" t="s">
        <v>29</v>
      </c>
      <c r="I436" t="s">
        <v>30</v>
      </c>
      <c r="J436">
        <v>3</v>
      </c>
      <c r="K436">
        <v>2</v>
      </c>
      <c r="L436">
        <v>25</v>
      </c>
      <c r="M436" t="str">
        <f t="shared" si="20"/>
        <v>18 - 30</v>
      </c>
      <c r="N436" t="s">
        <v>22</v>
      </c>
      <c r="O436" t="s">
        <v>23</v>
      </c>
      <c r="P436">
        <v>1</v>
      </c>
      <c r="Q436" t="s">
        <v>24</v>
      </c>
      <c r="R436">
        <v>1</v>
      </c>
      <c r="S436" t="s">
        <v>26</v>
      </c>
      <c r="T436" t="s">
        <v>26</v>
      </c>
    </row>
    <row r="437" spans="1:20" x14ac:dyDescent="0.25">
      <c r="A437" t="s">
        <v>27</v>
      </c>
      <c r="B437" s="1">
        <v>12</v>
      </c>
      <c r="C437" t="str">
        <f t="shared" si="18"/>
        <v>1 - 2 years</v>
      </c>
      <c r="D437" t="s">
        <v>28</v>
      </c>
      <c r="E437" t="s">
        <v>19</v>
      </c>
      <c r="F437">
        <v>1484</v>
      </c>
      <c r="G437" t="str">
        <f t="shared" si="19"/>
        <v>1k - 5k</v>
      </c>
      <c r="H437" t="s">
        <v>20</v>
      </c>
      <c r="I437" t="s">
        <v>30</v>
      </c>
      <c r="J437">
        <v>2</v>
      </c>
      <c r="K437">
        <v>1</v>
      </c>
      <c r="L437">
        <v>25</v>
      </c>
      <c r="M437" t="str">
        <f t="shared" si="20"/>
        <v>18 - 30</v>
      </c>
      <c r="N437" t="s">
        <v>22</v>
      </c>
      <c r="O437" t="s">
        <v>23</v>
      </c>
      <c r="P437">
        <v>1</v>
      </c>
      <c r="Q437" t="s">
        <v>24</v>
      </c>
      <c r="R437">
        <v>1</v>
      </c>
      <c r="S437" t="s">
        <v>25</v>
      </c>
      <c r="T437" t="s">
        <v>25</v>
      </c>
    </row>
    <row r="438" spans="1:20" x14ac:dyDescent="0.25">
      <c r="A438" t="s">
        <v>20</v>
      </c>
      <c r="B438" s="1">
        <v>6</v>
      </c>
      <c r="C438" t="str">
        <f t="shared" si="18"/>
        <v>&lt; 1 year</v>
      </c>
      <c r="D438" t="s">
        <v>28</v>
      </c>
      <c r="E438" t="s">
        <v>50</v>
      </c>
      <c r="F438">
        <v>660</v>
      </c>
      <c r="G438" t="str">
        <f t="shared" si="19"/>
        <v>250 - 1k</v>
      </c>
      <c r="H438" t="s">
        <v>37</v>
      </c>
      <c r="I438" t="s">
        <v>32</v>
      </c>
      <c r="J438">
        <v>2</v>
      </c>
      <c r="K438">
        <v>4</v>
      </c>
      <c r="L438">
        <v>23</v>
      </c>
      <c r="M438" t="str">
        <f t="shared" si="20"/>
        <v>18 - 30</v>
      </c>
      <c r="N438" t="s">
        <v>22</v>
      </c>
      <c r="O438" t="s">
        <v>38</v>
      </c>
      <c r="P438">
        <v>1</v>
      </c>
      <c r="Q438" t="s">
        <v>33</v>
      </c>
      <c r="R438">
        <v>1</v>
      </c>
      <c r="S438" t="s">
        <v>26</v>
      </c>
      <c r="T438" t="s">
        <v>26</v>
      </c>
    </row>
    <row r="439" spans="1:20" x14ac:dyDescent="0.25">
      <c r="A439" t="s">
        <v>20</v>
      </c>
      <c r="B439" s="1">
        <v>24</v>
      </c>
      <c r="C439" t="str">
        <f t="shared" si="18"/>
        <v>1 - 2 years</v>
      </c>
      <c r="D439" t="s">
        <v>18</v>
      </c>
      <c r="E439" t="s">
        <v>36</v>
      </c>
      <c r="F439">
        <v>1287</v>
      </c>
      <c r="G439" t="str">
        <f t="shared" si="19"/>
        <v>1k - 5k</v>
      </c>
      <c r="H439" t="s">
        <v>40</v>
      </c>
      <c r="I439" t="s">
        <v>21</v>
      </c>
      <c r="J439">
        <v>4</v>
      </c>
      <c r="K439">
        <v>4</v>
      </c>
      <c r="L439">
        <v>37</v>
      </c>
      <c r="M439" t="str">
        <f t="shared" si="20"/>
        <v>30 - 55</v>
      </c>
      <c r="N439" t="s">
        <v>22</v>
      </c>
      <c r="O439" t="s">
        <v>23</v>
      </c>
      <c r="P439">
        <v>2</v>
      </c>
      <c r="Q439" t="s">
        <v>24</v>
      </c>
      <c r="R439">
        <v>1</v>
      </c>
      <c r="S439" t="s">
        <v>25</v>
      </c>
      <c r="T439" t="s">
        <v>26</v>
      </c>
    </row>
    <row r="440" spans="1:20" x14ac:dyDescent="0.25">
      <c r="A440" t="s">
        <v>17</v>
      </c>
      <c r="B440" s="1">
        <v>42</v>
      </c>
      <c r="C440" t="str">
        <f t="shared" si="18"/>
        <v>2 - 5 years</v>
      </c>
      <c r="D440" t="s">
        <v>18</v>
      </c>
      <c r="E440" t="s">
        <v>50</v>
      </c>
      <c r="F440">
        <v>3394</v>
      </c>
      <c r="G440" t="str">
        <f t="shared" si="19"/>
        <v>1k - 5k</v>
      </c>
      <c r="H440" t="s">
        <v>29</v>
      </c>
      <c r="I440" t="s">
        <v>41</v>
      </c>
      <c r="J440">
        <v>4</v>
      </c>
      <c r="K440">
        <v>4</v>
      </c>
      <c r="L440">
        <v>65</v>
      </c>
      <c r="M440" t="str">
        <f t="shared" si="20"/>
        <v>55 - 75</v>
      </c>
      <c r="N440" t="s">
        <v>22</v>
      </c>
      <c r="O440" t="s">
        <v>23</v>
      </c>
      <c r="P440">
        <v>2</v>
      </c>
      <c r="Q440" t="s">
        <v>41</v>
      </c>
      <c r="R440">
        <v>1</v>
      </c>
      <c r="S440" t="s">
        <v>26</v>
      </c>
      <c r="T440" t="s">
        <v>26</v>
      </c>
    </row>
    <row r="441" spans="1:20" x14ac:dyDescent="0.25">
      <c r="A441" t="s">
        <v>47</v>
      </c>
      <c r="B441" s="1">
        <v>12</v>
      </c>
      <c r="C441" t="str">
        <f t="shared" si="18"/>
        <v>1 - 2 years</v>
      </c>
      <c r="D441" t="s">
        <v>48</v>
      </c>
      <c r="E441" t="s">
        <v>43</v>
      </c>
      <c r="F441">
        <v>609</v>
      </c>
      <c r="G441" t="str">
        <f t="shared" si="19"/>
        <v>250 - 1k</v>
      </c>
      <c r="H441" t="s">
        <v>29</v>
      </c>
      <c r="I441" t="s">
        <v>42</v>
      </c>
      <c r="J441">
        <v>4</v>
      </c>
      <c r="K441">
        <v>1</v>
      </c>
      <c r="L441">
        <v>26</v>
      </c>
      <c r="M441" t="str">
        <f t="shared" si="20"/>
        <v>18 - 30</v>
      </c>
      <c r="N441" t="s">
        <v>22</v>
      </c>
      <c r="O441" t="s">
        <v>23</v>
      </c>
      <c r="P441">
        <v>1</v>
      </c>
      <c r="Q441" t="s">
        <v>41</v>
      </c>
      <c r="R441">
        <v>1</v>
      </c>
      <c r="S441" t="s">
        <v>26</v>
      </c>
      <c r="T441" t="s">
        <v>25</v>
      </c>
    </row>
    <row r="442" spans="1:20" x14ac:dyDescent="0.25">
      <c r="A442" t="s">
        <v>20</v>
      </c>
      <c r="B442" s="1">
        <v>12</v>
      </c>
      <c r="C442" t="str">
        <f t="shared" si="18"/>
        <v>1 - 2 years</v>
      </c>
      <c r="D442" t="s">
        <v>28</v>
      </c>
      <c r="E442" t="s">
        <v>36</v>
      </c>
      <c r="F442">
        <v>1884</v>
      </c>
      <c r="G442" t="str">
        <f t="shared" si="19"/>
        <v>1k - 5k</v>
      </c>
      <c r="H442" t="s">
        <v>29</v>
      </c>
      <c r="I442" t="s">
        <v>21</v>
      </c>
      <c r="J442">
        <v>4</v>
      </c>
      <c r="K442">
        <v>4</v>
      </c>
      <c r="L442">
        <v>39</v>
      </c>
      <c r="M442" t="str">
        <f t="shared" si="20"/>
        <v>30 - 55</v>
      </c>
      <c r="N442" t="s">
        <v>22</v>
      </c>
      <c r="O442" t="s">
        <v>23</v>
      </c>
      <c r="P442">
        <v>1</v>
      </c>
      <c r="Q442" t="s">
        <v>39</v>
      </c>
      <c r="R442">
        <v>1</v>
      </c>
      <c r="S442" t="s">
        <v>25</v>
      </c>
      <c r="T442" t="s">
        <v>26</v>
      </c>
    </row>
    <row r="443" spans="1:20" x14ac:dyDescent="0.25">
      <c r="A443" t="s">
        <v>17</v>
      </c>
      <c r="B443" s="1">
        <v>12</v>
      </c>
      <c r="C443" t="str">
        <f t="shared" si="18"/>
        <v>1 - 2 years</v>
      </c>
      <c r="D443" t="s">
        <v>28</v>
      </c>
      <c r="E443" t="s">
        <v>19</v>
      </c>
      <c r="F443">
        <v>1620</v>
      </c>
      <c r="G443" t="str">
        <f t="shared" si="19"/>
        <v>1k - 5k</v>
      </c>
      <c r="H443" t="s">
        <v>29</v>
      </c>
      <c r="I443" t="s">
        <v>30</v>
      </c>
      <c r="J443">
        <v>2</v>
      </c>
      <c r="K443">
        <v>3</v>
      </c>
      <c r="L443">
        <v>30</v>
      </c>
      <c r="M443" t="str">
        <f t="shared" si="20"/>
        <v>18 - 30</v>
      </c>
      <c r="N443" t="s">
        <v>22</v>
      </c>
      <c r="O443" t="s">
        <v>23</v>
      </c>
      <c r="P443">
        <v>1</v>
      </c>
      <c r="Q443" t="s">
        <v>24</v>
      </c>
      <c r="R443">
        <v>1</v>
      </c>
      <c r="S443" t="s">
        <v>26</v>
      </c>
      <c r="T443" t="s">
        <v>26</v>
      </c>
    </row>
    <row r="444" spans="1:20" x14ac:dyDescent="0.25">
      <c r="A444" t="s">
        <v>27</v>
      </c>
      <c r="B444" s="1">
        <v>20</v>
      </c>
      <c r="C444" t="str">
        <f t="shared" si="18"/>
        <v>1 - 2 years</v>
      </c>
      <c r="D444" t="s">
        <v>35</v>
      </c>
      <c r="E444" t="s">
        <v>36</v>
      </c>
      <c r="F444">
        <v>2629</v>
      </c>
      <c r="G444" t="str">
        <f t="shared" si="19"/>
        <v>1k - 5k</v>
      </c>
      <c r="H444" t="s">
        <v>29</v>
      </c>
      <c r="I444" t="s">
        <v>30</v>
      </c>
      <c r="J444">
        <v>2</v>
      </c>
      <c r="K444">
        <v>3</v>
      </c>
      <c r="L444">
        <v>29</v>
      </c>
      <c r="M444" t="str">
        <f t="shared" si="20"/>
        <v>18 - 30</v>
      </c>
      <c r="N444" t="s">
        <v>46</v>
      </c>
      <c r="O444" t="s">
        <v>23</v>
      </c>
      <c r="P444">
        <v>2</v>
      </c>
      <c r="Q444" t="s">
        <v>24</v>
      </c>
      <c r="R444">
        <v>1</v>
      </c>
      <c r="S444" t="s">
        <v>25</v>
      </c>
      <c r="T444" t="s">
        <v>26</v>
      </c>
    </row>
    <row r="445" spans="1:20" x14ac:dyDescent="0.25">
      <c r="A445" t="s">
        <v>20</v>
      </c>
      <c r="B445" s="1">
        <v>12</v>
      </c>
      <c r="C445" t="str">
        <f t="shared" si="18"/>
        <v>1 - 2 years</v>
      </c>
      <c r="D445" t="s">
        <v>28</v>
      </c>
      <c r="E445" t="s">
        <v>31</v>
      </c>
      <c r="F445">
        <v>719</v>
      </c>
      <c r="G445" t="str">
        <f t="shared" si="19"/>
        <v>250 - 1k</v>
      </c>
      <c r="H445" t="s">
        <v>29</v>
      </c>
      <c r="I445" t="s">
        <v>21</v>
      </c>
      <c r="J445">
        <v>4</v>
      </c>
      <c r="K445">
        <v>4</v>
      </c>
      <c r="L445">
        <v>41</v>
      </c>
      <c r="M445" t="str">
        <f t="shared" si="20"/>
        <v>30 - 55</v>
      </c>
      <c r="N445" t="s">
        <v>46</v>
      </c>
      <c r="O445" t="s">
        <v>23</v>
      </c>
      <c r="P445">
        <v>1</v>
      </c>
      <c r="Q445" t="s">
        <v>33</v>
      </c>
      <c r="R445">
        <v>2</v>
      </c>
      <c r="S445" t="s">
        <v>26</v>
      </c>
      <c r="T445" t="s">
        <v>25</v>
      </c>
    </row>
    <row r="446" spans="1:20" x14ac:dyDescent="0.25">
      <c r="A446" t="s">
        <v>27</v>
      </c>
      <c r="B446" s="1">
        <v>48</v>
      </c>
      <c r="C446" t="str">
        <f t="shared" si="18"/>
        <v>2 - 5 years</v>
      </c>
      <c r="D446" t="s">
        <v>18</v>
      </c>
      <c r="E446" t="s">
        <v>19</v>
      </c>
      <c r="F446">
        <v>5096</v>
      </c>
      <c r="G446" t="str">
        <f t="shared" si="19"/>
        <v>5k - 10k</v>
      </c>
      <c r="H446" t="s">
        <v>29</v>
      </c>
      <c r="I446" t="s">
        <v>30</v>
      </c>
      <c r="J446">
        <v>2</v>
      </c>
      <c r="K446">
        <v>3</v>
      </c>
      <c r="L446">
        <v>30</v>
      </c>
      <c r="M446" t="str">
        <f t="shared" si="20"/>
        <v>18 - 30</v>
      </c>
      <c r="N446" t="s">
        <v>22</v>
      </c>
      <c r="O446" t="s">
        <v>23</v>
      </c>
      <c r="P446">
        <v>1</v>
      </c>
      <c r="Q446" t="s">
        <v>39</v>
      </c>
      <c r="R446">
        <v>1</v>
      </c>
      <c r="S446" t="s">
        <v>25</v>
      </c>
      <c r="T446" t="s">
        <v>25</v>
      </c>
    </row>
    <row r="447" spans="1:20" x14ac:dyDescent="0.25">
      <c r="A447" t="s">
        <v>20</v>
      </c>
      <c r="B447" s="1">
        <v>9</v>
      </c>
      <c r="C447" t="str">
        <f t="shared" si="18"/>
        <v>&lt; 1 year</v>
      </c>
      <c r="D447" t="s">
        <v>18</v>
      </c>
      <c r="E447" t="s">
        <v>31</v>
      </c>
      <c r="F447">
        <v>1244</v>
      </c>
      <c r="G447" t="str">
        <f t="shared" si="19"/>
        <v>1k - 5k</v>
      </c>
      <c r="H447" t="s">
        <v>20</v>
      </c>
      <c r="I447" t="s">
        <v>21</v>
      </c>
      <c r="J447">
        <v>4</v>
      </c>
      <c r="K447">
        <v>4</v>
      </c>
      <c r="L447">
        <v>41</v>
      </c>
      <c r="M447" t="str">
        <f t="shared" si="20"/>
        <v>30 - 55</v>
      </c>
      <c r="N447" t="s">
        <v>22</v>
      </c>
      <c r="O447" t="s">
        <v>38</v>
      </c>
      <c r="P447">
        <v>2</v>
      </c>
      <c r="Q447" t="s">
        <v>33</v>
      </c>
      <c r="R447">
        <v>1</v>
      </c>
      <c r="S447" t="s">
        <v>26</v>
      </c>
      <c r="T447" t="s">
        <v>26</v>
      </c>
    </row>
    <row r="448" spans="1:20" x14ac:dyDescent="0.25">
      <c r="A448" t="s">
        <v>17</v>
      </c>
      <c r="B448" s="1">
        <v>36</v>
      </c>
      <c r="C448" t="str">
        <f t="shared" si="18"/>
        <v>2 - 5 years</v>
      </c>
      <c r="D448" t="s">
        <v>28</v>
      </c>
      <c r="E448" t="s">
        <v>36</v>
      </c>
      <c r="F448">
        <v>1842</v>
      </c>
      <c r="G448" t="str">
        <f t="shared" si="19"/>
        <v>1k - 5k</v>
      </c>
      <c r="H448" t="s">
        <v>29</v>
      </c>
      <c r="I448" t="s">
        <v>42</v>
      </c>
      <c r="J448">
        <v>4</v>
      </c>
      <c r="K448">
        <v>4</v>
      </c>
      <c r="L448">
        <v>34</v>
      </c>
      <c r="M448" t="str">
        <f t="shared" si="20"/>
        <v>30 - 55</v>
      </c>
      <c r="N448" t="s">
        <v>22</v>
      </c>
      <c r="O448" t="s">
        <v>23</v>
      </c>
      <c r="P448">
        <v>1</v>
      </c>
      <c r="Q448" t="s">
        <v>24</v>
      </c>
      <c r="R448">
        <v>1</v>
      </c>
      <c r="S448" t="s">
        <v>25</v>
      </c>
      <c r="T448" t="s">
        <v>25</v>
      </c>
    </row>
    <row r="449" spans="1:20" x14ac:dyDescent="0.25">
      <c r="A449" t="s">
        <v>27</v>
      </c>
      <c r="B449" s="1">
        <v>7</v>
      </c>
      <c r="C449" t="str">
        <f t="shared" si="18"/>
        <v>&lt; 1 year</v>
      </c>
      <c r="D449" t="s">
        <v>28</v>
      </c>
      <c r="E449" t="s">
        <v>19</v>
      </c>
      <c r="F449">
        <v>2576</v>
      </c>
      <c r="G449" t="str">
        <f t="shared" si="19"/>
        <v>1k - 5k</v>
      </c>
      <c r="H449" t="s">
        <v>29</v>
      </c>
      <c r="I449" t="s">
        <v>30</v>
      </c>
      <c r="J449">
        <v>2</v>
      </c>
      <c r="K449">
        <v>2</v>
      </c>
      <c r="L449">
        <v>35</v>
      </c>
      <c r="M449" t="str">
        <f t="shared" si="20"/>
        <v>30 - 55</v>
      </c>
      <c r="N449" t="s">
        <v>22</v>
      </c>
      <c r="O449" t="s">
        <v>23</v>
      </c>
      <c r="P449">
        <v>1</v>
      </c>
      <c r="Q449" t="s">
        <v>24</v>
      </c>
      <c r="R449">
        <v>1</v>
      </c>
      <c r="S449" t="s">
        <v>26</v>
      </c>
      <c r="T449" t="s">
        <v>26</v>
      </c>
    </row>
    <row r="450" spans="1:20" x14ac:dyDescent="0.25">
      <c r="A450" t="s">
        <v>47</v>
      </c>
      <c r="B450" s="1">
        <v>12</v>
      </c>
      <c r="C450" t="str">
        <f t="shared" si="18"/>
        <v>1 - 2 years</v>
      </c>
      <c r="D450" t="s">
        <v>28</v>
      </c>
      <c r="E450" t="s">
        <v>19</v>
      </c>
      <c r="F450">
        <v>1424</v>
      </c>
      <c r="G450" t="str">
        <f t="shared" si="19"/>
        <v>1k - 5k</v>
      </c>
      <c r="H450" t="s">
        <v>20</v>
      </c>
      <c r="I450" t="s">
        <v>21</v>
      </c>
      <c r="J450">
        <v>3</v>
      </c>
      <c r="K450">
        <v>4</v>
      </c>
      <c r="L450">
        <v>55</v>
      </c>
      <c r="M450" t="str">
        <f t="shared" si="20"/>
        <v>30 - 55</v>
      </c>
      <c r="N450" t="s">
        <v>22</v>
      </c>
      <c r="O450" t="s">
        <v>23</v>
      </c>
      <c r="P450">
        <v>1</v>
      </c>
      <c r="Q450" t="s">
        <v>39</v>
      </c>
      <c r="R450">
        <v>1</v>
      </c>
      <c r="S450" t="s">
        <v>25</v>
      </c>
      <c r="T450" t="s">
        <v>26</v>
      </c>
    </row>
    <row r="451" spans="1:20" x14ac:dyDescent="0.25">
      <c r="A451" t="s">
        <v>27</v>
      </c>
      <c r="B451" s="1">
        <v>15</v>
      </c>
      <c r="C451" t="str">
        <f t="shared" ref="C451:C514" si="21">IF(B451&lt;=11,"&lt; 1 year",IF(B451&lt;=24,"1 - 2 years",IF(B451&lt;=72,"2 - 5 years", "&gt; 5 years")))</f>
        <v>1 - 2 years</v>
      </c>
      <c r="D451" t="s">
        <v>35</v>
      </c>
      <c r="E451" t="s">
        <v>50</v>
      </c>
      <c r="F451">
        <v>1512</v>
      </c>
      <c r="G451" t="str">
        <f t="shared" ref="G451:G514" si="22">IF(F451&lt;= 1000,"250 - 1k",IF(F451&lt;=5000,"1k - 5k",IF(F451&lt;=10000,"5k - 10k", "10k - 20k")))</f>
        <v>1k - 5k</v>
      </c>
      <c r="H451" t="s">
        <v>40</v>
      </c>
      <c r="I451" t="s">
        <v>30</v>
      </c>
      <c r="J451">
        <v>3</v>
      </c>
      <c r="K451">
        <v>3</v>
      </c>
      <c r="L451">
        <v>61</v>
      </c>
      <c r="M451" t="str">
        <f t="shared" ref="M451:M514" si="23">IF(L451&lt;=30,"18 - 30",IF(L451&lt;=55,"30 - 55",IF(L451&gt;=75,"55 - 75","55 - 75")))</f>
        <v>55 - 75</v>
      </c>
      <c r="N451" t="s">
        <v>49</v>
      </c>
      <c r="O451" t="s">
        <v>23</v>
      </c>
      <c r="P451">
        <v>2</v>
      </c>
      <c r="Q451" t="s">
        <v>24</v>
      </c>
      <c r="R451">
        <v>1</v>
      </c>
      <c r="S451" t="s">
        <v>26</v>
      </c>
      <c r="T451" t="s">
        <v>25</v>
      </c>
    </row>
    <row r="452" spans="1:20" x14ac:dyDescent="0.25">
      <c r="A452" t="s">
        <v>20</v>
      </c>
      <c r="B452" s="1">
        <v>36</v>
      </c>
      <c r="C452" t="str">
        <f t="shared" si="21"/>
        <v>2 - 5 years</v>
      </c>
      <c r="D452" t="s">
        <v>18</v>
      </c>
      <c r="E452" t="s">
        <v>36</v>
      </c>
      <c r="F452">
        <v>11054</v>
      </c>
      <c r="G452" t="str">
        <f t="shared" si="22"/>
        <v>10k - 20k</v>
      </c>
      <c r="H452" t="s">
        <v>20</v>
      </c>
      <c r="I452" t="s">
        <v>30</v>
      </c>
      <c r="J452">
        <v>4</v>
      </c>
      <c r="K452">
        <v>2</v>
      </c>
      <c r="L452">
        <v>30</v>
      </c>
      <c r="M452" t="str">
        <f t="shared" si="23"/>
        <v>18 - 30</v>
      </c>
      <c r="N452" t="s">
        <v>22</v>
      </c>
      <c r="O452" t="s">
        <v>23</v>
      </c>
      <c r="P452">
        <v>1</v>
      </c>
      <c r="Q452" t="s">
        <v>39</v>
      </c>
      <c r="R452">
        <v>1</v>
      </c>
      <c r="S452" t="s">
        <v>25</v>
      </c>
      <c r="T452" t="s">
        <v>26</v>
      </c>
    </row>
    <row r="453" spans="1:20" x14ac:dyDescent="0.25">
      <c r="A453" t="s">
        <v>20</v>
      </c>
      <c r="B453" s="1">
        <v>6</v>
      </c>
      <c r="C453" t="str">
        <f t="shared" si="21"/>
        <v>&lt; 1 year</v>
      </c>
      <c r="D453" t="s">
        <v>28</v>
      </c>
      <c r="E453" t="s">
        <v>19</v>
      </c>
      <c r="F453">
        <v>518</v>
      </c>
      <c r="G453" t="str">
        <f t="shared" si="22"/>
        <v>250 - 1k</v>
      </c>
      <c r="H453" t="s">
        <v>29</v>
      </c>
      <c r="I453" t="s">
        <v>30</v>
      </c>
      <c r="J453">
        <v>3</v>
      </c>
      <c r="K453">
        <v>1</v>
      </c>
      <c r="L453">
        <v>29</v>
      </c>
      <c r="M453" t="str">
        <f t="shared" si="23"/>
        <v>18 - 30</v>
      </c>
      <c r="N453" t="s">
        <v>22</v>
      </c>
      <c r="O453" t="s">
        <v>23</v>
      </c>
      <c r="P453">
        <v>1</v>
      </c>
      <c r="Q453" t="s">
        <v>24</v>
      </c>
      <c r="R453">
        <v>1</v>
      </c>
      <c r="S453" t="s">
        <v>26</v>
      </c>
      <c r="T453" t="s">
        <v>26</v>
      </c>
    </row>
    <row r="454" spans="1:20" x14ac:dyDescent="0.25">
      <c r="A454" t="s">
        <v>20</v>
      </c>
      <c r="B454" s="1">
        <v>12</v>
      </c>
      <c r="C454" t="str">
        <f t="shared" si="21"/>
        <v>1 - 2 years</v>
      </c>
      <c r="D454" t="s">
        <v>45</v>
      </c>
      <c r="E454" t="s">
        <v>19</v>
      </c>
      <c r="F454">
        <v>2759</v>
      </c>
      <c r="G454" t="str">
        <f t="shared" si="22"/>
        <v>1k - 5k</v>
      </c>
      <c r="H454" t="s">
        <v>29</v>
      </c>
      <c r="I454" t="s">
        <v>21</v>
      </c>
      <c r="J454">
        <v>2</v>
      </c>
      <c r="K454">
        <v>4</v>
      </c>
      <c r="L454">
        <v>34</v>
      </c>
      <c r="M454" t="str">
        <f t="shared" si="23"/>
        <v>30 - 55</v>
      </c>
      <c r="N454" t="s">
        <v>22</v>
      </c>
      <c r="O454" t="s">
        <v>23</v>
      </c>
      <c r="P454">
        <v>2</v>
      </c>
      <c r="Q454" t="s">
        <v>24</v>
      </c>
      <c r="R454">
        <v>1</v>
      </c>
      <c r="S454" t="s">
        <v>26</v>
      </c>
      <c r="T454" t="s">
        <v>26</v>
      </c>
    </row>
    <row r="455" spans="1:20" x14ac:dyDescent="0.25">
      <c r="A455" t="s">
        <v>20</v>
      </c>
      <c r="B455" s="1">
        <v>24</v>
      </c>
      <c r="C455" t="str">
        <f t="shared" si="21"/>
        <v>1 - 2 years</v>
      </c>
      <c r="D455" t="s">
        <v>28</v>
      </c>
      <c r="E455" t="s">
        <v>36</v>
      </c>
      <c r="F455">
        <v>2670</v>
      </c>
      <c r="G455" t="str">
        <f t="shared" si="22"/>
        <v>1k - 5k</v>
      </c>
      <c r="H455" t="s">
        <v>29</v>
      </c>
      <c r="I455" t="s">
        <v>21</v>
      </c>
      <c r="J455">
        <v>4</v>
      </c>
      <c r="K455">
        <v>4</v>
      </c>
      <c r="L455">
        <v>35</v>
      </c>
      <c r="M455" t="str">
        <f t="shared" si="23"/>
        <v>30 - 55</v>
      </c>
      <c r="N455" t="s">
        <v>22</v>
      </c>
      <c r="O455" t="s">
        <v>23</v>
      </c>
      <c r="P455">
        <v>1</v>
      </c>
      <c r="Q455" t="s">
        <v>39</v>
      </c>
      <c r="R455">
        <v>1</v>
      </c>
      <c r="S455" t="s">
        <v>25</v>
      </c>
      <c r="T455" t="s">
        <v>26</v>
      </c>
    </row>
    <row r="456" spans="1:20" x14ac:dyDescent="0.25">
      <c r="A456" t="s">
        <v>17</v>
      </c>
      <c r="B456" s="1">
        <v>24</v>
      </c>
      <c r="C456" t="str">
        <f t="shared" si="21"/>
        <v>1 - 2 years</v>
      </c>
      <c r="D456" t="s">
        <v>28</v>
      </c>
      <c r="E456" t="s">
        <v>36</v>
      </c>
      <c r="F456">
        <v>4817</v>
      </c>
      <c r="G456" t="str">
        <f t="shared" si="22"/>
        <v>1k - 5k</v>
      </c>
      <c r="H456" t="s">
        <v>29</v>
      </c>
      <c r="I456" t="s">
        <v>32</v>
      </c>
      <c r="J456">
        <v>2</v>
      </c>
      <c r="K456">
        <v>3</v>
      </c>
      <c r="L456">
        <v>31</v>
      </c>
      <c r="M456" t="str">
        <f t="shared" si="23"/>
        <v>30 - 55</v>
      </c>
      <c r="N456" t="s">
        <v>22</v>
      </c>
      <c r="O456" t="s">
        <v>23</v>
      </c>
      <c r="P456">
        <v>1</v>
      </c>
      <c r="Q456" t="s">
        <v>24</v>
      </c>
      <c r="R456">
        <v>1</v>
      </c>
      <c r="S456" t="s">
        <v>25</v>
      </c>
      <c r="T456" t="s">
        <v>25</v>
      </c>
    </row>
    <row r="457" spans="1:20" x14ac:dyDescent="0.25">
      <c r="A457" t="s">
        <v>20</v>
      </c>
      <c r="B457" s="1">
        <v>24</v>
      </c>
      <c r="C457" t="str">
        <f t="shared" si="21"/>
        <v>1 - 2 years</v>
      </c>
      <c r="D457" t="s">
        <v>28</v>
      </c>
      <c r="E457" t="s">
        <v>36</v>
      </c>
      <c r="F457">
        <v>2679</v>
      </c>
      <c r="G457" t="str">
        <f t="shared" si="22"/>
        <v>1k - 5k</v>
      </c>
      <c r="H457" t="s">
        <v>29</v>
      </c>
      <c r="I457" t="s">
        <v>42</v>
      </c>
      <c r="J457">
        <v>4</v>
      </c>
      <c r="K457">
        <v>1</v>
      </c>
      <c r="L457">
        <v>29</v>
      </c>
      <c r="M457" t="str">
        <f t="shared" si="23"/>
        <v>18 - 30</v>
      </c>
      <c r="N457" t="s">
        <v>22</v>
      </c>
      <c r="O457" t="s">
        <v>23</v>
      </c>
      <c r="P457">
        <v>1</v>
      </c>
      <c r="Q457" t="s">
        <v>39</v>
      </c>
      <c r="R457">
        <v>1</v>
      </c>
      <c r="S457" t="s">
        <v>25</v>
      </c>
      <c r="T457" t="s">
        <v>26</v>
      </c>
    </row>
    <row r="458" spans="1:20" x14ac:dyDescent="0.25">
      <c r="A458" t="s">
        <v>17</v>
      </c>
      <c r="B458" s="1">
        <v>11</v>
      </c>
      <c r="C458" t="str">
        <f t="shared" si="21"/>
        <v>&lt; 1 year</v>
      </c>
      <c r="D458" t="s">
        <v>18</v>
      </c>
      <c r="E458" t="s">
        <v>36</v>
      </c>
      <c r="F458">
        <v>3905</v>
      </c>
      <c r="G458" t="str">
        <f t="shared" si="22"/>
        <v>1k - 5k</v>
      </c>
      <c r="H458" t="s">
        <v>29</v>
      </c>
      <c r="I458" t="s">
        <v>30</v>
      </c>
      <c r="J458">
        <v>2</v>
      </c>
      <c r="K458">
        <v>2</v>
      </c>
      <c r="L458">
        <v>36</v>
      </c>
      <c r="M458" t="str">
        <f t="shared" si="23"/>
        <v>30 - 55</v>
      </c>
      <c r="N458" t="s">
        <v>22</v>
      </c>
      <c r="O458" t="s">
        <v>38</v>
      </c>
      <c r="P458">
        <v>2</v>
      </c>
      <c r="Q458" t="s">
        <v>24</v>
      </c>
      <c r="R458">
        <v>2</v>
      </c>
      <c r="S458" t="s">
        <v>26</v>
      </c>
      <c r="T458" t="s">
        <v>26</v>
      </c>
    </row>
    <row r="459" spans="1:20" x14ac:dyDescent="0.25">
      <c r="A459" t="s">
        <v>17</v>
      </c>
      <c r="B459" s="1">
        <v>12</v>
      </c>
      <c r="C459" t="str">
        <f t="shared" si="21"/>
        <v>1 - 2 years</v>
      </c>
      <c r="D459" t="s">
        <v>28</v>
      </c>
      <c r="E459" t="s">
        <v>36</v>
      </c>
      <c r="F459">
        <v>3386</v>
      </c>
      <c r="G459" t="str">
        <f t="shared" si="22"/>
        <v>1k - 5k</v>
      </c>
      <c r="H459" t="s">
        <v>29</v>
      </c>
      <c r="I459" t="s">
        <v>21</v>
      </c>
      <c r="J459">
        <v>3</v>
      </c>
      <c r="K459">
        <v>4</v>
      </c>
      <c r="L459">
        <v>35</v>
      </c>
      <c r="M459" t="str">
        <f t="shared" si="23"/>
        <v>30 - 55</v>
      </c>
      <c r="N459" t="s">
        <v>22</v>
      </c>
      <c r="O459" t="s">
        <v>34</v>
      </c>
      <c r="P459">
        <v>1</v>
      </c>
      <c r="Q459" t="s">
        <v>24</v>
      </c>
      <c r="R459">
        <v>1</v>
      </c>
      <c r="S459" t="s">
        <v>25</v>
      </c>
      <c r="T459" t="s">
        <v>25</v>
      </c>
    </row>
    <row r="460" spans="1:20" x14ac:dyDescent="0.25">
      <c r="A460" t="s">
        <v>17</v>
      </c>
      <c r="B460" s="1">
        <v>6</v>
      </c>
      <c r="C460" t="str">
        <f t="shared" si="21"/>
        <v>&lt; 1 year</v>
      </c>
      <c r="D460" t="s">
        <v>28</v>
      </c>
      <c r="E460" t="s">
        <v>19</v>
      </c>
      <c r="F460">
        <v>343</v>
      </c>
      <c r="G460" t="str">
        <f t="shared" si="22"/>
        <v>250 - 1k</v>
      </c>
      <c r="H460" t="s">
        <v>29</v>
      </c>
      <c r="I460" t="s">
        <v>42</v>
      </c>
      <c r="J460">
        <v>4</v>
      </c>
      <c r="K460">
        <v>1</v>
      </c>
      <c r="L460">
        <v>27</v>
      </c>
      <c r="M460" t="str">
        <f t="shared" si="23"/>
        <v>18 - 30</v>
      </c>
      <c r="N460" t="s">
        <v>22</v>
      </c>
      <c r="O460" t="s">
        <v>23</v>
      </c>
      <c r="P460">
        <v>1</v>
      </c>
      <c r="Q460" t="s">
        <v>24</v>
      </c>
      <c r="R460">
        <v>1</v>
      </c>
      <c r="S460" t="s">
        <v>26</v>
      </c>
      <c r="T460" t="s">
        <v>26</v>
      </c>
    </row>
    <row r="461" spans="1:20" x14ac:dyDescent="0.25">
      <c r="A461" t="s">
        <v>20</v>
      </c>
      <c r="B461" s="1">
        <v>18</v>
      </c>
      <c r="C461" t="str">
        <f t="shared" si="21"/>
        <v>1 - 2 years</v>
      </c>
      <c r="D461" t="s">
        <v>28</v>
      </c>
      <c r="E461" t="s">
        <v>19</v>
      </c>
      <c r="F461">
        <v>4594</v>
      </c>
      <c r="G461" t="str">
        <f t="shared" si="22"/>
        <v>1k - 5k</v>
      </c>
      <c r="H461" t="s">
        <v>29</v>
      </c>
      <c r="I461" t="s">
        <v>42</v>
      </c>
      <c r="J461">
        <v>3</v>
      </c>
      <c r="K461">
        <v>2</v>
      </c>
      <c r="L461">
        <v>32</v>
      </c>
      <c r="M461" t="str">
        <f t="shared" si="23"/>
        <v>30 - 55</v>
      </c>
      <c r="N461" t="s">
        <v>22</v>
      </c>
      <c r="O461" t="s">
        <v>23</v>
      </c>
      <c r="P461">
        <v>1</v>
      </c>
      <c r="Q461" t="s">
        <v>24</v>
      </c>
      <c r="R461">
        <v>1</v>
      </c>
      <c r="S461" t="s">
        <v>25</v>
      </c>
      <c r="T461" t="s">
        <v>26</v>
      </c>
    </row>
    <row r="462" spans="1:20" x14ac:dyDescent="0.25">
      <c r="A462" t="s">
        <v>17</v>
      </c>
      <c r="B462" s="1">
        <v>36</v>
      </c>
      <c r="C462" t="str">
        <f t="shared" si="21"/>
        <v>2 - 5 years</v>
      </c>
      <c r="D462" t="s">
        <v>28</v>
      </c>
      <c r="E462" t="s">
        <v>19</v>
      </c>
      <c r="F462">
        <v>3620</v>
      </c>
      <c r="G462" t="str">
        <f t="shared" si="22"/>
        <v>1k - 5k</v>
      </c>
      <c r="H462" t="s">
        <v>29</v>
      </c>
      <c r="I462" t="s">
        <v>30</v>
      </c>
      <c r="J462">
        <v>1</v>
      </c>
      <c r="K462">
        <v>2</v>
      </c>
      <c r="L462">
        <v>37</v>
      </c>
      <c r="M462" t="str">
        <f t="shared" si="23"/>
        <v>30 - 55</v>
      </c>
      <c r="N462" t="s">
        <v>22</v>
      </c>
      <c r="O462" t="s">
        <v>23</v>
      </c>
      <c r="P462">
        <v>1</v>
      </c>
      <c r="Q462" t="s">
        <v>24</v>
      </c>
      <c r="R462">
        <v>2</v>
      </c>
      <c r="S462" t="s">
        <v>26</v>
      </c>
      <c r="T462" t="s">
        <v>26</v>
      </c>
    </row>
    <row r="463" spans="1:20" x14ac:dyDescent="0.25">
      <c r="A463" t="s">
        <v>17</v>
      </c>
      <c r="B463" s="1">
        <v>15</v>
      </c>
      <c r="C463" t="str">
        <f t="shared" si="21"/>
        <v>1 - 2 years</v>
      </c>
      <c r="D463" t="s">
        <v>28</v>
      </c>
      <c r="E463" t="s">
        <v>36</v>
      </c>
      <c r="F463">
        <v>1721</v>
      </c>
      <c r="G463" t="str">
        <f t="shared" si="22"/>
        <v>1k - 5k</v>
      </c>
      <c r="H463" t="s">
        <v>29</v>
      </c>
      <c r="I463" t="s">
        <v>42</v>
      </c>
      <c r="J463">
        <v>2</v>
      </c>
      <c r="K463">
        <v>3</v>
      </c>
      <c r="L463">
        <v>36</v>
      </c>
      <c r="M463" t="str">
        <f t="shared" si="23"/>
        <v>30 - 55</v>
      </c>
      <c r="N463" t="s">
        <v>22</v>
      </c>
      <c r="O463" t="s">
        <v>23</v>
      </c>
      <c r="P463">
        <v>1</v>
      </c>
      <c r="Q463" t="s">
        <v>24</v>
      </c>
      <c r="R463">
        <v>1</v>
      </c>
      <c r="S463" t="s">
        <v>26</v>
      </c>
      <c r="T463" t="s">
        <v>26</v>
      </c>
    </row>
    <row r="464" spans="1:20" x14ac:dyDescent="0.25">
      <c r="A464" t="s">
        <v>27</v>
      </c>
      <c r="B464" s="1">
        <v>12</v>
      </c>
      <c r="C464" t="str">
        <f t="shared" si="21"/>
        <v>1 - 2 years</v>
      </c>
      <c r="D464" t="s">
        <v>28</v>
      </c>
      <c r="E464" t="s">
        <v>19</v>
      </c>
      <c r="F464">
        <v>3017</v>
      </c>
      <c r="G464" t="str">
        <f t="shared" si="22"/>
        <v>1k - 5k</v>
      </c>
      <c r="H464" t="s">
        <v>29</v>
      </c>
      <c r="I464" t="s">
        <v>42</v>
      </c>
      <c r="J464">
        <v>3</v>
      </c>
      <c r="K464">
        <v>1</v>
      </c>
      <c r="L464">
        <v>34</v>
      </c>
      <c r="M464" t="str">
        <f t="shared" si="23"/>
        <v>30 - 55</v>
      </c>
      <c r="N464" t="s">
        <v>22</v>
      </c>
      <c r="O464" t="s">
        <v>38</v>
      </c>
      <c r="P464">
        <v>1</v>
      </c>
      <c r="Q464" t="s">
        <v>39</v>
      </c>
      <c r="R464">
        <v>1</v>
      </c>
      <c r="S464" t="s">
        <v>26</v>
      </c>
      <c r="T464" t="s">
        <v>26</v>
      </c>
    </row>
    <row r="465" spans="1:20" x14ac:dyDescent="0.25">
      <c r="A465" t="s">
        <v>27</v>
      </c>
      <c r="B465" s="1">
        <v>12</v>
      </c>
      <c r="C465" t="str">
        <f t="shared" si="21"/>
        <v>1 - 2 years</v>
      </c>
      <c r="D465" t="s">
        <v>28</v>
      </c>
      <c r="E465" t="s">
        <v>31</v>
      </c>
      <c r="F465">
        <v>754</v>
      </c>
      <c r="G465" t="str">
        <f t="shared" si="22"/>
        <v>250 - 1k</v>
      </c>
      <c r="H465" t="s">
        <v>20</v>
      </c>
      <c r="I465" t="s">
        <v>21</v>
      </c>
      <c r="J465">
        <v>4</v>
      </c>
      <c r="K465">
        <v>4</v>
      </c>
      <c r="L465">
        <v>38</v>
      </c>
      <c r="M465" t="str">
        <f t="shared" si="23"/>
        <v>30 - 55</v>
      </c>
      <c r="N465" t="s">
        <v>22</v>
      </c>
      <c r="O465" t="s">
        <v>23</v>
      </c>
      <c r="P465">
        <v>2</v>
      </c>
      <c r="Q465" t="s">
        <v>24</v>
      </c>
      <c r="R465">
        <v>1</v>
      </c>
      <c r="S465" t="s">
        <v>26</v>
      </c>
      <c r="T465" t="s">
        <v>26</v>
      </c>
    </row>
    <row r="466" spans="1:20" x14ac:dyDescent="0.25">
      <c r="A466" t="s">
        <v>20</v>
      </c>
      <c r="B466" s="1">
        <v>18</v>
      </c>
      <c r="C466" t="str">
        <f t="shared" si="21"/>
        <v>1 - 2 years</v>
      </c>
      <c r="D466" t="s">
        <v>28</v>
      </c>
      <c r="E466" t="s">
        <v>43</v>
      </c>
      <c r="F466">
        <v>1950</v>
      </c>
      <c r="G466" t="str">
        <f t="shared" si="22"/>
        <v>1k - 5k</v>
      </c>
      <c r="H466" t="s">
        <v>29</v>
      </c>
      <c r="I466" t="s">
        <v>32</v>
      </c>
      <c r="J466">
        <v>4</v>
      </c>
      <c r="K466">
        <v>1</v>
      </c>
      <c r="L466">
        <v>34</v>
      </c>
      <c r="M466" t="str">
        <f t="shared" si="23"/>
        <v>30 - 55</v>
      </c>
      <c r="N466" t="s">
        <v>49</v>
      </c>
      <c r="O466" t="s">
        <v>23</v>
      </c>
      <c r="P466">
        <v>2</v>
      </c>
      <c r="Q466" t="s">
        <v>24</v>
      </c>
      <c r="R466">
        <v>1</v>
      </c>
      <c r="S466" t="s">
        <v>25</v>
      </c>
      <c r="T466" t="s">
        <v>26</v>
      </c>
    </row>
    <row r="467" spans="1:20" x14ac:dyDescent="0.25">
      <c r="A467" t="s">
        <v>17</v>
      </c>
      <c r="B467" s="1">
        <v>24</v>
      </c>
      <c r="C467" t="str">
        <f t="shared" si="21"/>
        <v>1 - 2 years</v>
      </c>
      <c r="D467" t="s">
        <v>28</v>
      </c>
      <c r="E467" t="s">
        <v>36</v>
      </c>
      <c r="F467">
        <v>2924</v>
      </c>
      <c r="G467" t="str">
        <f t="shared" si="22"/>
        <v>1k - 5k</v>
      </c>
      <c r="H467" t="s">
        <v>29</v>
      </c>
      <c r="I467" t="s">
        <v>30</v>
      </c>
      <c r="J467">
        <v>3</v>
      </c>
      <c r="K467">
        <v>4</v>
      </c>
      <c r="L467">
        <v>63</v>
      </c>
      <c r="M467" t="str">
        <f t="shared" si="23"/>
        <v>55 - 75</v>
      </c>
      <c r="N467" t="s">
        <v>46</v>
      </c>
      <c r="O467" t="s">
        <v>23</v>
      </c>
      <c r="P467">
        <v>1</v>
      </c>
      <c r="Q467" t="s">
        <v>24</v>
      </c>
      <c r="R467">
        <v>2</v>
      </c>
      <c r="S467" t="s">
        <v>25</v>
      </c>
      <c r="T467" t="s">
        <v>26</v>
      </c>
    </row>
    <row r="468" spans="1:20" x14ac:dyDescent="0.25">
      <c r="A468" t="s">
        <v>17</v>
      </c>
      <c r="B468" s="1">
        <v>24</v>
      </c>
      <c r="C468" t="str">
        <f t="shared" si="21"/>
        <v>1 - 2 years</v>
      </c>
      <c r="D468" t="s">
        <v>35</v>
      </c>
      <c r="E468" t="s">
        <v>19</v>
      </c>
      <c r="F468">
        <v>1659</v>
      </c>
      <c r="G468" t="str">
        <f t="shared" si="22"/>
        <v>1k - 5k</v>
      </c>
      <c r="H468" t="s">
        <v>29</v>
      </c>
      <c r="I468" t="s">
        <v>42</v>
      </c>
      <c r="J468">
        <v>4</v>
      </c>
      <c r="K468">
        <v>2</v>
      </c>
      <c r="L468">
        <v>29</v>
      </c>
      <c r="M468" t="str">
        <f t="shared" si="23"/>
        <v>18 - 30</v>
      </c>
      <c r="N468" t="s">
        <v>22</v>
      </c>
      <c r="O468" t="s">
        <v>38</v>
      </c>
      <c r="P468">
        <v>1</v>
      </c>
      <c r="Q468" t="s">
        <v>33</v>
      </c>
      <c r="R468">
        <v>1</v>
      </c>
      <c r="S468" t="s">
        <v>25</v>
      </c>
      <c r="T468" t="s">
        <v>25</v>
      </c>
    </row>
    <row r="469" spans="1:20" x14ac:dyDescent="0.25">
      <c r="A469" t="s">
        <v>20</v>
      </c>
      <c r="B469" s="1">
        <v>48</v>
      </c>
      <c r="C469" t="str">
        <f t="shared" si="21"/>
        <v>2 - 5 years</v>
      </c>
      <c r="D469" t="s">
        <v>35</v>
      </c>
      <c r="E469" t="s">
        <v>19</v>
      </c>
      <c r="F469">
        <v>7238</v>
      </c>
      <c r="G469" t="str">
        <f t="shared" si="22"/>
        <v>5k - 10k</v>
      </c>
      <c r="H469" t="s">
        <v>20</v>
      </c>
      <c r="I469" t="s">
        <v>21</v>
      </c>
      <c r="J469">
        <v>3</v>
      </c>
      <c r="K469">
        <v>3</v>
      </c>
      <c r="L469">
        <v>32</v>
      </c>
      <c r="M469" t="str">
        <f t="shared" si="23"/>
        <v>30 - 55</v>
      </c>
      <c r="N469" t="s">
        <v>46</v>
      </c>
      <c r="O469" t="s">
        <v>23</v>
      </c>
      <c r="P469">
        <v>2</v>
      </c>
      <c r="Q469" t="s">
        <v>24</v>
      </c>
      <c r="R469">
        <v>2</v>
      </c>
      <c r="S469" t="s">
        <v>26</v>
      </c>
      <c r="T469" t="s">
        <v>26</v>
      </c>
    </row>
    <row r="470" spans="1:20" x14ac:dyDescent="0.25">
      <c r="A470" t="s">
        <v>20</v>
      </c>
      <c r="B470" s="1">
        <v>33</v>
      </c>
      <c r="C470" t="str">
        <f t="shared" si="21"/>
        <v>2 - 5 years</v>
      </c>
      <c r="D470" t="s">
        <v>35</v>
      </c>
      <c r="E470" t="s">
        <v>43</v>
      </c>
      <c r="F470">
        <v>2764</v>
      </c>
      <c r="G470" t="str">
        <f t="shared" si="22"/>
        <v>1k - 5k</v>
      </c>
      <c r="H470" t="s">
        <v>29</v>
      </c>
      <c r="I470" t="s">
        <v>30</v>
      </c>
      <c r="J470">
        <v>2</v>
      </c>
      <c r="K470">
        <v>2</v>
      </c>
      <c r="L470">
        <v>26</v>
      </c>
      <c r="M470" t="str">
        <f t="shared" si="23"/>
        <v>18 - 30</v>
      </c>
      <c r="N470" t="s">
        <v>22</v>
      </c>
      <c r="O470" t="s">
        <v>23</v>
      </c>
      <c r="P470">
        <v>2</v>
      </c>
      <c r="Q470" t="s">
        <v>24</v>
      </c>
      <c r="R470">
        <v>1</v>
      </c>
      <c r="S470" t="s">
        <v>25</v>
      </c>
      <c r="T470" t="s">
        <v>26</v>
      </c>
    </row>
    <row r="471" spans="1:20" x14ac:dyDescent="0.25">
      <c r="A471" t="s">
        <v>20</v>
      </c>
      <c r="B471" s="1">
        <v>24</v>
      </c>
      <c r="C471" t="str">
        <f t="shared" si="21"/>
        <v>1 - 2 years</v>
      </c>
      <c r="D471" t="s">
        <v>35</v>
      </c>
      <c r="E471" t="s">
        <v>36</v>
      </c>
      <c r="F471">
        <v>4679</v>
      </c>
      <c r="G471" t="str">
        <f t="shared" si="22"/>
        <v>1k - 5k</v>
      </c>
      <c r="H471" t="s">
        <v>29</v>
      </c>
      <c r="I471" t="s">
        <v>32</v>
      </c>
      <c r="J471">
        <v>3</v>
      </c>
      <c r="K471">
        <v>3</v>
      </c>
      <c r="L471">
        <v>35</v>
      </c>
      <c r="M471" t="str">
        <f t="shared" si="23"/>
        <v>30 - 55</v>
      </c>
      <c r="N471" t="s">
        <v>22</v>
      </c>
      <c r="O471" t="s">
        <v>23</v>
      </c>
      <c r="P471">
        <v>2</v>
      </c>
      <c r="Q471" t="s">
        <v>33</v>
      </c>
      <c r="R471">
        <v>1</v>
      </c>
      <c r="S471" t="s">
        <v>25</v>
      </c>
      <c r="T471" t="s">
        <v>26</v>
      </c>
    </row>
    <row r="472" spans="1:20" x14ac:dyDescent="0.25">
      <c r="A472" t="s">
        <v>27</v>
      </c>
      <c r="B472" s="1">
        <v>24</v>
      </c>
      <c r="C472" t="str">
        <f t="shared" si="21"/>
        <v>1 - 2 years</v>
      </c>
      <c r="D472" t="s">
        <v>28</v>
      </c>
      <c r="E472" t="s">
        <v>19</v>
      </c>
      <c r="F472">
        <v>3092</v>
      </c>
      <c r="G472" t="str">
        <f t="shared" si="22"/>
        <v>1k - 5k</v>
      </c>
      <c r="H472" t="s">
        <v>44</v>
      </c>
      <c r="I472" t="s">
        <v>42</v>
      </c>
      <c r="J472">
        <v>3</v>
      </c>
      <c r="K472">
        <v>2</v>
      </c>
      <c r="L472">
        <v>22</v>
      </c>
      <c r="M472" t="str">
        <f t="shared" si="23"/>
        <v>18 - 30</v>
      </c>
      <c r="N472" t="s">
        <v>22</v>
      </c>
      <c r="O472" t="s">
        <v>38</v>
      </c>
      <c r="P472">
        <v>1</v>
      </c>
      <c r="Q472" t="s">
        <v>24</v>
      </c>
      <c r="R472">
        <v>1</v>
      </c>
      <c r="S472" t="s">
        <v>25</v>
      </c>
      <c r="T472" t="s">
        <v>25</v>
      </c>
    </row>
    <row r="473" spans="1:20" x14ac:dyDescent="0.25">
      <c r="A473" t="s">
        <v>17</v>
      </c>
      <c r="B473" s="1">
        <v>6</v>
      </c>
      <c r="C473" t="str">
        <f t="shared" si="21"/>
        <v>&lt; 1 year</v>
      </c>
      <c r="D473" t="s">
        <v>28</v>
      </c>
      <c r="E473" t="s">
        <v>31</v>
      </c>
      <c r="F473">
        <v>448</v>
      </c>
      <c r="G473" t="str">
        <f t="shared" si="22"/>
        <v>250 - 1k</v>
      </c>
      <c r="H473" t="s">
        <v>29</v>
      </c>
      <c r="I473" t="s">
        <v>42</v>
      </c>
      <c r="J473">
        <v>4</v>
      </c>
      <c r="K473">
        <v>4</v>
      </c>
      <c r="L473">
        <v>23</v>
      </c>
      <c r="M473" t="str">
        <f t="shared" si="23"/>
        <v>18 - 30</v>
      </c>
      <c r="N473" t="s">
        <v>22</v>
      </c>
      <c r="O473" t="s">
        <v>23</v>
      </c>
      <c r="P473">
        <v>1</v>
      </c>
      <c r="Q473" t="s">
        <v>24</v>
      </c>
      <c r="R473">
        <v>1</v>
      </c>
      <c r="S473" t="s">
        <v>26</v>
      </c>
      <c r="T473" t="s">
        <v>25</v>
      </c>
    </row>
    <row r="474" spans="1:20" x14ac:dyDescent="0.25">
      <c r="A474" t="s">
        <v>17</v>
      </c>
      <c r="B474" s="1">
        <v>9</v>
      </c>
      <c r="C474" t="str">
        <f t="shared" si="21"/>
        <v>&lt; 1 year</v>
      </c>
      <c r="D474" t="s">
        <v>28</v>
      </c>
      <c r="E474" t="s">
        <v>36</v>
      </c>
      <c r="F474">
        <v>654</v>
      </c>
      <c r="G474" t="str">
        <f t="shared" si="22"/>
        <v>250 - 1k</v>
      </c>
      <c r="H474" t="s">
        <v>29</v>
      </c>
      <c r="I474" t="s">
        <v>30</v>
      </c>
      <c r="J474">
        <v>4</v>
      </c>
      <c r="K474">
        <v>3</v>
      </c>
      <c r="L474">
        <v>28</v>
      </c>
      <c r="M474" t="str">
        <f t="shared" si="23"/>
        <v>18 - 30</v>
      </c>
      <c r="N474" t="s">
        <v>22</v>
      </c>
      <c r="O474" t="s">
        <v>23</v>
      </c>
      <c r="P474">
        <v>1</v>
      </c>
      <c r="Q474" t="s">
        <v>33</v>
      </c>
      <c r="R474">
        <v>1</v>
      </c>
      <c r="S474" t="s">
        <v>26</v>
      </c>
      <c r="T474" t="s">
        <v>25</v>
      </c>
    </row>
    <row r="475" spans="1:20" x14ac:dyDescent="0.25">
      <c r="A475" t="s">
        <v>20</v>
      </c>
      <c r="B475" s="1">
        <v>6</v>
      </c>
      <c r="C475" t="str">
        <f t="shared" si="21"/>
        <v>&lt; 1 year</v>
      </c>
      <c r="D475" t="s">
        <v>28</v>
      </c>
      <c r="E475" t="s">
        <v>31</v>
      </c>
      <c r="F475">
        <v>1238</v>
      </c>
      <c r="G475" t="str">
        <f t="shared" si="22"/>
        <v>1k - 5k</v>
      </c>
      <c r="H475" t="s">
        <v>20</v>
      </c>
      <c r="I475" t="s">
        <v>41</v>
      </c>
      <c r="J475">
        <v>4</v>
      </c>
      <c r="K475">
        <v>4</v>
      </c>
      <c r="L475">
        <v>36</v>
      </c>
      <c r="M475" t="str">
        <f t="shared" si="23"/>
        <v>30 - 55</v>
      </c>
      <c r="N475" t="s">
        <v>22</v>
      </c>
      <c r="O475" t="s">
        <v>23</v>
      </c>
      <c r="P475">
        <v>1</v>
      </c>
      <c r="Q475" t="s">
        <v>39</v>
      </c>
      <c r="R475">
        <v>2</v>
      </c>
      <c r="S475" t="s">
        <v>25</v>
      </c>
      <c r="T475" t="s">
        <v>26</v>
      </c>
    </row>
    <row r="476" spans="1:20" x14ac:dyDescent="0.25">
      <c r="A476" t="s">
        <v>27</v>
      </c>
      <c r="B476" s="1">
        <v>18</v>
      </c>
      <c r="C476" t="str">
        <f t="shared" si="21"/>
        <v>1 - 2 years</v>
      </c>
      <c r="D476" t="s">
        <v>18</v>
      </c>
      <c r="E476" t="s">
        <v>19</v>
      </c>
      <c r="F476">
        <v>1245</v>
      </c>
      <c r="G476" t="str">
        <f t="shared" si="22"/>
        <v>1k - 5k</v>
      </c>
      <c r="H476" t="s">
        <v>29</v>
      </c>
      <c r="I476" t="s">
        <v>30</v>
      </c>
      <c r="J476">
        <v>4</v>
      </c>
      <c r="K476">
        <v>2</v>
      </c>
      <c r="L476">
        <v>33</v>
      </c>
      <c r="M476" t="str">
        <f t="shared" si="23"/>
        <v>30 - 55</v>
      </c>
      <c r="N476" t="s">
        <v>22</v>
      </c>
      <c r="O476" t="s">
        <v>23</v>
      </c>
      <c r="P476">
        <v>1</v>
      </c>
      <c r="Q476" t="s">
        <v>24</v>
      </c>
      <c r="R476">
        <v>1</v>
      </c>
      <c r="S476" t="s">
        <v>26</v>
      </c>
      <c r="T476" t="s">
        <v>25</v>
      </c>
    </row>
    <row r="477" spans="1:20" x14ac:dyDescent="0.25">
      <c r="A477" t="s">
        <v>17</v>
      </c>
      <c r="B477" s="1">
        <v>18</v>
      </c>
      <c r="C477" t="str">
        <f t="shared" si="21"/>
        <v>1 - 2 years</v>
      </c>
      <c r="D477" t="s">
        <v>45</v>
      </c>
      <c r="E477" t="s">
        <v>19</v>
      </c>
      <c r="F477">
        <v>3114</v>
      </c>
      <c r="G477" t="str">
        <f t="shared" si="22"/>
        <v>1k - 5k</v>
      </c>
      <c r="H477" t="s">
        <v>29</v>
      </c>
      <c r="I477" t="s">
        <v>42</v>
      </c>
      <c r="J477">
        <v>1</v>
      </c>
      <c r="K477">
        <v>4</v>
      </c>
      <c r="L477">
        <v>26</v>
      </c>
      <c r="M477" t="str">
        <f t="shared" si="23"/>
        <v>18 - 30</v>
      </c>
      <c r="N477" t="s">
        <v>22</v>
      </c>
      <c r="O477" t="s">
        <v>38</v>
      </c>
      <c r="P477">
        <v>1</v>
      </c>
      <c r="Q477" t="s">
        <v>24</v>
      </c>
      <c r="R477">
        <v>1</v>
      </c>
      <c r="S477" t="s">
        <v>26</v>
      </c>
      <c r="T477" t="s">
        <v>25</v>
      </c>
    </row>
    <row r="478" spans="1:20" x14ac:dyDescent="0.25">
      <c r="A478" t="s">
        <v>20</v>
      </c>
      <c r="B478" s="1">
        <v>39</v>
      </c>
      <c r="C478" t="str">
        <f t="shared" si="21"/>
        <v>2 - 5 years</v>
      </c>
      <c r="D478" t="s">
        <v>28</v>
      </c>
      <c r="E478" t="s">
        <v>36</v>
      </c>
      <c r="F478">
        <v>2569</v>
      </c>
      <c r="G478" t="str">
        <f t="shared" si="22"/>
        <v>1k - 5k</v>
      </c>
      <c r="H478" t="s">
        <v>37</v>
      </c>
      <c r="I478" t="s">
        <v>30</v>
      </c>
      <c r="J478">
        <v>4</v>
      </c>
      <c r="K478">
        <v>4</v>
      </c>
      <c r="L478">
        <v>24</v>
      </c>
      <c r="M478" t="str">
        <f t="shared" si="23"/>
        <v>18 - 30</v>
      </c>
      <c r="N478" t="s">
        <v>22</v>
      </c>
      <c r="O478" t="s">
        <v>23</v>
      </c>
      <c r="P478">
        <v>1</v>
      </c>
      <c r="Q478" t="s">
        <v>24</v>
      </c>
      <c r="R478">
        <v>1</v>
      </c>
      <c r="S478" t="s">
        <v>26</v>
      </c>
      <c r="T478" t="s">
        <v>26</v>
      </c>
    </row>
    <row r="479" spans="1:20" x14ac:dyDescent="0.25">
      <c r="A479" t="s">
        <v>47</v>
      </c>
      <c r="B479" s="1">
        <v>24</v>
      </c>
      <c r="C479" t="str">
        <f t="shared" si="21"/>
        <v>1 - 2 years</v>
      </c>
      <c r="D479" t="s">
        <v>28</v>
      </c>
      <c r="E479" t="s">
        <v>19</v>
      </c>
      <c r="F479">
        <v>5152</v>
      </c>
      <c r="G479" t="str">
        <f t="shared" si="22"/>
        <v>5k - 10k</v>
      </c>
      <c r="H479" t="s">
        <v>29</v>
      </c>
      <c r="I479" t="s">
        <v>32</v>
      </c>
      <c r="J479">
        <v>4</v>
      </c>
      <c r="K479">
        <v>2</v>
      </c>
      <c r="L479">
        <v>25</v>
      </c>
      <c r="M479" t="str">
        <f t="shared" si="23"/>
        <v>18 - 30</v>
      </c>
      <c r="N479" t="s">
        <v>46</v>
      </c>
      <c r="O479" t="s">
        <v>23</v>
      </c>
      <c r="P479">
        <v>1</v>
      </c>
      <c r="Q479" t="s">
        <v>24</v>
      </c>
      <c r="R479">
        <v>1</v>
      </c>
      <c r="S479" t="s">
        <v>26</v>
      </c>
      <c r="T479" t="s">
        <v>26</v>
      </c>
    </row>
    <row r="480" spans="1:20" x14ac:dyDescent="0.25">
      <c r="A480" t="s">
        <v>27</v>
      </c>
      <c r="B480" s="1">
        <v>12</v>
      </c>
      <c r="C480" t="str">
        <f t="shared" si="21"/>
        <v>1 - 2 years</v>
      </c>
      <c r="D480" t="s">
        <v>28</v>
      </c>
      <c r="E480" t="s">
        <v>43</v>
      </c>
      <c r="F480">
        <v>1037</v>
      </c>
      <c r="G480" t="str">
        <f t="shared" si="22"/>
        <v>1k - 5k</v>
      </c>
      <c r="H480" t="s">
        <v>44</v>
      </c>
      <c r="I480" t="s">
        <v>32</v>
      </c>
      <c r="J480">
        <v>3</v>
      </c>
      <c r="K480">
        <v>4</v>
      </c>
      <c r="L480">
        <v>39</v>
      </c>
      <c r="M480" t="str">
        <f t="shared" si="23"/>
        <v>30 - 55</v>
      </c>
      <c r="N480" t="s">
        <v>22</v>
      </c>
      <c r="O480" t="s">
        <v>23</v>
      </c>
      <c r="P480">
        <v>1</v>
      </c>
      <c r="Q480" t="s">
        <v>33</v>
      </c>
      <c r="R480">
        <v>1</v>
      </c>
      <c r="S480" t="s">
        <v>26</v>
      </c>
      <c r="T480" t="s">
        <v>26</v>
      </c>
    </row>
    <row r="481" spans="1:20" x14ac:dyDescent="0.25">
      <c r="A481" t="s">
        <v>17</v>
      </c>
      <c r="B481" s="1">
        <v>15</v>
      </c>
      <c r="C481" t="str">
        <f t="shared" si="21"/>
        <v>1 - 2 years</v>
      </c>
      <c r="D481" t="s">
        <v>18</v>
      </c>
      <c r="E481" t="s">
        <v>19</v>
      </c>
      <c r="F481">
        <v>1478</v>
      </c>
      <c r="G481" t="str">
        <f t="shared" si="22"/>
        <v>1k - 5k</v>
      </c>
      <c r="H481" t="s">
        <v>29</v>
      </c>
      <c r="I481" t="s">
        <v>21</v>
      </c>
      <c r="J481">
        <v>4</v>
      </c>
      <c r="K481">
        <v>4</v>
      </c>
      <c r="L481">
        <v>44</v>
      </c>
      <c r="M481" t="str">
        <f t="shared" si="23"/>
        <v>30 - 55</v>
      </c>
      <c r="N481" t="s">
        <v>22</v>
      </c>
      <c r="O481" t="s">
        <v>23</v>
      </c>
      <c r="P481">
        <v>2</v>
      </c>
      <c r="Q481" t="s">
        <v>24</v>
      </c>
      <c r="R481">
        <v>2</v>
      </c>
      <c r="S481" t="s">
        <v>25</v>
      </c>
      <c r="T481" t="s">
        <v>26</v>
      </c>
    </row>
    <row r="482" spans="1:20" x14ac:dyDescent="0.25">
      <c r="A482" t="s">
        <v>27</v>
      </c>
      <c r="B482" s="1">
        <v>12</v>
      </c>
      <c r="C482" t="str">
        <f t="shared" si="21"/>
        <v>1 - 2 years</v>
      </c>
      <c r="D482" t="s">
        <v>18</v>
      </c>
      <c r="E482" t="s">
        <v>19</v>
      </c>
      <c r="F482">
        <v>3573</v>
      </c>
      <c r="G482" t="str">
        <f t="shared" si="22"/>
        <v>1k - 5k</v>
      </c>
      <c r="H482" t="s">
        <v>29</v>
      </c>
      <c r="I482" t="s">
        <v>30</v>
      </c>
      <c r="J482">
        <v>1</v>
      </c>
      <c r="K482">
        <v>1</v>
      </c>
      <c r="L482">
        <v>23</v>
      </c>
      <c r="M482" t="str">
        <f t="shared" si="23"/>
        <v>18 - 30</v>
      </c>
      <c r="N482" t="s">
        <v>22</v>
      </c>
      <c r="O482" t="s">
        <v>23</v>
      </c>
      <c r="P482">
        <v>1</v>
      </c>
      <c r="Q482" t="s">
        <v>33</v>
      </c>
      <c r="R482">
        <v>1</v>
      </c>
      <c r="S482" t="s">
        <v>26</v>
      </c>
      <c r="T482" t="s">
        <v>26</v>
      </c>
    </row>
    <row r="483" spans="1:20" x14ac:dyDescent="0.25">
      <c r="A483" t="s">
        <v>27</v>
      </c>
      <c r="B483" s="1">
        <v>24</v>
      </c>
      <c r="C483" t="str">
        <f t="shared" si="21"/>
        <v>1 - 2 years</v>
      </c>
      <c r="D483" t="s">
        <v>28</v>
      </c>
      <c r="E483" t="s">
        <v>36</v>
      </c>
      <c r="F483">
        <v>1201</v>
      </c>
      <c r="G483" t="str">
        <f t="shared" si="22"/>
        <v>1k - 5k</v>
      </c>
      <c r="H483" t="s">
        <v>29</v>
      </c>
      <c r="I483" t="s">
        <v>42</v>
      </c>
      <c r="J483">
        <v>4</v>
      </c>
      <c r="K483">
        <v>1</v>
      </c>
      <c r="L483">
        <v>26</v>
      </c>
      <c r="M483" t="str">
        <f t="shared" si="23"/>
        <v>18 - 30</v>
      </c>
      <c r="N483" t="s">
        <v>22</v>
      </c>
      <c r="O483" t="s">
        <v>23</v>
      </c>
      <c r="P483">
        <v>1</v>
      </c>
      <c r="Q483" t="s">
        <v>24</v>
      </c>
      <c r="R483">
        <v>1</v>
      </c>
      <c r="S483" t="s">
        <v>26</v>
      </c>
      <c r="T483" t="s">
        <v>26</v>
      </c>
    </row>
    <row r="484" spans="1:20" x14ac:dyDescent="0.25">
      <c r="A484" t="s">
        <v>17</v>
      </c>
      <c r="B484" s="1">
        <v>30</v>
      </c>
      <c r="C484" t="str">
        <f t="shared" si="21"/>
        <v>2 - 5 years</v>
      </c>
      <c r="D484" t="s">
        <v>28</v>
      </c>
      <c r="E484" t="s">
        <v>19</v>
      </c>
      <c r="F484">
        <v>3622</v>
      </c>
      <c r="G484" t="str">
        <f t="shared" si="22"/>
        <v>1k - 5k</v>
      </c>
      <c r="H484" t="s">
        <v>40</v>
      </c>
      <c r="I484" t="s">
        <v>21</v>
      </c>
      <c r="J484">
        <v>4</v>
      </c>
      <c r="K484">
        <v>4</v>
      </c>
      <c r="L484">
        <v>57</v>
      </c>
      <c r="M484" t="str">
        <f t="shared" si="23"/>
        <v>55 - 75</v>
      </c>
      <c r="N484" t="s">
        <v>22</v>
      </c>
      <c r="O484" t="s">
        <v>38</v>
      </c>
      <c r="P484">
        <v>2</v>
      </c>
      <c r="Q484" t="s">
        <v>24</v>
      </c>
      <c r="R484">
        <v>1</v>
      </c>
      <c r="S484" t="s">
        <v>25</v>
      </c>
      <c r="T484" t="s">
        <v>26</v>
      </c>
    </row>
    <row r="485" spans="1:20" x14ac:dyDescent="0.25">
      <c r="A485" t="s">
        <v>20</v>
      </c>
      <c r="B485" s="1">
        <v>15</v>
      </c>
      <c r="C485" t="str">
        <f t="shared" si="21"/>
        <v>1 - 2 years</v>
      </c>
      <c r="D485" t="s">
        <v>35</v>
      </c>
      <c r="E485" t="s">
        <v>19</v>
      </c>
      <c r="F485">
        <v>960</v>
      </c>
      <c r="G485" t="str">
        <f t="shared" si="22"/>
        <v>250 - 1k</v>
      </c>
      <c r="H485" t="s">
        <v>40</v>
      </c>
      <c r="I485" t="s">
        <v>32</v>
      </c>
      <c r="J485">
        <v>3</v>
      </c>
      <c r="K485">
        <v>2</v>
      </c>
      <c r="L485">
        <v>30</v>
      </c>
      <c r="M485" t="str">
        <f t="shared" si="23"/>
        <v>18 - 30</v>
      </c>
      <c r="N485" t="s">
        <v>22</v>
      </c>
      <c r="O485" t="s">
        <v>23</v>
      </c>
      <c r="P485">
        <v>2</v>
      </c>
      <c r="Q485" t="s">
        <v>24</v>
      </c>
      <c r="R485">
        <v>1</v>
      </c>
      <c r="S485" t="s">
        <v>26</v>
      </c>
      <c r="T485" t="s">
        <v>26</v>
      </c>
    </row>
    <row r="486" spans="1:20" x14ac:dyDescent="0.25">
      <c r="A486" t="s">
        <v>20</v>
      </c>
      <c r="B486" s="1">
        <v>12</v>
      </c>
      <c r="C486" t="str">
        <f t="shared" si="21"/>
        <v>1 - 2 years</v>
      </c>
      <c r="D486" t="s">
        <v>18</v>
      </c>
      <c r="E486" t="s">
        <v>36</v>
      </c>
      <c r="F486">
        <v>1163</v>
      </c>
      <c r="G486" t="str">
        <f t="shared" si="22"/>
        <v>1k - 5k</v>
      </c>
      <c r="H486" t="s">
        <v>37</v>
      </c>
      <c r="I486" t="s">
        <v>30</v>
      </c>
      <c r="J486">
        <v>4</v>
      </c>
      <c r="K486">
        <v>4</v>
      </c>
      <c r="L486">
        <v>44</v>
      </c>
      <c r="M486" t="str">
        <f t="shared" si="23"/>
        <v>30 - 55</v>
      </c>
      <c r="N486" t="s">
        <v>22</v>
      </c>
      <c r="O486" t="s">
        <v>23</v>
      </c>
      <c r="P486">
        <v>1</v>
      </c>
      <c r="Q486" t="s">
        <v>24</v>
      </c>
      <c r="R486">
        <v>1</v>
      </c>
      <c r="S486" t="s">
        <v>25</v>
      </c>
      <c r="T486" t="s">
        <v>26</v>
      </c>
    </row>
    <row r="487" spans="1:20" x14ac:dyDescent="0.25">
      <c r="A487" t="s">
        <v>27</v>
      </c>
      <c r="B487" s="1">
        <v>6</v>
      </c>
      <c r="C487" t="str">
        <f t="shared" si="21"/>
        <v>&lt; 1 year</v>
      </c>
      <c r="D487" t="s">
        <v>35</v>
      </c>
      <c r="E487" t="s">
        <v>36</v>
      </c>
      <c r="F487">
        <v>1209</v>
      </c>
      <c r="G487" t="str">
        <f t="shared" si="22"/>
        <v>1k - 5k</v>
      </c>
      <c r="H487" t="s">
        <v>29</v>
      </c>
      <c r="I487" t="s">
        <v>41</v>
      </c>
      <c r="J487">
        <v>4</v>
      </c>
      <c r="K487">
        <v>4</v>
      </c>
      <c r="L487">
        <v>47</v>
      </c>
      <c r="M487" t="str">
        <f t="shared" si="23"/>
        <v>30 - 55</v>
      </c>
      <c r="N487" t="s">
        <v>22</v>
      </c>
      <c r="O487" t="s">
        <v>23</v>
      </c>
      <c r="P487">
        <v>1</v>
      </c>
      <c r="Q487" t="s">
        <v>39</v>
      </c>
      <c r="R487">
        <v>1</v>
      </c>
      <c r="S487" t="s">
        <v>25</v>
      </c>
      <c r="T487" t="s">
        <v>25</v>
      </c>
    </row>
    <row r="488" spans="1:20" x14ac:dyDescent="0.25">
      <c r="A488" t="s">
        <v>20</v>
      </c>
      <c r="B488" s="1">
        <v>12</v>
      </c>
      <c r="C488" t="str">
        <f t="shared" si="21"/>
        <v>1 - 2 years</v>
      </c>
      <c r="D488" t="s">
        <v>28</v>
      </c>
      <c r="E488" t="s">
        <v>19</v>
      </c>
      <c r="F488">
        <v>3077</v>
      </c>
      <c r="G488" t="str">
        <f t="shared" si="22"/>
        <v>1k - 5k</v>
      </c>
      <c r="H488" t="s">
        <v>29</v>
      </c>
      <c r="I488" t="s">
        <v>30</v>
      </c>
      <c r="J488">
        <v>2</v>
      </c>
      <c r="K488">
        <v>4</v>
      </c>
      <c r="L488">
        <v>52</v>
      </c>
      <c r="M488" t="str">
        <f t="shared" si="23"/>
        <v>30 - 55</v>
      </c>
      <c r="N488" t="s">
        <v>22</v>
      </c>
      <c r="O488" t="s">
        <v>23</v>
      </c>
      <c r="P488">
        <v>1</v>
      </c>
      <c r="Q488" t="s">
        <v>24</v>
      </c>
      <c r="R488">
        <v>1</v>
      </c>
      <c r="S488" t="s">
        <v>25</v>
      </c>
      <c r="T488" t="s">
        <v>26</v>
      </c>
    </row>
    <row r="489" spans="1:20" x14ac:dyDescent="0.25">
      <c r="A489" t="s">
        <v>20</v>
      </c>
      <c r="B489" s="1">
        <v>24</v>
      </c>
      <c r="C489" t="str">
        <f t="shared" si="21"/>
        <v>1 - 2 years</v>
      </c>
      <c r="D489" t="s">
        <v>28</v>
      </c>
      <c r="E489" t="s">
        <v>36</v>
      </c>
      <c r="F489">
        <v>3757</v>
      </c>
      <c r="G489" t="str">
        <f t="shared" si="22"/>
        <v>1k - 5k</v>
      </c>
      <c r="H489" t="s">
        <v>29</v>
      </c>
      <c r="I489" t="s">
        <v>21</v>
      </c>
      <c r="J489">
        <v>4</v>
      </c>
      <c r="K489">
        <v>4</v>
      </c>
      <c r="L489">
        <v>62</v>
      </c>
      <c r="M489" t="str">
        <f t="shared" si="23"/>
        <v>55 - 75</v>
      </c>
      <c r="N489" t="s">
        <v>22</v>
      </c>
      <c r="O489" t="s">
        <v>34</v>
      </c>
      <c r="P489">
        <v>1</v>
      </c>
      <c r="Q489" t="s">
        <v>24</v>
      </c>
      <c r="R489">
        <v>1</v>
      </c>
      <c r="S489" t="s">
        <v>25</v>
      </c>
      <c r="T489" t="s">
        <v>26</v>
      </c>
    </row>
    <row r="490" spans="1:20" x14ac:dyDescent="0.25">
      <c r="A490" t="s">
        <v>20</v>
      </c>
      <c r="B490" s="1">
        <v>10</v>
      </c>
      <c r="C490" t="str">
        <f t="shared" si="21"/>
        <v>&lt; 1 year</v>
      </c>
      <c r="D490" t="s">
        <v>28</v>
      </c>
      <c r="E490" t="s">
        <v>36</v>
      </c>
      <c r="F490">
        <v>1418</v>
      </c>
      <c r="G490" t="str">
        <f t="shared" si="22"/>
        <v>1k - 5k</v>
      </c>
      <c r="H490" t="s">
        <v>44</v>
      </c>
      <c r="I490" t="s">
        <v>30</v>
      </c>
      <c r="J490">
        <v>3</v>
      </c>
      <c r="K490">
        <v>2</v>
      </c>
      <c r="L490">
        <v>35</v>
      </c>
      <c r="M490" t="str">
        <f t="shared" si="23"/>
        <v>30 - 55</v>
      </c>
      <c r="N490" t="s">
        <v>22</v>
      </c>
      <c r="O490" t="s">
        <v>38</v>
      </c>
      <c r="P490">
        <v>1</v>
      </c>
      <c r="Q490" t="s">
        <v>33</v>
      </c>
      <c r="R490">
        <v>1</v>
      </c>
      <c r="S490" t="s">
        <v>26</v>
      </c>
      <c r="T490" t="s">
        <v>26</v>
      </c>
    </row>
    <row r="491" spans="1:20" x14ac:dyDescent="0.25">
      <c r="A491" t="s">
        <v>20</v>
      </c>
      <c r="B491" s="1">
        <v>6</v>
      </c>
      <c r="C491" t="str">
        <f t="shared" si="21"/>
        <v>&lt; 1 year</v>
      </c>
      <c r="D491" t="s">
        <v>28</v>
      </c>
      <c r="E491" t="s">
        <v>36</v>
      </c>
      <c r="F491">
        <v>3518</v>
      </c>
      <c r="G491" t="str">
        <f t="shared" si="22"/>
        <v>1k - 5k</v>
      </c>
      <c r="H491" t="s">
        <v>29</v>
      </c>
      <c r="I491" t="s">
        <v>30</v>
      </c>
      <c r="J491">
        <v>2</v>
      </c>
      <c r="K491">
        <v>3</v>
      </c>
      <c r="L491">
        <v>26</v>
      </c>
      <c r="M491" t="str">
        <f t="shared" si="23"/>
        <v>18 - 30</v>
      </c>
      <c r="N491" t="s">
        <v>22</v>
      </c>
      <c r="O491" t="s">
        <v>38</v>
      </c>
      <c r="P491">
        <v>1</v>
      </c>
      <c r="Q491" t="s">
        <v>24</v>
      </c>
      <c r="R491">
        <v>1</v>
      </c>
      <c r="S491" t="s">
        <v>26</v>
      </c>
      <c r="T491" t="s">
        <v>26</v>
      </c>
    </row>
    <row r="492" spans="1:20" x14ac:dyDescent="0.25">
      <c r="A492" t="s">
        <v>20</v>
      </c>
      <c r="B492" s="1">
        <v>12</v>
      </c>
      <c r="C492" t="str">
        <f t="shared" si="21"/>
        <v>1 - 2 years</v>
      </c>
      <c r="D492" t="s">
        <v>18</v>
      </c>
      <c r="E492" t="s">
        <v>19</v>
      </c>
      <c r="F492">
        <v>1934</v>
      </c>
      <c r="G492" t="str">
        <f t="shared" si="22"/>
        <v>1k - 5k</v>
      </c>
      <c r="H492" t="s">
        <v>29</v>
      </c>
      <c r="I492" t="s">
        <v>21</v>
      </c>
      <c r="J492">
        <v>2</v>
      </c>
      <c r="K492">
        <v>2</v>
      </c>
      <c r="L492">
        <v>26</v>
      </c>
      <c r="M492" t="str">
        <f t="shared" si="23"/>
        <v>18 - 30</v>
      </c>
      <c r="N492" t="s">
        <v>22</v>
      </c>
      <c r="O492" t="s">
        <v>23</v>
      </c>
      <c r="P492">
        <v>2</v>
      </c>
      <c r="Q492" t="s">
        <v>24</v>
      </c>
      <c r="R492">
        <v>1</v>
      </c>
      <c r="S492" t="s">
        <v>26</v>
      </c>
      <c r="T492" t="s">
        <v>26</v>
      </c>
    </row>
    <row r="493" spans="1:20" x14ac:dyDescent="0.25">
      <c r="A493" t="s">
        <v>27</v>
      </c>
      <c r="B493" s="1">
        <v>27</v>
      </c>
      <c r="C493" t="str">
        <f t="shared" si="21"/>
        <v>2 - 5 years</v>
      </c>
      <c r="D493" t="s">
        <v>45</v>
      </c>
      <c r="E493" t="s">
        <v>43</v>
      </c>
      <c r="F493">
        <v>8318</v>
      </c>
      <c r="G493" t="str">
        <f t="shared" si="22"/>
        <v>5k - 10k</v>
      </c>
      <c r="H493" t="s">
        <v>29</v>
      </c>
      <c r="I493" t="s">
        <v>21</v>
      </c>
      <c r="J493">
        <v>2</v>
      </c>
      <c r="K493">
        <v>4</v>
      </c>
      <c r="L493">
        <v>42</v>
      </c>
      <c r="M493" t="str">
        <f t="shared" si="23"/>
        <v>30 - 55</v>
      </c>
      <c r="N493" t="s">
        <v>22</v>
      </c>
      <c r="O493" t="s">
        <v>34</v>
      </c>
      <c r="P493">
        <v>2</v>
      </c>
      <c r="Q493" t="s">
        <v>39</v>
      </c>
      <c r="R493">
        <v>1</v>
      </c>
      <c r="S493" t="s">
        <v>25</v>
      </c>
      <c r="T493" t="s">
        <v>25</v>
      </c>
    </row>
    <row r="494" spans="1:20" x14ac:dyDescent="0.25">
      <c r="A494" t="s">
        <v>20</v>
      </c>
      <c r="B494" s="1">
        <v>6</v>
      </c>
      <c r="C494" t="str">
        <f t="shared" si="21"/>
        <v>&lt; 1 year</v>
      </c>
      <c r="D494" t="s">
        <v>18</v>
      </c>
      <c r="E494" t="s">
        <v>19</v>
      </c>
      <c r="F494">
        <v>1237</v>
      </c>
      <c r="G494" t="str">
        <f t="shared" si="22"/>
        <v>1k - 5k</v>
      </c>
      <c r="H494" t="s">
        <v>44</v>
      </c>
      <c r="I494" t="s">
        <v>30</v>
      </c>
      <c r="J494">
        <v>1</v>
      </c>
      <c r="K494">
        <v>1</v>
      </c>
      <c r="L494">
        <v>27</v>
      </c>
      <c r="M494" t="str">
        <f t="shared" si="23"/>
        <v>18 - 30</v>
      </c>
      <c r="N494" t="s">
        <v>22</v>
      </c>
      <c r="O494" t="s">
        <v>23</v>
      </c>
      <c r="P494">
        <v>2</v>
      </c>
      <c r="Q494" t="s">
        <v>24</v>
      </c>
      <c r="R494">
        <v>1</v>
      </c>
      <c r="S494" t="s">
        <v>26</v>
      </c>
      <c r="T494" t="s">
        <v>26</v>
      </c>
    </row>
    <row r="495" spans="1:20" x14ac:dyDescent="0.25">
      <c r="A495" t="s">
        <v>27</v>
      </c>
      <c r="B495" s="1">
        <v>6</v>
      </c>
      <c r="C495" t="str">
        <f t="shared" si="21"/>
        <v>&lt; 1 year</v>
      </c>
      <c r="D495" t="s">
        <v>28</v>
      </c>
      <c r="E495" t="s">
        <v>19</v>
      </c>
      <c r="F495">
        <v>368</v>
      </c>
      <c r="G495" t="str">
        <f t="shared" si="22"/>
        <v>250 - 1k</v>
      </c>
      <c r="H495" t="s">
        <v>20</v>
      </c>
      <c r="I495" t="s">
        <v>21</v>
      </c>
      <c r="J495">
        <v>4</v>
      </c>
      <c r="K495">
        <v>4</v>
      </c>
      <c r="L495">
        <v>38</v>
      </c>
      <c r="M495" t="str">
        <f t="shared" si="23"/>
        <v>30 - 55</v>
      </c>
      <c r="N495" t="s">
        <v>22</v>
      </c>
      <c r="O495" t="s">
        <v>23</v>
      </c>
      <c r="P495">
        <v>1</v>
      </c>
      <c r="Q495" t="s">
        <v>24</v>
      </c>
      <c r="R495">
        <v>1</v>
      </c>
      <c r="S495" t="s">
        <v>26</v>
      </c>
      <c r="T495" t="s">
        <v>26</v>
      </c>
    </row>
    <row r="496" spans="1:20" x14ac:dyDescent="0.25">
      <c r="A496" t="s">
        <v>17</v>
      </c>
      <c r="B496" s="1">
        <v>12</v>
      </c>
      <c r="C496" t="str">
        <f t="shared" si="21"/>
        <v>1 - 2 years</v>
      </c>
      <c r="D496" t="s">
        <v>18</v>
      </c>
      <c r="E496" t="s">
        <v>36</v>
      </c>
      <c r="F496">
        <v>2122</v>
      </c>
      <c r="G496" t="str">
        <f t="shared" si="22"/>
        <v>1k - 5k</v>
      </c>
      <c r="H496" t="s">
        <v>29</v>
      </c>
      <c r="I496" t="s">
        <v>30</v>
      </c>
      <c r="J496">
        <v>3</v>
      </c>
      <c r="K496">
        <v>2</v>
      </c>
      <c r="L496">
        <v>39</v>
      </c>
      <c r="M496" t="str">
        <f t="shared" si="23"/>
        <v>30 - 55</v>
      </c>
      <c r="N496" t="s">
        <v>22</v>
      </c>
      <c r="O496" t="s">
        <v>38</v>
      </c>
      <c r="P496">
        <v>2</v>
      </c>
      <c r="Q496" t="s">
        <v>33</v>
      </c>
      <c r="R496">
        <v>2</v>
      </c>
      <c r="S496" t="s">
        <v>26</v>
      </c>
      <c r="T496" t="s">
        <v>26</v>
      </c>
    </row>
    <row r="497" spans="1:20" x14ac:dyDescent="0.25">
      <c r="A497" t="s">
        <v>17</v>
      </c>
      <c r="B497" s="1">
        <v>24</v>
      </c>
      <c r="C497" t="str">
        <f t="shared" si="21"/>
        <v>1 - 2 years</v>
      </c>
      <c r="D497" t="s">
        <v>28</v>
      </c>
      <c r="E497" t="s">
        <v>19</v>
      </c>
      <c r="F497">
        <v>2996</v>
      </c>
      <c r="G497" t="str">
        <f t="shared" si="22"/>
        <v>1k - 5k</v>
      </c>
      <c r="H497" t="s">
        <v>20</v>
      </c>
      <c r="I497" t="s">
        <v>30</v>
      </c>
      <c r="J497">
        <v>2</v>
      </c>
      <c r="K497">
        <v>4</v>
      </c>
      <c r="L497">
        <v>20</v>
      </c>
      <c r="M497" t="str">
        <f t="shared" si="23"/>
        <v>18 - 30</v>
      </c>
      <c r="N497" t="s">
        <v>22</v>
      </c>
      <c r="O497" t="s">
        <v>23</v>
      </c>
      <c r="P497">
        <v>1</v>
      </c>
      <c r="Q497" t="s">
        <v>24</v>
      </c>
      <c r="R497">
        <v>1</v>
      </c>
      <c r="S497" t="s">
        <v>26</v>
      </c>
      <c r="T497" t="s">
        <v>25</v>
      </c>
    </row>
    <row r="498" spans="1:20" x14ac:dyDescent="0.25">
      <c r="A498" t="s">
        <v>27</v>
      </c>
      <c r="B498" s="1">
        <v>36</v>
      </c>
      <c r="C498" t="str">
        <f t="shared" si="21"/>
        <v>2 - 5 years</v>
      </c>
      <c r="D498" t="s">
        <v>28</v>
      </c>
      <c r="E498" t="s">
        <v>19</v>
      </c>
      <c r="F498">
        <v>9034</v>
      </c>
      <c r="G498" t="str">
        <f t="shared" si="22"/>
        <v>5k - 10k</v>
      </c>
      <c r="H498" t="s">
        <v>44</v>
      </c>
      <c r="I498" t="s">
        <v>42</v>
      </c>
      <c r="J498">
        <v>4</v>
      </c>
      <c r="K498">
        <v>1</v>
      </c>
      <c r="L498">
        <v>29</v>
      </c>
      <c r="M498" t="str">
        <f t="shared" si="23"/>
        <v>18 - 30</v>
      </c>
      <c r="N498" t="s">
        <v>22</v>
      </c>
      <c r="O498" t="s">
        <v>38</v>
      </c>
      <c r="P498">
        <v>1</v>
      </c>
      <c r="Q498" t="s">
        <v>39</v>
      </c>
      <c r="R498">
        <v>1</v>
      </c>
      <c r="S498" t="s">
        <v>25</v>
      </c>
      <c r="T498" t="s">
        <v>25</v>
      </c>
    </row>
    <row r="499" spans="1:20" x14ac:dyDescent="0.25">
      <c r="A499" t="s">
        <v>20</v>
      </c>
      <c r="B499" s="1">
        <v>24</v>
      </c>
      <c r="C499" t="str">
        <f t="shared" si="21"/>
        <v>1 - 2 years</v>
      </c>
      <c r="D499" t="s">
        <v>18</v>
      </c>
      <c r="E499" t="s">
        <v>19</v>
      </c>
      <c r="F499">
        <v>1585</v>
      </c>
      <c r="G499" t="str">
        <f t="shared" si="22"/>
        <v>1k - 5k</v>
      </c>
      <c r="H499" t="s">
        <v>29</v>
      </c>
      <c r="I499" t="s">
        <v>32</v>
      </c>
      <c r="J499">
        <v>4</v>
      </c>
      <c r="K499">
        <v>3</v>
      </c>
      <c r="L499">
        <v>40</v>
      </c>
      <c r="M499" t="str">
        <f t="shared" si="23"/>
        <v>30 - 55</v>
      </c>
      <c r="N499" t="s">
        <v>22</v>
      </c>
      <c r="O499" t="s">
        <v>23</v>
      </c>
      <c r="P499">
        <v>2</v>
      </c>
      <c r="Q499" t="s">
        <v>24</v>
      </c>
      <c r="R499">
        <v>1</v>
      </c>
      <c r="S499" t="s">
        <v>26</v>
      </c>
      <c r="T499" t="s">
        <v>26</v>
      </c>
    </row>
    <row r="500" spans="1:20" x14ac:dyDescent="0.25">
      <c r="A500" t="s">
        <v>27</v>
      </c>
      <c r="B500" s="1">
        <v>18</v>
      </c>
      <c r="C500" t="str">
        <f t="shared" si="21"/>
        <v>1 - 2 years</v>
      </c>
      <c r="D500" t="s">
        <v>28</v>
      </c>
      <c r="E500" t="s">
        <v>19</v>
      </c>
      <c r="F500">
        <v>1301</v>
      </c>
      <c r="G500" t="str">
        <f t="shared" si="22"/>
        <v>1k - 5k</v>
      </c>
      <c r="H500" t="s">
        <v>29</v>
      </c>
      <c r="I500" t="s">
        <v>21</v>
      </c>
      <c r="J500">
        <v>4</v>
      </c>
      <c r="K500">
        <v>2</v>
      </c>
      <c r="L500">
        <v>32</v>
      </c>
      <c r="M500" t="str">
        <f t="shared" si="23"/>
        <v>30 - 55</v>
      </c>
      <c r="N500" t="s">
        <v>22</v>
      </c>
      <c r="O500" t="s">
        <v>23</v>
      </c>
      <c r="P500">
        <v>1</v>
      </c>
      <c r="Q500" t="s">
        <v>33</v>
      </c>
      <c r="R500">
        <v>1</v>
      </c>
      <c r="S500" t="s">
        <v>26</v>
      </c>
      <c r="T500" t="s">
        <v>26</v>
      </c>
    </row>
    <row r="501" spans="1:20" x14ac:dyDescent="0.25">
      <c r="A501" t="s">
        <v>47</v>
      </c>
      <c r="B501" s="1">
        <v>6</v>
      </c>
      <c r="C501" t="str">
        <f t="shared" si="21"/>
        <v>&lt; 1 year</v>
      </c>
      <c r="D501" t="s">
        <v>18</v>
      </c>
      <c r="E501" t="s">
        <v>36</v>
      </c>
      <c r="F501">
        <v>1323</v>
      </c>
      <c r="G501" t="str">
        <f t="shared" si="22"/>
        <v>1k - 5k</v>
      </c>
      <c r="H501" t="s">
        <v>44</v>
      </c>
      <c r="I501" t="s">
        <v>21</v>
      </c>
      <c r="J501">
        <v>2</v>
      </c>
      <c r="K501">
        <v>4</v>
      </c>
      <c r="L501">
        <v>28</v>
      </c>
      <c r="M501" t="str">
        <f t="shared" si="23"/>
        <v>18 - 30</v>
      </c>
      <c r="N501" t="s">
        <v>22</v>
      </c>
      <c r="O501" t="s">
        <v>23</v>
      </c>
      <c r="P501">
        <v>2</v>
      </c>
      <c r="Q501" t="s">
        <v>24</v>
      </c>
      <c r="R501">
        <v>2</v>
      </c>
      <c r="S501" t="s">
        <v>25</v>
      </c>
      <c r="T501" t="s">
        <v>26</v>
      </c>
    </row>
    <row r="502" spans="1:20" x14ac:dyDescent="0.25">
      <c r="A502" t="s">
        <v>17</v>
      </c>
      <c r="B502" s="1">
        <v>24</v>
      </c>
      <c r="C502" t="str">
        <f t="shared" si="21"/>
        <v>1 - 2 years</v>
      </c>
      <c r="D502" t="s">
        <v>28</v>
      </c>
      <c r="E502" t="s">
        <v>36</v>
      </c>
      <c r="F502">
        <v>3123</v>
      </c>
      <c r="G502" t="str">
        <f t="shared" si="22"/>
        <v>1k - 5k</v>
      </c>
      <c r="H502" t="s">
        <v>29</v>
      </c>
      <c r="I502" t="s">
        <v>42</v>
      </c>
      <c r="J502">
        <v>4</v>
      </c>
      <c r="K502">
        <v>1</v>
      </c>
      <c r="L502">
        <v>27</v>
      </c>
      <c r="M502" t="str">
        <f t="shared" si="23"/>
        <v>18 - 30</v>
      </c>
      <c r="N502" t="s">
        <v>22</v>
      </c>
      <c r="O502" t="s">
        <v>23</v>
      </c>
      <c r="P502">
        <v>1</v>
      </c>
      <c r="Q502" t="s">
        <v>24</v>
      </c>
      <c r="R502">
        <v>1</v>
      </c>
      <c r="S502" t="s">
        <v>26</v>
      </c>
      <c r="T502" t="s">
        <v>25</v>
      </c>
    </row>
    <row r="503" spans="1:20" x14ac:dyDescent="0.25">
      <c r="A503" t="s">
        <v>17</v>
      </c>
      <c r="B503" s="1">
        <v>36</v>
      </c>
      <c r="C503" t="str">
        <f t="shared" si="21"/>
        <v>2 - 5 years</v>
      </c>
      <c r="D503" t="s">
        <v>28</v>
      </c>
      <c r="E503" t="s">
        <v>36</v>
      </c>
      <c r="F503">
        <v>5493</v>
      </c>
      <c r="G503" t="str">
        <f t="shared" si="22"/>
        <v>5k - 10k</v>
      </c>
      <c r="H503" t="s">
        <v>29</v>
      </c>
      <c r="I503" t="s">
        <v>21</v>
      </c>
      <c r="J503">
        <v>2</v>
      </c>
      <c r="K503">
        <v>4</v>
      </c>
      <c r="L503">
        <v>42</v>
      </c>
      <c r="M503" t="str">
        <f t="shared" si="23"/>
        <v>30 - 55</v>
      </c>
      <c r="N503" t="s">
        <v>22</v>
      </c>
      <c r="O503" t="s">
        <v>34</v>
      </c>
      <c r="P503">
        <v>1</v>
      </c>
      <c r="Q503" t="s">
        <v>24</v>
      </c>
      <c r="R503">
        <v>2</v>
      </c>
      <c r="S503" t="s">
        <v>26</v>
      </c>
      <c r="T503" t="s">
        <v>26</v>
      </c>
    </row>
    <row r="504" spans="1:20" x14ac:dyDescent="0.25">
      <c r="A504" t="s">
        <v>47</v>
      </c>
      <c r="B504" s="1">
        <v>9</v>
      </c>
      <c r="C504" t="str">
        <f t="shared" si="21"/>
        <v>&lt; 1 year</v>
      </c>
      <c r="D504" t="s">
        <v>28</v>
      </c>
      <c r="E504" t="s">
        <v>19</v>
      </c>
      <c r="F504">
        <v>1126</v>
      </c>
      <c r="G504" t="str">
        <f t="shared" si="22"/>
        <v>1k - 5k</v>
      </c>
      <c r="H504" t="s">
        <v>44</v>
      </c>
      <c r="I504" t="s">
        <v>21</v>
      </c>
      <c r="J504">
        <v>2</v>
      </c>
      <c r="K504">
        <v>4</v>
      </c>
      <c r="L504">
        <v>49</v>
      </c>
      <c r="M504" t="str">
        <f t="shared" si="23"/>
        <v>30 - 55</v>
      </c>
      <c r="N504" t="s">
        <v>22</v>
      </c>
      <c r="O504" t="s">
        <v>23</v>
      </c>
      <c r="P504">
        <v>1</v>
      </c>
      <c r="Q504" t="s">
        <v>24</v>
      </c>
      <c r="R504">
        <v>1</v>
      </c>
      <c r="S504" t="s">
        <v>26</v>
      </c>
      <c r="T504" t="s">
        <v>26</v>
      </c>
    </row>
    <row r="505" spans="1:20" x14ac:dyDescent="0.25">
      <c r="A505" t="s">
        <v>27</v>
      </c>
      <c r="B505" s="1">
        <v>24</v>
      </c>
      <c r="C505" t="str">
        <f t="shared" si="21"/>
        <v>1 - 2 years</v>
      </c>
      <c r="D505" t="s">
        <v>18</v>
      </c>
      <c r="E505" t="s">
        <v>19</v>
      </c>
      <c r="F505">
        <v>1216</v>
      </c>
      <c r="G505" t="str">
        <f t="shared" si="22"/>
        <v>1k - 5k</v>
      </c>
      <c r="H505" t="s">
        <v>44</v>
      </c>
      <c r="I505" t="s">
        <v>42</v>
      </c>
      <c r="J505">
        <v>4</v>
      </c>
      <c r="K505">
        <v>4</v>
      </c>
      <c r="L505">
        <v>38</v>
      </c>
      <c r="M505" t="str">
        <f t="shared" si="23"/>
        <v>30 - 55</v>
      </c>
      <c r="N505" t="s">
        <v>46</v>
      </c>
      <c r="O505" t="s">
        <v>23</v>
      </c>
      <c r="P505">
        <v>2</v>
      </c>
      <c r="Q505" t="s">
        <v>24</v>
      </c>
      <c r="R505">
        <v>2</v>
      </c>
      <c r="S505" t="s">
        <v>26</v>
      </c>
      <c r="T505" t="s">
        <v>25</v>
      </c>
    </row>
    <row r="506" spans="1:20" x14ac:dyDescent="0.25">
      <c r="A506" t="s">
        <v>17</v>
      </c>
      <c r="B506" s="1">
        <v>24</v>
      </c>
      <c r="C506" t="str">
        <f t="shared" si="21"/>
        <v>1 - 2 years</v>
      </c>
      <c r="D506" t="s">
        <v>28</v>
      </c>
      <c r="E506" t="s">
        <v>36</v>
      </c>
      <c r="F506">
        <v>1207</v>
      </c>
      <c r="G506" t="str">
        <f t="shared" si="22"/>
        <v>1k - 5k</v>
      </c>
      <c r="H506" t="s">
        <v>29</v>
      </c>
      <c r="I506" t="s">
        <v>42</v>
      </c>
      <c r="J506">
        <v>4</v>
      </c>
      <c r="K506">
        <v>4</v>
      </c>
      <c r="L506">
        <v>24</v>
      </c>
      <c r="M506" t="str">
        <f t="shared" si="23"/>
        <v>18 - 30</v>
      </c>
      <c r="N506" t="s">
        <v>22</v>
      </c>
      <c r="O506" t="s">
        <v>38</v>
      </c>
      <c r="P506">
        <v>1</v>
      </c>
      <c r="Q506" t="s">
        <v>24</v>
      </c>
      <c r="R506">
        <v>1</v>
      </c>
      <c r="S506" t="s">
        <v>26</v>
      </c>
      <c r="T506" t="s">
        <v>25</v>
      </c>
    </row>
    <row r="507" spans="1:20" x14ac:dyDescent="0.25">
      <c r="A507" t="s">
        <v>20</v>
      </c>
      <c r="B507" s="1">
        <v>10</v>
      </c>
      <c r="C507" t="str">
        <f t="shared" si="21"/>
        <v>&lt; 1 year</v>
      </c>
      <c r="D507" t="s">
        <v>28</v>
      </c>
      <c r="E507" t="s">
        <v>36</v>
      </c>
      <c r="F507">
        <v>1309</v>
      </c>
      <c r="G507" t="str">
        <f t="shared" si="22"/>
        <v>1k - 5k</v>
      </c>
      <c r="H507" t="s">
        <v>20</v>
      </c>
      <c r="I507" t="s">
        <v>30</v>
      </c>
      <c r="J507">
        <v>4</v>
      </c>
      <c r="K507">
        <v>4</v>
      </c>
      <c r="L507">
        <v>27</v>
      </c>
      <c r="M507" t="str">
        <f t="shared" si="23"/>
        <v>18 - 30</v>
      </c>
      <c r="N507" t="s">
        <v>22</v>
      </c>
      <c r="O507" t="s">
        <v>23</v>
      </c>
      <c r="P507">
        <v>1</v>
      </c>
      <c r="Q507" t="s">
        <v>33</v>
      </c>
      <c r="R507">
        <v>1</v>
      </c>
      <c r="S507" t="s">
        <v>26</v>
      </c>
      <c r="T507" t="s">
        <v>25</v>
      </c>
    </row>
    <row r="508" spans="1:20" x14ac:dyDescent="0.25">
      <c r="A508" t="s">
        <v>47</v>
      </c>
      <c r="B508" s="1">
        <v>15</v>
      </c>
      <c r="C508" t="str">
        <f t="shared" si="21"/>
        <v>1 - 2 years</v>
      </c>
      <c r="D508" t="s">
        <v>18</v>
      </c>
      <c r="E508" t="s">
        <v>36</v>
      </c>
      <c r="F508">
        <v>2360</v>
      </c>
      <c r="G508" t="str">
        <f t="shared" si="22"/>
        <v>1k - 5k</v>
      </c>
      <c r="H508" t="s">
        <v>37</v>
      </c>
      <c r="I508" t="s">
        <v>30</v>
      </c>
      <c r="J508">
        <v>2</v>
      </c>
      <c r="K508">
        <v>2</v>
      </c>
      <c r="L508">
        <v>36</v>
      </c>
      <c r="M508" t="str">
        <f t="shared" si="23"/>
        <v>30 - 55</v>
      </c>
      <c r="N508" t="s">
        <v>22</v>
      </c>
      <c r="O508" t="s">
        <v>23</v>
      </c>
      <c r="P508">
        <v>1</v>
      </c>
      <c r="Q508" t="s">
        <v>24</v>
      </c>
      <c r="R508">
        <v>1</v>
      </c>
      <c r="S508" t="s">
        <v>25</v>
      </c>
      <c r="T508" t="s">
        <v>26</v>
      </c>
    </row>
    <row r="509" spans="1:20" x14ac:dyDescent="0.25">
      <c r="A509" t="s">
        <v>27</v>
      </c>
      <c r="B509" s="1">
        <v>15</v>
      </c>
      <c r="C509" t="str">
        <f t="shared" si="21"/>
        <v>1 - 2 years</v>
      </c>
      <c r="D509" t="s">
        <v>48</v>
      </c>
      <c r="E509" t="s">
        <v>36</v>
      </c>
      <c r="F509">
        <v>6850</v>
      </c>
      <c r="G509" t="str">
        <f t="shared" si="22"/>
        <v>5k - 10k</v>
      </c>
      <c r="H509" t="s">
        <v>44</v>
      </c>
      <c r="I509" t="s">
        <v>41</v>
      </c>
      <c r="J509">
        <v>1</v>
      </c>
      <c r="K509">
        <v>2</v>
      </c>
      <c r="L509">
        <v>34</v>
      </c>
      <c r="M509" t="str">
        <f t="shared" si="23"/>
        <v>30 - 55</v>
      </c>
      <c r="N509" t="s">
        <v>22</v>
      </c>
      <c r="O509" t="s">
        <v>23</v>
      </c>
      <c r="P509">
        <v>1</v>
      </c>
      <c r="Q509" t="s">
        <v>39</v>
      </c>
      <c r="R509">
        <v>2</v>
      </c>
      <c r="S509" t="s">
        <v>25</v>
      </c>
      <c r="T509" t="s">
        <v>25</v>
      </c>
    </row>
    <row r="510" spans="1:20" x14ac:dyDescent="0.25">
      <c r="A510" t="s">
        <v>20</v>
      </c>
      <c r="B510" s="1">
        <v>24</v>
      </c>
      <c r="C510" t="str">
        <f t="shared" si="21"/>
        <v>1 - 2 years</v>
      </c>
      <c r="D510" t="s">
        <v>28</v>
      </c>
      <c r="E510" t="s">
        <v>19</v>
      </c>
      <c r="F510">
        <v>1413</v>
      </c>
      <c r="G510" t="str">
        <f t="shared" si="22"/>
        <v>1k - 5k</v>
      </c>
      <c r="H510" t="s">
        <v>29</v>
      </c>
      <c r="I510" t="s">
        <v>30</v>
      </c>
      <c r="J510">
        <v>4</v>
      </c>
      <c r="K510">
        <v>2</v>
      </c>
      <c r="L510">
        <v>28</v>
      </c>
      <c r="M510" t="str">
        <f t="shared" si="23"/>
        <v>18 - 30</v>
      </c>
      <c r="N510" t="s">
        <v>22</v>
      </c>
      <c r="O510" t="s">
        <v>23</v>
      </c>
      <c r="P510">
        <v>1</v>
      </c>
      <c r="Q510" t="s">
        <v>24</v>
      </c>
      <c r="R510">
        <v>1</v>
      </c>
      <c r="S510" t="s">
        <v>26</v>
      </c>
      <c r="T510" t="s">
        <v>26</v>
      </c>
    </row>
    <row r="511" spans="1:20" x14ac:dyDescent="0.25">
      <c r="A511" t="s">
        <v>20</v>
      </c>
      <c r="B511" s="1">
        <v>39</v>
      </c>
      <c r="C511" t="str">
        <f t="shared" si="21"/>
        <v>2 - 5 years</v>
      </c>
      <c r="D511" t="s">
        <v>28</v>
      </c>
      <c r="E511" t="s">
        <v>36</v>
      </c>
      <c r="F511">
        <v>8588</v>
      </c>
      <c r="G511" t="str">
        <f t="shared" si="22"/>
        <v>5k - 10k</v>
      </c>
      <c r="H511" t="s">
        <v>44</v>
      </c>
      <c r="I511" t="s">
        <v>21</v>
      </c>
      <c r="J511">
        <v>4</v>
      </c>
      <c r="K511">
        <v>2</v>
      </c>
      <c r="L511">
        <v>45</v>
      </c>
      <c r="M511" t="str">
        <f t="shared" si="23"/>
        <v>30 - 55</v>
      </c>
      <c r="N511" t="s">
        <v>22</v>
      </c>
      <c r="O511" t="s">
        <v>23</v>
      </c>
      <c r="P511">
        <v>1</v>
      </c>
      <c r="Q511" t="s">
        <v>39</v>
      </c>
      <c r="R511">
        <v>1</v>
      </c>
      <c r="S511" t="s">
        <v>25</v>
      </c>
      <c r="T511" t="s">
        <v>26</v>
      </c>
    </row>
    <row r="512" spans="1:20" x14ac:dyDescent="0.25">
      <c r="A512" t="s">
        <v>17</v>
      </c>
      <c r="B512" s="1">
        <v>12</v>
      </c>
      <c r="C512" t="str">
        <f t="shared" si="21"/>
        <v>1 - 2 years</v>
      </c>
      <c r="D512" t="s">
        <v>28</v>
      </c>
      <c r="E512" t="s">
        <v>36</v>
      </c>
      <c r="F512">
        <v>759</v>
      </c>
      <c r="G512" t="str">
        <f t="shared" si="22"/>
        <v>250 - 1k</v>
      </c>
      <c r="H512" t="s">
        <v>29</v>
      </c>
      <c r="I512" t="s">
        <v>32</v>
      </c>
      <c r="J512">
        <v>4</v>
      </c>
      <c r="K512">
        <v>2</v>
      </c>
      <c r="L512">
        <v>26</v>
      </c>
      <c r="M512" t="str">
        <f t="shared" si="23"/>
        <v>18 - 30</v>
      </c>
      <c r="N512" t="s">
        <v>22</v>
      </c>
      <c r="O512" t="s">
        <v>23</v>
      </c>
      <c r="P512">
        <v>1</v>
      </c>
      <c r="Q512" t="s">
        <v>24</v>
      </c>
      <c r="R512">
        <v>1</v>
      </c>
      <c r="S512" t="s">
        <v>26</v>
      </c>
      <c r="T512" t="s">
        <v>25</v>
      </c>
    </row>
    <row r="513" spans="1:20" x14ac:dyDescent="0.25">
      <c r="A513" t="s">
        <v>20</v>
      </c>
      <c r="B513" s="1">
        <v>36</v>
      </c>
      <c r="C513" t="str">
        <f t="shared" si="21"/>
        <v>2 - 5 years</v>
      </c>
      <c r="D513" t="s">
        <v>28</v>
      </c>
      <c r="E513" t="s">
        <v>36</v>
      </c>
      <c r="F513">
        <v>4686</v>
      </c>
      <c r="G513" t="str">
        <f t="shared" si="22"/>
        <v>1k - 5k</v>
      </c>
      <c r="H513" t="s">
        <v>29</v>
      </c>
      <c r="I513" t="s">
        <v>30</v>
      </c>
      <c r="J513">
        <v>2</v>
      </c>
      <c r="K513">
        <v>2</v>
      </c>
      <c r="L513">
        <v>32</v>
      </c>
      <c r="M513" t="str">
        <f t="shared" si="23"/>
        <v>30 - 55</v>
      </c>
      <c r="N513" t="s">
        <v>22</v>
      </c>
      <c r="O513" t="s">
        <v>34</v>
      </c>
      <c r="P513">
        <v>1</v>
      </c>
      <c r="Q513" t="s">
        <v>39</v>
      </c>
      <c r="R513">
        <v>1</v>
      </c>
      <c r="S513" t="s">
        <v>25</v>
      </c>
      <c r="T513" t="s">
        <v>26</v>
      </c>
    </row>
    <row r="514" spans="1:20" x14ac:dyDescent="0.25">
      <c r="A514" t="s">
        <v>47</v>
      </c>
      <c r="B514" s="1">
        <v>15</v>
      </c>
      <c r="C514" t="str">
        <f t="shared" si="21"/>
        <v>1 - 2 years</v>
      </c>
      <c r="D514" t="s">
        <v>28</v>
      </c>
      <c r="E514" t="s">
        <v>43</v>
      </c>
      <c r="F514">
        <v>2687</v>
      </c>
      <c r="G514" t="str">
        <f t="shared" si="22"/>
        <v>1k - 5k</v>
      </c>
      <c r="H514" t="s">
        <v>29</v>
      </c>
      <c r="I514" t="s">
        <v>32</v>
      </c>
      <c r="J514">
        <v>2</v>
      </c>
      <c r="K514">
        <v>4</v>
      </c>
      <c r="L514">
        <v>26</v>
      </c>
      <c r="M514" t="str">
        <f t="shared" si="23"/>
        <v>18 - 30</v>
      </c>
      <c r="N514" t="s">
        <v>22</v>
      </c>
      <c r="O514" t="s">
        <v>38</v>
      </c>
      <c r="P514">
        <v>1</v>
      </c>
      <c r="Q514" t="s">
        <v>24</v>
      </c>
      <c r="R514">
        <v>1</v>
      </c>
      <c r="S514" t="s">
        <v>25</v>
      </c>
      <c r="T514" t="s">
        <v>26</v>
      </c>
    </row>
    <row r="515" spans="1:20" x14ac:dyDescent="0.25">
      <c r="A515" t="s">
        <v>27</v>
      </c>
      <c r="B515" s="1">
        <v>12</v>
      </c>
      <c r="C515" t="str">
        <f t="shared" ref="C515:C578" si="24">IF(B515&lt;=11,"&lt; 1 year",IF(B515&lt;=24,"1 - 2 years",IF(B515&lt;=72,"2 - 5 years", "&gt; 5 years")))</f>
        <v>1 - 2 years</v>
      </c>
      <c r="D515" t="s">
        <v>35</v>
      </c>
      <c r="E515" t="s">
        <v>19</v>
      </c>
      <c r="F515">
        <v>585</v>
      </c>
      <c r="G515" t="str">
        <f t="shared" ref="G515:G578" si="25">IF(F515&lt;= 1000,"250 - 1k",IF(F515&lt;=5000,"1k - 5k",IF(F515&lt;=10000,"5k - 10k", "10k - 20k")))</f>
        <v>250 - 1k</v>
      </c>
      <c r="H515" t="s">
        <v>29</v>
      </c>
      <c r="I515" t="s">
        <v>30</v>
      </c>
      <c r="J515">
        <v>4</v>
      </c>
      <c r="K515">
        <v>4</v>
      </c>
      <c r="L515">
        <v>20</v>
      </c>
      <c r="M515" t="str">
        <f t="shared" ref="M515:M578" si="26">IF(L515&lt;=30,"18 - 30",IF(L515&lt;=55,"30 - 55",IF(L515&gt;=75,"55 - 75","55 - 75")))</f>
        <v>18 - 30</v>
      </c>
      <c r="N515" t="s">
        <v>22</v>
      </c>
      <c r="O515" t="s">
        <v>38</v>
      </c>
      <c r="P515">
        <v>2</v>
      </c>
      <c r="Q515" t="s">
        <v>24</v>
      </c>
      <c r="R515">
        <v>1</v>
      </c>
      <c r="S515" t="s">
        <v>26</v>
      </c>
      <c r="T515" t="s">
        <v>26</v>
      </c>
    </row>
    <row r="516" spans="1:20" x14ac:dyDescent="0.25">
      <c r="A516" t="s">
        <v>20</v>
      </c>
      <c r="B516" s="1">
        <v>24</v>
      </c>
      <c r="C516" t="str">
        <f t="shared" si="24"/>
        <v>1 - 2 years</v>
      </c>
      <c r="D516" t="s">
        <v>28</v>
      </c>
      <c r="E516" t="s">
        <v>36</v>
      </c>
      <c r="F516">
        <v>2255</v>
      </c>
      <c r="G516" t="str">
        <f t="shared" si="25"/>
        <v>1k - 5k</v>
      </c>
      <c r="H516" t="s">
        <v>20</v>
      </c>
      <c r="I516" t="s">
        <v>42</v>
      </c>
      <c r="J516">
        <v>4</v>
      </c>
      <c r="K516">
        <v>1</v>
      </c>
      <c r="L516">
        <v>54</v>
      </c>
      <c r="M516" t="str">
        <f t="shared" si="26"/>
        <v>30 - 55</v>
      </c>
      <c r="N516" t="s">
        <v>22</v>
      </c>
      <c r="O516" t="s">
        <v>23</v>
      </c>
      <c r="P516">
        <v>1</v>
      </c>
      <c r="Q516" t="s">
        <v>24</v>
      </c>
      <c r="R516">
        <v>1</v>
      </c>
      <c r="S516" t="s">
        <v>26</v>
      </c>
      <c r="T516" t="s">
        <v>26</v>
      </c>
    </row>
    <row r="517" spans="1:20" x14ac:dyDescent="0.25">
      <c r="A517" t="s">
        <v>17</v>
      </c>
      <c r="B517" s="1">
        <v>6</v>
      </c>
      <c r="C517" t="str">
        <f t="shared" si="24"/>
        <v>&lt; 1 year</v>
      </c>
      <c r="D517" t="s">
        <v>18</v>
      </c>
      <c r="E517" t="s">
        <v>36</v>
      </c>
      <c r="F517">
        <v>609</v>
      </c>
      <c r="G517" t="str">
        <f t="shared" si="25"/>
        <v>250 - 1k</v>
      </c>
      <c r="H517" t="s">
        <v>29</v>
      </c>
      <c r="I517" t="s">
        <v>32</v>
      </c>
      <c r="J517">
        <v>4</v>
      </c>
      <c r="K517">
        <v>3</v>
      </c>
      <c r="L517">
        <v>37</v>
      </c>
      <c r="M517" t="str">
        <f t="shared" si="26"/>
        <v>30 - 55</v>
      </c>
      <c r="N517" t="s">
        <v>22</v>
      </c>
      <c r="O517" t="s">
        <v>23</v>
      </c>
      <c r="P517">
        <v>2</v>
      </c>
      <c r="Q517" t="s">
        <v>24</v>
      </c>
      <c r="R517">
        <v>1</v>
      </c>
      <c r="S517" t="s">
        <v>26</v>
      </c>
      <c r="T517" t="s">
        <v>26</v>
      </c>
    </row>
    <row r="518" spans="1:20" x14ac:dyDescent="0.25">
      <c r="A518" t="s">
        <v>17</v>
      </c>
      <c r="B518" s="1">
        <v>6</v>
      </c>
      <c r="C518" t="str">
        <f t="shared" si="24"/>
        <v>&lt; 1 year</v>
      </c>
      <c r="D518" t="s">
        <v>18</v>
      </c>
      <c r="E518" t="s">
        <v>36</v>
      </c>
      <c r="F518">
        <v>1361</v>
      </c>
      <c r="G518" t="str">
        <f t="shared" si="25"/>
        <v>1k - 5k</v>
      </c>
      <c r="H518" t="s">
        <v>29</v>
      </c>
      <c r="I518" t="s">
        <v>42</v>
      </c>
      <c r="J518">
        <v>2</v>
      </c>
      <c r="K518">
        <v>4</v>
      </c>
      <c r="L518">
        <v>40</v>
      </c>
      <c r="M518" t="str">
        <f t="shared" si="26"/>
        <v>30 - 55</v>
      </c>
      <c r="N518" t="s">
        <v>22</v>
      </c>
      <c r="O518" t="s">
        <v>23</v>
      </c>
      <c r="P518">
        <v>1</v>
      </c>
      <c r="Q518" t="s">
        <v>33</v>
      </c>
      <c r="R518">
        <v>2</v>
      </c>
      <c r="S518" t="s">
        <v>26</v>
      </c>
      <c r="T518" t="s">
        <v>26</v>
      </c>
    </row>
    <row r="519" spans="1:20" x14ac:dyDescent="0.25">
      <c r="A519" t="s">
        <v>20</v>
      </c>
      <c r="B519" s="1">
        <v>36</v>
      </c>
      <c r="C519" t="str">
        <f t="shared" si="24"/>
        <v>2 - 5 years</v>
      </c>
      <c r="D519" t="s">
        <v>18</v>
      </c>
      <c r="E519" t="s">
        <v>19</v>
      </c>
      <c r="F519">
        <v>7127</v>
      </c>
      <c r="G519" t="str">
        <f t="shared" si="25"/>
        <v>5k - 10k</v>
      </c>
      <c r="H519" t="s">
        <v>29</v>
      </c>
      <c r="I519" t="s">
        <v>42</v>
      </c>
      <c r="J519">
        <v>2</v>
      </c>
      <c r="K519">
        <v>4</v>
      </c>
      <c r="L519">
        <v>23</v>
      </c>
      <c r="M519" t="str">
        <f t="shared" si="26"/>
        <v>18 - 30</v>
      </c>
      <c r="N519" t="s">
        <v>22</v>
      </c>
      <c r="O519" t="s">
        <v>38</v>
      </c>
      <c r="P519">
        <v>2</v>
      </c>
      <c r="Q519" t="s">
        <v>24</v>
      </c>
      <c r="R519">
        <v>1</v>
      </c>
      <c r="S519" t="s">
        <v>25</v>
      </c>
      <c r="T519" t="s">
        <v>25</v>
      </c>
    </row>
    <row r="520" spans="1:20" x14ac:dyDescent="0.25">
      <c r="A520" t="s">
        <v>17</v>
      </c>
      <c r="B520" s="1">
        <v>6</v>
      </c>
      <c r="C520" t="str">
        <f t="shared" si="24"/>
        <v>&lt; 1 year</v>
      </c>
      <c r="D520" t="s">
        <v>28</v>
      </c>
      <c r="E520" t="s">
        <v>36</v>
      </c>
      <c r="F520">
        <v>1203</v>
      </c>
      <c r="G520" t="str">
        <f t="shared" si="25"/>
        <v>1k - 5k</v>
      </c>
      <c r="H520" t="s">
        <v>44</v>
      </c>
      <c r="I520" t="s">
        <v>21</v>
      </c>
      <c r="J520">
        <v>3</v>
      </c>
      <c r="K520">
        <v>2</v>
      </c>
      <c r="L520">
        <v>43</v>
      </c>
      <c r="M520" t="str">
        <f t="shared" si="26"/>
        <v>30 - 55</v>
      </c>
      <c r="N520" t="s">
        <v>22</v>
      </c>
      <c r="O520" t="s">
        <v>23</v>
      </c>
      <c r="P520">
        <v>1</v>
      </c>
      <c r="Q520" t="s">
        <v>24</v>
      </c>
      <c r="R520">
        <v>1</v>
      </c>
      <c r="S520" t="s">
        <v>25</v>
      </c>
      <c r="T520" t="s">
        <v>26</v>
      </c>
    </row>
    <row r="521" spans="1:20" x14ac:dyDescent="0.25">
      <c r="A521" t="s">
        <v>20</v>
      </c>
      <c r="B521" s="1">
        <v>6</v>
      </c>
      <c r="C521" t="str">
        <f t="shared" si="24"/>
        <v>&lt; 1 year</v>
      </c>
      <c r="D521" t="s">
        <v>18</v>
      </c>
      <c r="E521" t="s">
        <v>19</v>
      </c>
      <c r="F521">
        <v>700</v>
      </c>
      <c r="G521" t="str">
        <f t="shared" si="25"/>
        <v>250 - 1k</v>
      </c>
      <c r="H521" t="s">
        <v>20</v>
      </c>
      <c r="I521" t="s">
        <v>21</v>
      </c>
      <c r="J521">
        <v>4</v>
      </c>
      <c r="K521">
        <v>4</v>
      </c>
      <c r="L521">
        <v>36</v>
      </c>
      <c r="M521" t="str">
        <f t="shared" si="26"/>
        <v>30 - 55</v>
      </c>
      <c r="N521" t="s">
        <v>22</v>
      </c>
      <c r="O521" t="s">
        <v>34</v>
      </c>
      <c r="P521">
        <v>2</v>
      </c>
      <c r="Q521" t="s">
        <v>24</v>
      </c>
      <c r="R521">
        <v>1</v>
      </c>
      <c r="S521" t="s">
        <v>26</v>
      </c>
      <c r="T521" t="s">
        <v>26</v>
      </c>
    </row>
    <row r="522" spans="1:20" x14ac:dyDescent="0.25">
      <c r="A522" t="s">
        <v>20</v>
      </c>
      <c r="B522" s="1">
        <v>24</v>
      </c>
      <c r="C522" t="str">
        <f t="shared" si="24"/>
        <v>1 - 2 years</v>
      </c>
      <c r="D522" t="s">
        <v>18</v>
      </c>
      <c r="E522" t="s">
        <v>50</v>
      </c>
      <c r="F522">
        <v>5507</v>
      </c>
      <c r="G522" t="str">
        <f t="shared" si="25"/>
        <v>5k - 10k</v>
      </c>
      <c r="H522" t="s">
        <v>29</v>
      </c>
      <c r="I522" t="s">
        <v>21</v>
      </c>
      <c r="J522">
        <v>3</v>
      </c>
      <c r="K522">
        <v>4</v>
      </c>
      <c r="L522">
        <v>44</v>
      </c>
      <c r="M522" t="str">
        <f t="shared" si="26"/>
        <v>30 - 55</v>
      </c>
      <c r="N522" t="s">
        <v>22</v>
      </c>
      <c r="O522" t="s">
        <v>34</v>
      </c>
      <c r="P522">
        <v>2</v>
      </c>
      <c r="Q522" t="s">
        <v>24</v>
      </c>
      <c r="R522">
        <v>1</v>
      </c>
      <c r="S522" t="s">
        <v>26</v>
      </c>
      <c r="T522" t="s">
        <v>26</v>
      </c>
    </row>
    <row r="523" spans="1:20" x14ac:dyDescent="0.25">
      <c r="A523" t="s">
        <v>17</v>
      </c>
      <c r="B523" s="1">
        <v>18</v>
      </c>
      <c r="C523" t="str">
        <f t="shared" si="24"/>
        <v>1 - 2 years</v>
      </c>
      <c r="D523" t="s">
        <v>28</v>
      </c>
      <c r="E523" t="s">
        <v>19</v>
      </c>
      <c r="F523">
        <v>3190</v>
      </c>
      <c r="G523" t="str">
        <f t="shared" si="25"/>
        <v>1k - 5k</v>
      </c>
      <c r="H523" t="s">
        <v>29</v>
      </c>
      <c r="I523" t="s">
        <v>30</v>
      </c>
      <c r="J523">
        <v>2</v>
      </c>
      <c r="K523">
        <v>2</v>
      </c>
      <c r="L523">
        <v>24</v>
      </c>
      <c r="M523" t="str">
        <f t="shared" si="26"/>
        <v>18 - 30</v>
      </c>
      <c r="N523" t="s">
        <v>22</v>
      </c>
      <c r="O523" t="s">
        <v>23</v>
      </c>
      <c r="P523">
        <v>1</v>
      </c>
      <c r="Q523" t="s">
        <v>24</v>
      </c>
      <c r="R523">
        <v>1</v>
      </c>
      <c r="S523" t="s">
        <v>26</v>
      </c>
      <c r="T523" t="s">
        <v>25</v>
      </c>
    </row>
    <row r="524" spans="1:20" x14ac:dyDescent="0.25">
      <c r="A524" t="s">
        <v>17</v>
      </c>
      <c r="B524" s="1">
        <v>48</v>
      </c>
      <c r="C524" t="str">
        <f t="shared" si="24"/>
        <v>2 - 5 years</v>
      </c>
      <c r="D524" t="s">
        <v>45</v>
      </c>
      <c r="E524" t="s">
        <v>19</v>
      </c>
      <c r="F524">
        <v>7119</v>
      </c>
      <c r="G524" t="str">
        <f t="shared" si="25"/>
        <v>5k - 10k</v>
      </c>
      <c r="H524" t="s">
        <v>29</v>
      </c>
      <c r="I524" t="s">
        <v>30</v>
      </c>
      <c r="J524">
        <v>3</v>
      </c>
      <c r="K524">
        <v>4</v>
      </c>
      <c r="L524">
        <v>53</v>
      </c>
      <c r="M524" t="str">
        <f t="shared" si="26"/>
        <v>30 - 55</v>
      </c>
      <c r="N524" t="s">
        <v>22</v>
      </c>
      <c r="O524" t="s">
        <v>34</v>
      </c>
      <c r="P524">
        <v>2</v>
      </c>
      <c r="Q524" t="s">
        <v>24</v>
      </c>
      <c r="R524">
        <v>2</v>
      </c>
      <c r="S524" t="s">
        <v>26</v>
      </c>
      <c r="T524" t="s">
        <v>25</v>
      </c>
    </row>
    <row r="525" spans="1:20" x14ac:dyDescent="0.25">
      <c r="A525" t="s">
        <v>20</v>
      </c>
      <c r="B525" s="1">
        <v>24</v>
      </c>
      <c r="C525" t="str">
        <f t="shared" si="24"/>
        <v>1 - 2 years</v>
      </c>
      <c r="D525" t="s">
        <v>28</v>
      </c>
      <c r="E525" t="s">
        <v>36</v>
      </c>
      <c r="F525">
        <v>3488</v>
      </c>
      <c r="G525" t="str">
        <f t="shared" si="25"/>
        <v>1k - 5k</v>
      </c>
      <c r="H525" t="s">
        <v>44</v>
      </c>
      <c r="I525" t="s">
        <v>32</v>
      </c>
      <c r="J525">
        <v>3</v>
      </c>
      <c r="K525">
        <v>4</v>
      </c>
      <c r="L525">
        <v>23</v>
      </c>
      <c r="M525" t="str">
        <f t="shared" si="26"/>
        <v>18 - 30</v>
      </c>
      <c r="N525" t="s">
        <v>22</v>
      </c>
      <c r="O525" t="s">
        <v>23</v>
      </c>
      <c r="P525">
        <v>1</v>
      </c>
      <c r="Q525" t="s">
        <v>24</v>
      </c>
      <c r="R525">
        <v>1</v>
      </c>
      <c r="S525" t="s">
        <v>26</v>
      </c>
      <c r="T525" t="s">
        <v>26</v>
      </c>
    </row>
    <row r="526" spans="1:20" x14ac:dyDescent="0.25">
      <c r="A526" t="s">
        <v>27</v>
      </c>
      <c r="B526" s="1">
        <v>18</v>
      </c>
      <c r="C526" t="str">
        <f t="shared" si="24"/>
        <v>1 - 2 years</v>
      </c>
      <c r="D526" t="s">
        <v>28</v>
      </c>
      <c r="E526" t="s">
        <v>19</v>
      </c>
      <c r="F526">
        <v>1113</v>
      </c>
      <c r="G526" t="str">
        <f t="shared" si="25"/>
        <v>1k - 5k</v>
      </c>
      <c r="H526" t="s">
        <v>29</v>
      </c>
      <c r="I526" t="s">
        <v>30</v>
      </c>
      <c r="J526">
        <v>4</v>
      </c>
      <c r="K526">
        <v>4</v>
      </c>
      <c r="L526">
        <v>26</v>
      </c>
      <c r="M526" t="str">
        <f t="shared" si="26"/>
        <v>18 - 30</v>
      </c>
      <c r="N526" t="s">
        <v>22</v>
      </c>
      <c r="O526" t="s">
        <v>23</v>
      </c>
      <c r="P526">
        <v>1</v>
      </c>
      <c r="Q526" t="s">
        <v>33</v>
      </c>
      <c r="R526">
        <v>2</v>
      </c>
      <c r="S526" t="s">
        <v>26</v>
      </c>
      <c r="T526" t="s">
        <v>26</v>
      </c>
    </row>
    <row r="527" spans="1:20" x14ac:dyDescent="0.25">
      <c r="A527" t="s">
        <v>27</v>
      </c>
      <c r="B527" s="1">
        <v>26</v>
      </c>
      <c r="C527" t="str">
        <f t="shared" si="24"/>
        <v>2 - 5 years</v>
      </c>
      <c r="D527" t="s">
        <v>28</v>
      </c>
      <c r="E527" t="s">
        <v>36</v>
      </c>
      <c r="F527">
        <v>7966</v>
      </c>
      <c r="G527" t="str">
        <f t="shared" si="25"/>
        <v>5k - 10k</v>
      </c>
      <c r="H527" t="s">
        <v>29</v>
      </c>
      <c r="I527" t="s">
        <v>42</v>
      </c>
      <c r="J527">
        <v>2</v>
      </c>
      <c r="K527">
        <v>3</v>
      </c>
      <c r="L527">
        <v>30</v>
      </c>
      <c r="M527" t="str">
        <f t="shared" si="26"/>
        <v>18 - 30</v>
      </c>
      <c r="N527" t="s">
        <v>22</v>
      </c>
      <c r="O527" t="s">
        <v>23</v>
      </c>
      <c r="P527">
        <v>2</v>
      </c>
      <c r="Q527" t="s">
        <v>24</v>
      </c>
      <c r="R527">
        <v>1</v>
      </c>
      <c r="S527" t="s">
        <v>26</v>
      </c>
      <c r="T527" t="s">
        <v>26</v>
      </c>
    </row>
    <row r="528" spans="1:20" x14ac:dyDescent="0.25">
      <c r="A528" t="s">
        <v>20</v>
      </c>
      <c r="B528" s="1">
        <v>15</v>
      </c>
      <c r="C528" t="str">
        <f t="shared" si="24"/>
        <v>1 - 2 years</v>
      </c>
      <c r="D528" t="s">
        <v>18</v>
      </c>
      <c r="E528" t="s">
        <v>31</v>
      </c>
      <c r="F528">
        <v>1532</v>
      </c>
      <c r="G528" t="str">
        <f t="shared" si="25"/>
        <v>1k - 5k</v>
      </c>
      <c r="H528" t="s">
        <v>44</v>
      </c>
      <c r="I528" t="s">
        <v>30</v>
      </c>
      <c r="J528">
        <v>4</v>
      </c>
      <c r="K528">
        <v>3</v>
      </c>
      <c r="L528">
        <v>31</v>
      </c>
      <c r="M528" t="str">
        <f t="shared" si="26"/>
        <v>30 - 55</v>
      </c>
      <c r="N528" t="s">
        <v>22</v>
      </c>
      <c r="O528" t="s">
        <v>23</v>
      </c>
      <c r="P528">
        <v>1</v>
      </c>
      <c r="Q528" t="s">
        <v>24</v>
      </c>
      <c r="R528">
        <v>1</v>
      </c>
      <c r="S528" t="s">
        <v>26</v>
      </c>
      <c r="T528" t="s">
        <v>26</v>
      </c>
    </row>
    <row r="529" spans="1:20" x14ac:dyDescent="0.25">
      <c r="A529" t="s">
        <v>20</v>
      </c>
      <c r="B529" s="1">
        <v>4</v>
      </c>
      <c r="C529" t="str">
        <f t="shared" si="24"/>
        <v>&lt; 1 year</v>
      </c>
      <c r="D529" t="s">
        <v>18</v>
      </c>
      <c r="E529" t="s">
        <v>19</v>
      </c>
      <c r="F529">
        <v>1503</v>
      </c>
      <c r="G529" t="str">
        <f t="shared" si="25"/>
        <v>1k - 5k</v>
      </c>
      <c r="H529" t="s">
        <v>29</v>
      </c>
      <c r="I529" t="s">
        <v>32</v>
      </c>
      <c r="J529">
        <v>2</v>
      </c>
      <c r="K529">
        <v>1</v>
      </c>
      <c r="L529">
        <v>42</v>
      </c>
      <c r="M529" t="str">
        <f t="shared" si="26"/>
        <v>30 - 55</v>
      </c>
      <c r="N529" t="s">
        <v>22</v>
      </c>
      <c r="O529" t="s">
        <v>23</v>
      </c>
      <c r="P529">
        <v>2</v>
      </c>
      <c r="Q529" t="s">
        <v>33</v>
      </c>
      <c r="R529">
        <v>2</v>
      </c>
      <c r="S529" t="s">
        <v>26</v>
      </c>
      <c r="T529" t="s">
        <v>26</v>
      </c>
    </row>
    <row r="530" spans="1:20" x14ac:dyDescent="0.25">
      <c r="A530" t="s">
        <v>17</v>
      </c>
      <c r="B530" s="1">
        <v>36</v>
      </c>
      <c r="C530" t="str">
        <f t="shared" si="24"/>
        <v>2 - 5 years</v>
      </c>
      <c r="D530" t="s">
        <v>28</v>
      </c>
      <c r="E530" t="s">
        <v>19</v>
      </c>
      <c r="F530">
        <v>2302</v>
      </c>
      <c r="G530" t="str">
        <f t="shared" si="25"/>
        <v>1k - 5k</v>
      </c>
      <c r="H530" t="s">
        <v>29</v>
      </c>
      <c r="I530" t="s">
        <v>30</v>
      </c>
      <c r="J530">
        <v>4</v>
      </c>
      <c r="K530">
        <v>4</v>
      </c>
      <c r="L530">
        <v>31</v>
      </c>
      <c r="M530" t="str">
        <f t="shared" si="26"/>
        <v>30 - 55</v>
      </c>
      <c r="N530" t="s">
        <v>22</v>
      </c>
      <c r="O530" t="s">
        <v>38</v>
      </c>
      <c r="P530">
        <v>1</v>
      </c>
      <c r="Q530" t="s">
        <v>24</v>
      </c>
      <c r="R530">
        <v>1</v>
      </c>
      <c r="S530" t="s">
        <v>26</v>
      </c>
      <c r="T530" t="s">
        <v>25</v>
      </c>
    </row>
    <row r="531" spans="1:20" x14ac:dyDescent="0.25">
      <c r="A531" t="s">
        <v>17</v>
      </c>
      <c r="B531" s="1">
        <v>6</v>
      </c>
      <c r="C531" t="str">
        <f t="shared" si="24"/>
        <v>&lt; 1 year</v>
      </c>
      <c r="D531" t="s">
        <v>28</v>
      </c>
      <c r="E531" t="s">
        <v>36</v>
      </c>
      <c r="F531">
        <v>662</v>
      </c>
      <c r="G531" t="str">
        <f t="shared" si="25"/>
        <v>250 - 1k</v>
      </c>
      <c r="H531" t="s">
        <v>29</v>
      </c>
      <c r="I531" t="s">
        <v>42</v>
      </c>
      <c r="J531">
        <v>3</v>
      </c>
      <c r="K531">
        <v>4</v>
      </c>
      <c r="L531">
        <v>41</v>
      </c>
      <c r="M531" t="str">
        <f t="shared" si="26"/>
        <v>30 - 55</v>
      </c>
      <c r="N531" t="s">
        <v>22</v>
      </c>
      <c r="O531" t="s">
        <v>23</v>
      </c>
      <c r="P531">
        <v>1</v>
      </c>
      <c r="Q531" t="s">
        <v>33</v>
      </c>
      <c r="R531">
        <v>2</v>
      </c>
      <c r="S531" t="s">
        <v>25</v>
      </c>
      <c r="T531" t="s">
        <v>26</v>
      </c>
    </row>
    <row r="532" spans="1:20" x14ac:dyDescent="0.25">
      <c r="A532" t="s">
        <v>27</v>
      </c>
      <c r="B532" s="1">
        <v>36</v>
      </c>
      <c r="C532" t="str">
        <f t="shared" si="24"/>
        <v>2 - 5 years</v>
      </c>
      <c r="D532" t="s">
        <v>28</v>
      </c>
      <c r="E532" t="s">
        <v>31</v>
      </c>
      <c r="F532">
        <v>2273</v>
      </c>
      <c r="G532" t="str">
        <f t="shared" si="25"/>
        <v>1k - 5k</v>
      </c>
      <c r="H532" t="s">
        <v>29</v>
      </c>
      <c r="I532" t="s">
        <v>32</v>
      </c>
      <c r="J532">
        <v>3</v>
      </c>
      <c r="K532">
        <v>1</v>
      </c>
      <c r="L532">
        <v>32</v>
      </c>
      <c r="M532" t="str">
        <f t="shared" si="26"/>
        <v>30 - 55</v>
      </c>
      <c r="N532" t="s">
        <v>22</v>
      </c>
      <c r="O532" t="s">
        <v>23</v>
      </c>
      <c r="P532">
        <v>2</v>
      </c>
      <c r="Q532" t="s">
        <v>24</v>
      </c>
      <c r="R532">
        <v>2</v>
      </c>
      <c r="S532" t="s">
        <v>26</v>
      </c>
      <c r="T532" t="s">
        <v>26</v>
      </c>
    </row>
    <row r="533" spans="1:20" x14ac:dyDescent="0.25">
      <c r="A533" t="s">
        <v>27</v>
      </c>
      <c r="B533" s="1">
        <v>15</v>
      </c>
      <c r="C533" t="str">
        <f t="shared" si="24"/>
        <v>1 - 2 years</v>
      </c>
      <c r="D533" t="s">
        <v>28</v>
      </c>
      <c r="E533" t="s">
        <v>36</v>
      </c>
      <c r="F533">
        <v>2631</v>
      </c>
      <c r="G533" t="str">
        <f t="shared" si="25"/>
        <v>1k - 5k</v>
      </c>
      <c r="H533" t="s">
        <v>44</v>
      </c>
      <c r="I533" t="s">
        <v>30</v>
      </c>
      <c r="J533">
        <v>2</v>
      </c>
      <c r="K533">
        <v>4</v>
      </c>
      <c r="L533">
        <v>28</v>
      </c>
      <c r="M533" t="str">
        <f t="shared" si="26"/>
        <v>18 - 30</v>
      </c>
      <c r="N533" t="s">
        <v>22</v>
      </c>
      <c r="O533" t="s">
        <v>38</v>
      </c>
      <c r="P533">
        <v>2</v>
      </c>
      <c r="Q533" t="s">
        <v>24</v>
      </c>
      <c r="R533">
        <v>1</v>
      </c>
      <c r="S533" t="s">
        <v>25</v>
      </c>
      <c r="T533" t="s">
        <v>25</v>
      </c>
    </row>
    <row r="534" spans="1:20" x14ac:dyDescent="0.25">
      <c r="A534" t="s">
        <v>20</v>
      </c>
      <c r="B534" s="1">
        <v>12</v>
      </c>
      <c r="C534" t="str">
        <f t="shared" si="24"/>
        <v>1 - 2 years</v>
      </c>
      <c r="D534" t="s">
        <v>35</v>
      </c>
      <c r="E534" t="s">
        <v>36</v>
      </c>
      <c r="F534">
        <v>1503</v>
      </c>
      <c r="G534" t="str">
        <f t="shared" si="25"/>
        <v>1k - 5k</v>
      </c>
      <c r="H534" t="s">
        <v>29</v>
      </c>
      <c r="I534" t="s">
        <v>30</v>
      </c>
      <c r="J534">
        <v>4</v>
      </c>
      <c r="K534">
        <v>4</v>
      </c>
      <c r="L534">
        <v>41</v>
      </c>
      <c r="M534" t="str">
        <f t="shared" si="26"/>
        <v>30 - 55</v>
      </c>
      <c r="N534" t="s">
        <v>22</v>
      </c>
      <c r="O534" t="s">
        <v>38</v>
      </c>
      <c r="P534">
        <v>1</v>
      </c>
      <c r="Q534" t="s">
        <v>24</v>
      </c>
      <c r="R534">
        <v>1</v>
      </c>
      <c r="S534" t="s">
        <v>26</v>
      </c>
      <c r="T534" t="s">
        <v>26</v>
      </c>
    </row>
    <row r="535" spans="1:20" x14ac:dyDescent="0.25">
      <c r="A535" t="s">
        <v>20</v>
      </c>
      <c r="B535" s="1">
        <v>24</v>
      </c>
      <c r="C535" t="str">
        <f t="shared" si="24"/>
        <v>1 - 2 years</v>
      </c>
      <c r="D535" t="s">
        <v>28</v>
      </c>
      <c r="E535" t="s">
        <v>19</v>
      </c>
      <c r="F535">
        <v>1311</v>
      </c>
      <c r="G535" t="str">
        <f t="shared" si="25"/>
        <v>1k - 5k</v>
      </c>
      <c r="H535" t="s">
        <v>44</v>
      </c>
      <c r="I535" t="s">
        <v>32</v>
      </c>
      <c r="J535">
        <v>4</v>
      </c>
      <c r="K535">
        <v>3</v>
      </c>
      <c r="L535">
        <v>26</v>
      </c>
      <c r="M535" t="str">
        <f t="shared" si="26"/>
        <v>18 - 30</v>
      </c>
      <c r="N535" t="s">
        <v>22</v>
      </c>
      <c r="O535" t="s">
        <v>23</v>
      </c>
      <c r="P535">
        <v>1</v>
      </c>
      <c r="Q535" t="s">
        <v>24</v>
      </c>
      <c r="R535">
        <v>1</v>
      </c>
      <c r="S535" t="s">
        <v>25</v>
      </c>
      <c r="T535" t="s">
        <v>26</v>
      </c>
    </row>
    <row r="536" spans="1:20" x14ac:dyDescent="0.25">
      <c r="A536" t="s">
        <v>20</v>
      </c>
      <c r="B536" s="1">
        <v>24</v>
      </c>
      <c r="C536" t="str">
        <f t="shared" si="24"/>
        <v>1 - 2 years</v>
      </c>
      <c r="D536" t="s">
        <v>28</v>
      </c>
      <c r="E536" t="s">
        <v>19</v>
      </c>
      <c r="F536">
        <v>3105</v>
      </c>
      <c r="G536" t="str">
        <f t="shared" si="25"/>
        <v>1k - 5k</v>
      </c>
      <c r="H536" t="s">
        <v>20</v>
      </c>
      <c r="I536" t="s">
        <v>42</v>
      </c>
      <c r="J536">
        <v>4</v>
      </c>
      <c r="K536">
        <v>2</v>
      </c>
      <c r="L536">
        <v>25</v>
      </c>
      <c r="M536" t="str">
        <f t="shared" si="26"/>
        <v>18 - 30</v>
      </c>
      <c r="N536" t="s">
        <v>22</v>
      </c>
      <c r="O536" t="s">
        <v>23</v>
      </c>
      <c r="P536">
        <v>2</v>
      </c>
      <c r="Q536" t="s">
        <v>24</v>
      </c>
      <c r="R536">
        <v>1</v>
      </c>
      <c r="S536" t="s">
        <v>26</v>
      </c>
      <c r="T536" t="s">
        <v>26</v>
      </c>
    </row>
    <row r="537" spans="1:20" x14ac:dyDescent="0.25">
      <c r="A537" t="s">
        <v>47</v>
      </c>
      <c r="B537" s="1">
        <v>21</v>
      </c>
      <c r="C537" t="str">
        <f t="shared" si="24"/>
        <v>1 - 2 years</v>
      </c>
      <c r="D537" t="s">
        <v>18</v>
      </c>
      <c r="E537" t="s">
        <v>31</v>
      </c>
      <c r="F537">
        <v>2319</v>
      </c>
      <c r="G537" t="str">
        <f t="shared" si="25"/>
        <v>1k - 5k</v>
      </c>
      <c r="H537" t="s">
        <v>29</v>
      </c>
      <c r="I537" t="s">
        <v>42</v>
      </c>
      <c r="J537">
        <v>2</v>
      </c>
      <c r="K537">
        <v>1</v>
      </c>
      <c r="L537">
        <v>33</v>
      </c>
      <c r="M537" t="str">
        <f t="shared" si="26"/>
        <v>30 - 55</v>
      </c>
      <c r="N537" t="s">
        <v>22</v>
      </c>
      <c r="O537" t="s">
        <v>38</v>
      </c>
      <c r="P537">
        <v>1</v>
      </c>
      <c r="Q537" t="s">
        <v>24</v>
      </c>
      <c r="R537">
        <v>1</v>
      </c>
      <c r="S537" t="s">
        <v>26</v>
      </c>
      <c r="T537" t="s">
        <v>25</v>
      </c>
    </row>
    <row r="538" spans="1:20" x14ac:dyDescent="0.25">
      <c r="A538" t="s">
        <v>17</v>
      </c>
      <c r="B538" s="1">
        <v>6</v>
      </c>
      <c r="C538" t="str">
        <f t="shared" si="24"/>
        <v>&lt; 1 year</v>
      </c>
      <c r="D538" t="s">
        <v>28</v>
      </c>
      <c r="E538" t="s">
        <v>36</v>
      </c>
      <c r="F538">
        <v>1374</v>
      </c>
      <c r="G538" t="str">
        <f t="shared" si="25"/>
        <v>1k - 5k</v>
      </c>
      <c r="H538" t="s">
        <v>20</v>
      </c>
      <c r="I538" t="s">
        <v>41</v>
      </c>
      <c r="J538">
        <v>4</v>
      </c>
      <c r="K538">
        <v>3</v>
      </c>
      <c r="L538">
        <v>75</v>
      </c>
      <c r="M538" t="str">
        <f t="shared" si="26"/>
        <v>55 - 75</v>
      </c>
      <c r="N538" t="s">
        <v>22</v>
      </c>
      <c r="O538" t="s">
        <v>23</v>
      </c>
      <c r="P538">
        <v>1</v>
      </c>
      <c r="Q538" t="s">
        <v>39</v>
      </c>
      <c r="R538">
        <v>1</v>
      </c>
      <c r="S538" t="s">
        <v>25</v>
      </c>
      <c r="T538" t="s">
        <v>26</v>
      </c>
    </row>
    <row r="539" spans="1:20" x14ac:dyDescent="0.25">
      <c r="A539" t="s">
        <v>27</v>
      </c>
      <c r="B539" s="1">
        <v>18</v>
      </c>
      <c r="C539" t="str">
        <f t="shared" si="24"/>
        <v>1 - 2 years</v>
      </c>
      <c r="D539" t="s">
        <v>18</v>
      </c>
      <c r="E539" t="s">
        <v>19</v>
      </c>
      <c r="F539">
        <v>3612</v>
      </c>
      <c r="G539" t="str">
        <f t="shared" si="25"/>
        <v>1k - 5k</v>
      </c>
      <c r="H539" t="s">
        <v>29</v>
      </c>
      <c r="I539" t="s">
        <v>21</v>
      </c>
      <c r="J539">
        <v>3</v>
      </c>
      <c r="K539">
        <v>4</v>
      </c>
      <c r="L539">
        <v>37</v>
      </c>
      <c r="M539" t="str">
        <f t="shared" si="26"/>
        <v>30 - 55</v>
      </c>
      <c r="N539" t="s">
        <v>22</v>
      </c>
      <c r="O539" t="s">
        <v>23</v>
      </c>
      <c r="P539">
        <v>1</v>
      </c>
      <c r="Q539" t="s">
        <v>24</v>
      </c>
      <c r="R539">
        <v>1</v>
      </c>
      <c r="S539" t="s">
        <v>25</v>
      </c>
      <c r="T539" t="s">
        <v>26</v>
      </c>
    </row>
    <row r="540" spans="1:20" x14ac:dyDescent="0.25">
      <c r="A540" t="s">
        <v>17</v>
      </c>
      <c r="B540" s="1">
        <v>48</v>
      </c>
      <c r="C540" t="str">
        <f t="shared" si="24"/>
        <v>2 - 5 years</v>
      </c>
      <c r="D540" t="s">
        <v>28</v>
      </c>
      <c r="E540" t="s">
        <v>36</v>
      </c>
      <c r="F540">
        <v>7763</v>
      </c>
      <c r="G540" t="str">
        <f t="shared" si="25"/>
        <v>5k - 10k</v>
      </c>
      <c r="H540" t="s">
        <v>29</v>
      </c>
      <c r="I540" t="s">
        <v>21</v>
      </c>
      <c r="J540">
        <v>4</v>
      </c>
      <c r="K540">
        <v>4</v>
      </c>
      <c r="L540">
        <v>42</v>
      </c>
      <c r="M540" t="str">
        <f t="shared" si="26"/>
        <v>30 - 55</v>
      </c>
      <c r="N540" t="s">
        <v>46</v>
      </c>
      <c r="O540" t="s">
        <v>34</v>
      </c>
      <c r="P540">
        <v>1</v>
      </c>
      <c r="Q540" t="s">
        <v>39</v>
      </c>
      <c r="R540">
        <v>1</v>
      </c>
      <c r="S540" t="s">
        <v>26</v>
      </c>
      <c r="T540" t="s">
        <v>25</v>
      </c>
    </row>
    <row r="541" spans="1:20" x14ac:dyDescent="0.25">
      <c r="A541" t="s">
        <v>47</v>
      </c>
      <c r="B541" s="1">
        <v>18</v>
      </c>
      <c r="C541" t="str">
        <f t="shared" si="24"/>
        <v>1 - 2 years</v>
      </c>
      <c r="D541" t="s">
        <v>28</v>
      </c>
      <c r="E541" t="s">
        <v>19</v>
      </c>
      <c r="F541">
        <v>3049</v>
      </c>
      <c r="G541" t="str">
        <f t="shared" si="25"/>
        <v>1k - 5k</v>
      </c>
      <c r="H541" t="s">
        <v>29</v>
      </c>
      <c r="I541" t="s">
        <v>42</v>
      </c>
      <c r="J541">
        <v>1</v>
      </c>
      <c r="K541">
        <v>1</v>
      </c>
      <c r="L541">
        <v>45</v>
      </c>
      <c r="M541" t="str">
        <f t="shared" si="26"/>
        <v>30 - 55</v>
      </c>
      <c r="N541" t="s">
        <v>49</v>
      </c>
      <c r="O541" t="s">
        <v>23</v>
      </c>
      <c r="P541">
        <v>1</v>
      </c>
      <c r="Q541" t="s">
        <v>33</v>
      </c>
      <c r="R541">
        <v>1</v>
      </c>
      <c r="S541" t="s">
        <v>26</v>
      </c>
      <c r="T541" t="s">
        <v>26</v>
      </c>
    </row>
    <row r="542" spans="1:20" x14ac:dyDescent="0.25">
      <c r="A542" t="s">
        <v>27</v>
      </c>
      <c r="B542" s="1">
        <v>12</v>
      </c>
      <c r="C542" t="str">
        <f t="shared" si="24"/>
        <v>1 - 2 years</v>
      </c>
      <c r="D542" t="s">
        <v>28</v>
      </c>
      <c r="E542" t="s">
        <v>19</v>
      </c>
      <c r="F542">
        <v>1534</v>
      </c>
      <c r="G542" t="str">
        <f t="shared" si="25"/>
        <v>1k - 5k</v>
      </c>
      <c r="H542" t="s">
        <v>29</v>
      </c>
      <c r="I542" t="s">
        <v>42</v>
      </c>
      <c r="J542">
        <v>1</v>
      </c>
      <c r="K542">
        <v>1</v>
      </c>
      <c r="L542">
        <v>23</v>
      </c>
      <c r="M542" t="str">
        <f t="shared" si="26"/>
        <v>18 - 30</v>
      </c>
      <c r="N542" t="s">
        <v>22</v>
      </c>
      <c r="O542" t="s">
        <v>38</v>
      </c>
      <c r="P542">
        <v>1</v>
      </c>
      <c r="Q542" t="s">
        <v>24</v>
      </c>
      <c r="R542">
        <v>1</v>
      </c>
      <c r="S542" t="s">
        <v>26</v>
      </c>
      <c r="T542" t="s">
        <v>25</v>
      </c>
    </row>
    <row r="543" spans="1:20" x14ac:dyDescent="0.25">
      <c r="A543" t="s">
        <v>20</v>
      </c>
      <c r="B543" s="1">
        <v>24</v>
      </c>
      <c r="C543" t="str">
        <f t="shared" si="24"/>
        <v>1 - 2 years</v>
      </c>
      <c r="D543" t="s">
        <v>35</v>
      </c>
      <c r="E543" t="s">
        <v>36</v>
      </c>
      <c r="F543">
        <v>2032</v>
      </c>
      <c r="G543" t="str">
        <f t="shared" si="25"/>
        <v>1k - 5k</v>
      </c>
      <c r="H543" t="s">
        <v>29</v>
      </c>
      <c r="I543" t="s">
        <v>21</v>
      </c>
      <c r="J543">
        <v>4</v>
      </c>
      <c r="K543">
        <v>4</v>
      </c>
      <c r="L543">
        <v>60</v>
      </c>
      <c r="M543" t="str">
        <f t="shared" si="26"/>
        <v>55 - 75</v>
      </c>
      <c r="N543" t="s">
        <v>22</v>
      </c>
      <c r="O543" t="s">
        <v>34</v>
      </c>
      <c r="P543">
        <v>2</v>
      </c>
      <c r="Q543" t="s">
        <v>24</v>
      </c>
      <c r="R543">
        <v>1</v>
      </c>
      <c r="S543" t="s">
        <v>25</v>
      </c>
      <c r="T543" t="s">
        <v>26</v>
      </c>
    </row>
    <row r="544" spans="1:20" x14ac:dyDescent="0.25">
      <c r="A544" t="s">
        <v>17</v>
      </c>
      <c r="B544" s="1">
        <v>30</v>
      </c>
      <c r="C544" t="str">
        <f t="shared" si="24"/>
        <v>2 - 5 years</v>
      </c>
      <c r="D544" t="s">
        <v>28</v>
      </c>
      <c r="E544" t="s">
        <v>19</v>
      </c>
      <c r="F544">
        <v>6350</v>
      </c>
      <c r="G544" t="str">
        <f t="shared" si="25"/>
        <v>5k - 10k</v>
      </c>
      <c r="H544" t="s">
        <v>20</v>
      </c>
      <c r="I544" t="s">
        <v>21</v>
      </c>
      <c r="J544">
        <v>4</v>
      </c>
      <c r="K544">
        <v>4</v>
      </c>
      <c r="L544">
        <v>31</v>
      </c>
      <c r="M544" t="str">
        <f t="shared" si="26"/>
        <v>30 - 55</v>
      </c>
      <c r="N544" t="s">
        <v>22</v>
      </c>
      <c r="O544" t="s">
        <v>23</v>
      </c>
      <c r="P544">
        <v>1</v>
      </c>
      <c r="Q544" t="s">
        <v>24</v>
      </c>
      <c r="R544">
        <v>1</v>
      </c>
      <c r="S544" t="s">
        <v>26</v>
      </c>
      <c r="T544" t="s">
        <v>25</v>
      </c>
    </row>
    <row r="545" spans="1:20" x14ac:dyDescent="0.25">
      <c r="A545" t="s">
        <v>47</v>
      </c>
      <c r="B545" s="1">
        <v>18</v>
      </c>
      <c r="C545" t="str">
        <f t="shared" si="24"/>
        <v>1 - 2 years</v>
      </c>
      <c r="D545" t="s">
        <v>28</v>
      </c>
      <c r="E545" t="s">
        <v>19</v>
      </c>
      <c r="F545">
        <v>2864</v>
      </c>
      <c r="G545" t="str">
        <f t="shared" si="25"/>
        <v>1k - 5k</v>
      </c>
      <c r="H545" t="s">
        <v>29</v>
      </c>
      <c r="I545" t="s">
        <v>30</v>
      </c>
      <c r="J545">
        <v>2</v>
      </c>
      <c r="K545">
        <v>1</v>
      </c>
      <c r="L545">
        <v>34</v>
      </c>
      <c r="M545" t="str">
        <f t="shared" si="26"/>
        <v>30 - 55</v>
      </c>
      <c r="N545" t="s">
        <v>22</v>
      </c>
      <c r="O545" t="s">
        <v>23</v>
      </c>
      <c r="P545">
        <v>1</v>
      </c>
      <c r="Q545" t="s">
        <v>33</v>
      </c>
      <c r="R545">
        <v>2</v>
      </c>
      <c r="S545" t="s">
        <v>26</v>
      </c>
      <c r="T545" t="s">
        <v>25</v>
      </c>
    </row>
    <row r="546" spans="1:20" x14ac:dyDescent="0.25">
      <c r="A546" t="s">
        <v>20</v>
      </c>
      <c r="B546" s="1">
        <v>12</v>
      </c>
      <c r="C546" t="str">
        <f t="shared" si="24"/>
        <v>1 - 2 years</v>
      </c>
      <c r="D546" t="s">
        <v>18</v>
      </c>
      <c r="E546" t="s">
        <v>36</v>
      </c>
      <c r="F546">
        <v>1255</v>
      </c>
      <c r="G546" t="str">
        <f t="shared" si="25"/>
        <v>1k - 5k</v>
      </c>
      <c r="H546" t="s">
        <v>29</v>
      </c>
      <c r="I546" t="s">
        <v>21</v>
      </c>
      <c r="J546">
        <v>4</v>
      </c>
      <c r="K546">
        <v>4</v>
      </c>
      <c r="L546">
        <v>61</v>
      </c>
      <c r="M546" t="str">
        <f t="shared" si="26"/>
        <v>55 - 75</v>
      </c>
      <c r="N546" t="s">
        <v>22</v>
      </c>
      <c r="O546" t="s">
        <v>23</v>
      </c>
      <c r="P546">
        <v>2</v>
      </c>
      <c r="Q546" t="s">
        <v>33</v>
      </c>
      <c r="R546">
        <v>1</v>
      </c>
      <c r="S546" t="s">
        <v>26</v>
      </c>
      <c r="T546" t="s">
        <v>26</v>
      </c>
    </row>
    <row r="547" spans="1:20" x14ac:dyDescent="0.25">
      <c r="A547" t="s">
        <v>17</v>
      </c>
      <c r="B547" s="1">
        <v>24</v>
      </c>
      <c r="C547" t="str">
        <f t="shared" si="24"/>
        <v>1 - 2 years</v>
      </c>
      <c r="D547" t="s">
        <v>35</v>
      </c>
      <c r="E547" t="s">
        <v>36</v>
      </c>
      <c r="F547">
        <v>1333</v>
      </c>
      <c r="G547" t="str">
        <f t="shared" si="25"/>
        <v>1k - 5k</v>
      </c>
      <c r="H547" t="s">
        <v>29</v>
      </c>
      <c r="I547" t="s">
        <v>41</v>
      </c>
      <c r="J547">
        <v>4</v>
      </c>
      <c r="K547">
        <v>2</v>
      </c>
      <c r="L547">
        <v>43</v>
      </c>
      <c r="M547" t="str">
        <f t="shared" si="26"/>
        <v>30 - 55</v>
      </c>
      <c r="N547" t="s">
        <v>22</v>
      </c>
      <c r="O547" t="s">
        <v>34</v>
      </c>
      <c r="P547">
        <v>2</v>
      </c>
      <c r="Q547" t="s">
        <v>24</v>
      </c>
      <c r="R547">
        <v>2</v>
      </c>
      <c r="S547" t="s">
        <v>26</v>
      </c>
      <c r="T547" t="s">
        <v>25</v>
      </c>
    </row>
    <row r="548" spans="1:20" x14ac:dyDescent="0.25">
      <c r="A548" t="s">
        <v>20</v>
      </c>
      <c r="B548" s="1">
        <v>24</v>
      </c>
      <c r="C548" t="str">
        <f t="shared" si="24"/>
        <v>1 - 2 years</v>
      </c>
      <c r="D548" t="s">
        <v>18</v>
      </c>
      <c r="E548" t="s">
        <v>36</v>
      </c>
      <c r="F548">
        <v>2022</v>
      </c>
      <c r="G548" t="str">
        <f t="shared" si="25"/>
        <v>1k - 5k</v>
      </c>
      <c r="H548" t="s">
        <v>29</v>
      </c>
      <c r="I548" t="s">
        <v>30</v>
      </c>
      <c r="J548">
        <v>4</v>
      </c>
      <c r="K548">
        <v>4</v>
      </c>
      <c r="L548">
        <v>37</v>
      </c>
      <c r="M548" t="str">
        <f t="shared" si="26"/>
        <v>30 - 55</v>
      </c>
      <c r="N548" t="s">
        <v>22</v>
      </c>
      <c r="O548" t="s">
        <v>23</v>
      </c>
      <c r="P548">
        <v>1</v>
      </c>
      <c r="Q548" t="s">
        <v>24</v>
      </c>
      <c r="R548">
        <v>1</v>
      </c>
      <c r="S548" t="s">
        <v>25</v>
      </c>
      <c r="T548" t="s">
        <v>26</v>
      </c>
    </row>
    <row r="549" spans="1:20" x14ac:dyDescent="0.25">
      <c r="A549" t="s">
        <v>20</v>
      </c>
      <c r="B549" s="1">
        <v>24</v>
      </c>
      <c r="C549" t="str">
        <f t="shared" si="24"/>
        <v>1 - 2 years</v>
      </c>
      <c r="D549" t="s">
        <v>28</v>
      </c>
      <c r="E549" t="s">
        <v>19</v>
      </c>
      <c r="F549">
        <v>1552</v>
      </c>
      <c r="G549" t="str">
        <f t="shared" si="25"/>
        <v>1k - 5k</v>
      </c>
      <c r="H549" t="s">
        <v>29</v>
      </c>
      <c r="I549" t="s">
        <v>32</v>
      </c>
      <c r="J549">
        <v>3</v>
      </c>
      <c r="K549">
        <v>1</v>
      </c>
      <c r="L549">
        <v>32</v>
      </c>
      <c r="M549" t="str">
        <f t="shared" si="26"/>
        <v>30 - 55</v>
      </c>
      <c r="N549" t="s">
        <v>46</v>
      </c>
      <c r="O549" t="s">
        <v>23</v>
      </c>
      <c r="P549">
        <v>1</v>
      </c>
      <c r="Q549" t="s">
        <v>24</v>
      </c>
      <c r="R549">
        <v>2</v>
      </c>
      <c r="S549" t="s">
        <v>26</v>
      </c>
      <c r="T549" t="s">
        <v>26</v>
      </c>
    </row>
    <row r="550" spans="1:20" x14ac:dyDescent="0.25">
      <c r="A550" t="s">
        <v>17</v>
      </c>
      <c r="B550" s="1">
        <v>12</v>
      </c>
      <c r="C550" t="str">
        <f t="shared" si="24"/>
        <v>1 - 2 years</v>
      </c>
      <c r="D550" t="s">
        <v>48</v>
      </c>
      <c r="E550" t="s">
        <v>19</v>
      </c>
      <c r="F550">
        <v>626</v>
      </c>
      <c r="G550" t="str">
        <f t="shared" si="25"/>
        <v>250 - 1k</v>
      </c>
      <c r="H550" t="s">
        <v>29</v>
      </c>
      <c r="I550" t="s">
        <v>30</v>
      </c>
      <c r="J550">
        <v>4</v>
      </c>
      <c r="K550">
        <v>4</v>
      </c>
      <c r="L550">
        <v>24</v>
      </c>
      <c r="M550" t="str">
        <f t="shared" si="26"/>
        <v>18 - 30</v>
      </c>
      <c r="N550" t="s">
        <v>46</v>
      </c>
      <c r="O550" t="s">
        <v>23</v>
      </c>
      <c r="P550">
        <v>1</v>
      </c>
      <c r="Q550" t="s">
        <v>33</v>
      </c>
      <c r="R550">
        <v>1</v>
      </c>
      <c r="S550" t="s">
        <v>26</v>
      </c>
      <c r="T550" t="s">
        <v>25</v>
      </c>
    </row>
    <row r="551" spans="1:20" x14ac:dyDescent="0.25">
      <c r="A551" t="s">
        <v>20</v>
      </c>
      <c r="B551" s="1">
        <v>48</v>
      </c>
      <c r="C551" t="str">
        <f t="shared" si="24"/>
        <v>2 - 5 years</v>
      </c>
      <c r="D551" t="s">
        <v>18</v>
      </c>
      <c r="E551" t="s">
        <v>36</v>
      </c>
      <c r="F551">
        <v>8858</v>
      </c>
      <c r="G551" t="str">
        <f t="shared" si="25"/>
        <v>5k - 10k</v>
      </c>
      <c r="H551" t="s">
        <v>20</v>
      </c>
      <c r="I551" t="s">
        <v>32</v>
      </c>
      <c r="J551">
        <v>2</v>
      </c>
      <c r="K551">
        <v>1</v>
      </c>
      <c r="L551">
        <v>35</v>
      </c>
      <c r="M551" t="str">
        <f t="shared" si="26"/>
        <v>30 - 55</v>
      </c>
      <c r="N551" t="s">
        <v>22</v>
      </c>
      <c r="O551" t="s">
        <v>34</v>
      </c>
      <c r="P551">
        <v>2</v>
      </c>
      <c r="Q551" t="s">
        <v>24</v>
      </c>
      <c r="R551">
        <v>1</v>
      </c>
      <c r="S551" t="s">
        <v>25</v>
      </c>
      <c r="T551" t="s">
        <v>26</v>
      </c>
    </row>
    <row r="552" spans="1:20" x14ac:dyDescent="0.25">
      <c r="A552" t="s">
        <v>20</v>
      </c>
      <c r="B552" s="1">
        <v>12</v>
      </c>
      <c r="C552" t="str">
        <f t="shared" si="24"/>
        <v>1 - 2 years</v>
      </c>
      <c r="D552" t="s">
        <v>18</v>
      </c>
      <c r="E552" t="s">
        <v>50</v>
      </c>
      <c r="F552">
        <v>996</v>
      </c>
      <c r="G552" t="str">
        <f t="shared" si="25"/>
        <v>250 - 1k</v>
      </c>
      <c r="H552" t="s">
        <v>20</v>
      </c>
      <c r="I552" t="s">
        <v>32</v>
      </c>
      <c r="J552">
        <v>4</v>
      </c>
      <c r="K552">
        <v>4</v>
      </c>
      <c r="L552">
        <v>23</v>
      </c>
      <c r="M552" t="str">
        <f t="shared" si="26"/>
        <v>18 - 30</v>
      </c>
      <c r="N552" t="s">
        <v>22</v>
      </c>
      <c r="O552" t="s">
        <v>23</v>
      </c>
      <c r="P552">
        <v>2</v>
      </c>
      <c r="Q552" t="s">
        <v>24</v>
      </c>
      <c r="R552">
        <v>1</v>
      </c>
      <c r="S552" t="s">
        <v>26</v>
      </c>
      <c r="T552" t="s">
        <v>26</v>
      </c>
    </row>
    <row r="553" spans="1:20" x14ac:dyDescent="0.25">
      <c r="A553" t="s">
        <v>20</v>
      </c>
      <c r="B553" s="1">
        <v>6</v>
      </c>
      <c r="C553" t="str">
        <f t="shared" si="24"/>
        <v>&lt; 1 year</v>
      </c>
      <c r="D553" t="s">
        <v>48</v>
      </c>
      <c r="E553" t="s">
        <v>19</v>
      </c>
      <c r="F553">
        <v>1750</v>
      </c>
      <c r="G553" t="str">
        <f t="shared" si="25"/>
        <v>1k - 5k</v>
      </c>
      <c r="H553" t="s">
        <v>37</v>
      </c>
      <c r="I553" t="s">
        <v>21</v>
      </c>
      <c r="J553">
        <v>2</v>
      </c>
      <c r="K553">
        <v>4</v>
      </c>
      <c r="L553">
        <v>45</v>
      </c>
      <c r="M553" t="str">
        <f t="shared" si="26"/>
        <v>30 - 55</v>
      </c>
      <c r="N553" t="s">
        <v>46</v>
      </c>
      <c r="O553" t="s">
        <v>23</v>
      </c>
      <c r="P553">
        <v>1</v>
      </c>
      <c r="Q553" t="s">
        <v>33</v>
      </c>
      <c r="R553">
        <v>2</v>
      </c>
      <c r="S553" t="s">
        <v>26</v>
      </c>
      <c r="T553" t="s">
        <v>26</v>
      </c>
    </row>
    <row r="554" spans="1:20" x14ac:dyDescent="0.25">
      <c r="A554" t="s">
        <v>17</v>
      </c>
      <c r="B554" s="1">
        <v>48</v>
      </c>
      <c r="C554" t="str">
        <f t="shared" si="24"/>
        <v>2 - 5 years</v>
      </c>
      <c r="D554" t="s">
        <v>28</v>
      </c>
      <c r="E554" t="s">
        <v>19</v>
      </c>
      <c r="F554">
        <v>6999</v>
      </c>
      <c r="G554" t="str">
        <f t="shared" si="25"/>
        <v>5k - 10k</v>
      </c>
      <c r="H554" t="s">
        <v>29</v>
      </c>
      <c r="I554" t="s">
        <v>32</v>
      </c>
      <c r="J554">
        <v>1</v>
      </c>
      <c r="K554">
        <v>1</v>
      </c>
      <c r="L554">
        <v>34</v>
      </c>
      <c r="M554" t="str">
        <f t="shared" si="26"/>
        <v>30 - 55</v>
      </c>
      <c r="N554" t="s">
        <v>22</v>
      </c>
      <c r="O554" t="s">
        <v>23</v>
      </c>
      <c r="P554">
        <v>2</v>
      </c>
      <c r="Q554" t="s">
        <v>24</v>
      </c>
      <c r="R554">
        <v>1</v>
      </c>
      <c r="S554" t="s">
        <v>25</v>
      </c>
      <c r="T554" t="s">
        <v>25</v>
      </c>
    </row>
    <row r="555" spans="1:20" x14ac:dyDescent="0.25">
      <c r="A555" t="s">
        <v>27</v>
      </c>
      <c r="B555" s="1">
        <v>12</v>
      </c>
      <c r="C555" t="str">
        <f t="shared" si="24"/>
        <v>1 - 2 years</v>
      </c>
      <c r="D555" t="s">
        <v>18</v>
      </c>
      <c r="E555" t="s">
        <v>36</v>
      </c>
      <c r="F555">
        <v>1995</v>
      </c>
      <c r="G555" t="str">
        <f t="shared" si="25"/>
        <v>1k - 5k</v>
      </c>
      <c r="H555" t="s">
        <v>44</v>
      </c>
      <c r="I555" t="s">
        <v>42</v>
      </c>
      <c r="J555">
        <v>4</v>
      </c>
      <c r="K555">
        <v>1</v>
      </c>
      <c r="L555">
        <v>27</v>
      </c>
      <c r="M555" t="str">
        <f t="shared" si="26"/>
        <v>18 - 30</v>
      </c>
      <c r="N555" t="s">
        <v>22</v>
      </c>
      <c r="O555" t="s">
        <v>23</v>
      </c>
      <c r="P555">
        <v>1</v>
      </c>
      <c r="Q555" t="s">
        <v>24</v>
      </c>
      <c r="R555">
        <v>1</v>
      </c>
      <c r="S555" t="s">
        <v>26</v>
      </c>
      <c r="T555" t="s">
        <v>26</v>
      </c>
    </row>
    <row r="556" spans="1:20" x14ac:dyDescent="0.25">
      <c r="A556" t="s">
        <v>27</v>
      </c>
      <c r="B556" s="1">
        <v>9</v>
      </c>
      <c r="C556" t="str">
        <f t="shared" si="24"/>
        <v>&lt; 1 year</v>
      </c>
      <c r="D556" t="s">
        <v>28</v>
      </c>
      <c r="E556" t="s">
        <v>31</v>
      </c>
      <c r="F556">
        <v>1199</v>
      </c>
      <c r="G556" t="str">
        <f t="shared" si="25"/>
        <v>1k - 5k</v>
      </c>
      <c r="H556" t="s">
        <v>29</v>
      </c>
      <c r="I556" t="s">
        <v>32</v>
      </c>
      <c r="J556">
        <v>4</v>
      </c>
      <c r="K556">
        <v>4</v>
      </c>
      <c r="L556">
        <v>67</v>
      </c>
      <c r="M556" t="str">
        <f t="shared" si="26"/>
        <v>55 - 75</v>
      </c>
      <c r="N556" t="s">
        <v>22</v>
      </c>
      <c r="O556" t="s">
        <v>23</v>
      </c>
      <c r="P556">
        <v>2</v>
      </c>
      <c r="Q556" t="s">
        <v>39</v>
      </c>
      <c r="R556">
        <v>1</v>
      </c>
      <c r="S556" t="s">
        <v>25</v>
      </c>
      <c r="T556" t="s">
        <v>26</v>
      </c>
    </row>
    <row r="557" spans="1:20" x14ac:dyDescent="0.25">
      <c r="A557" t="s">
        <v>27</v>
      </c>
      <c r="B557" s="1">
        <v>12</v>
      </c>
      <c r="C557" t="str">
        <f t="shared" si="24"/>
        <v>1 - 2 years</v>
      </c>
      <c r="D557" t="s">
        <v>28</v>
      </c>
      <c r="E557" t="s">
        <v>19</v>
      </c>
      <c r="F557">
        <v>1331</v>
      </c>
      <c r="G557" t="str">
        <f t="shared" si="25"/>
        <v>1k - 5k</v>
      </c>
      <c r="H557" t="s">
        <v>29</v>
      </c>
      <c r="I557" t="s">
        <v>42</v>
      </c>
      <c r="J557">
        <v>2</v>
      </c>
      <c r="K557">
        <v>1</v>
      </c>
      <c r="L557">
        <v>22</v>
      </c>
      <c r="M557" t="str">
        <f t="shared" si="26"/>
        <v>18 - 30</v>
      </c>
      <c r="N557" t="s">
        <v>49</v>
      </c>
      <c r="O557" t="s">
        <v>23</v>
      </c>
      <c r="P557">
        <v>1</v>
      </c>
      <c r="Q557" t="s">
        <v>24</v>
      </c>
      <c r="R557">
        <v>1</v>
      </c>
      <c r="S557" t="s">
        <v>26</v>
      </c>
      <c r="T557" t="s">
        <v>25</v>
      </c>
    </row>
    <row r="558" spans="1:20" x14ac:dyDescent="0.25">
      <c r="A558" t="s">
        <v>27</v>
      </c>
      <c r="B558" s="1">
        <v>18</v>
      </c>
      <c r="C558" t="str">
        <f t="shared" si="24"/>
        <v>1 - 2 years</v>
      </c>
      <c r="D558" t="s">
        <v>45</v>
      </c>
      <c r="E558" t="s">
        <v>36</v>
      </c>
      <c r="F558">
        <v>2278</v>
      </c>
      <c r="G558" t="str">
        <f t="shared" si="25"/>
        <v>1k - 5k</v>
      </c>
      <c r="H558" t="s">
        <v>44</v>
      </c>
      <c r="I558" t="s">
        <v>42</v>
      </c>
      <c r="J558">
        <v>3</v>
      </c>
      <c r="K558">
        <v>3</v>
      </c>
      <c r="L558">
        <v>28</v>
      </c>
      <c r="M558" t="str">
        <f t="shared" si="26"/>
        <v>18 - 30</v>
      </c>
      <c r="N558" t="s">
        <v>22</v>
      </c>
      <c r="O558" t="s">
        <v>23</v>
      </c>
      <c r="P558">
        <v>2</v>
      </c>
      <c r="Q558" t="s">
        <v>24</v>
      </c>
      <c r="R558">
        <v>1</v>
      </c>
      <c r="S558" t="s">
        <v>26</v>
      </c>
      <c r="T558" t="s">
        <v>25</v>
      </c>
    </row>
    <row r="559" spans="1:20" x14ac:dyDescent="0.25">
      <c r="A559" t="s">
        <v>20</v>
      </c>
      <c r="B559" s="1">
        <v>21</v>
      </c>
      <c r="C559" t="str">
        <f t="shared" si="24"/>
        <v>1 - 2 years</v>
      </c>
      <c r="D559" t="s">
        <v>45</v>
      </c>
      <c r="E559" t="s">
        <v>36</v>
      </c>
      <c r="F559">
        <v>5003</v>
      </c>
      <c r="G559" t="str">
        <f t="shared" si="25"/>
        <v>5k - 10k</v>
      </c>
      <c r="H559" t="s">
        <v>20</v>
      </c>
      <c r="I559" t="s">
        <v>30</v>
      </c>
      <c r="J559">
        <v>1</v>
      </c>
      <c r="K559">
        <v>4</v>
      </c>
      <c r="L559">
        <v>29</v>
      </c>
      <c r="M559" t="str">
        <f t="shared" si="26"/>
        <v>18 - 30</v>
      </c>
      <c r="N559" t="s">
        <v>46</v>
      </c>
      <c r="O559" t="s">
        <v>23</v>
      </c>
      <c r="P559">
        <v>2</v>
      </c>
      <c r="Q559" t="s">
        <v>24</v>
      </c>
      <c r="R559">
        <v>1</v>
      </c>
      <c r="S559" t="s">
        <v>25</v>
      </c>
      <c r="T559" t="s">
        <v>25</v>
      </c>
    </row>
    <row r="560" spans="1:20" x14ac:dyDescent="0.25">
      <c r="A560" t="s">
        <v>17</v>
      </c>
      <c r="B560" s="1">
        <v>24</v>
      </c>
      <c r="C560" t="str">
        <f t="shared" si="24"/>
        <v>1 - 2 years</v>
      </c>
      <c r="D560" t="s">
        <v>48</v>
      </c>
      <c r="E560" t="s">
        <v>19</v>
      </c>
      <c r="F560">
        <v>3552</v>
      </c>
      <c r="G560" t="str">
        <f t="shared" si="25"/>
        <v>1k - 5k</v>
      </c>
      <c r="H560" t="s">
        <v>29</v>
      </c>
      <c r="I560" t="s">
        <v>32</v>
      </c>
      <c r="J560">
        <v>3</v>
      </c>
      <c r="K560">
        <v>4</v>
      </c>
      <c r="L560">
        <v>27</v>
      </c>
      <c r="M560" t="str">
        <f t="shared" si="26"/>
        <v>18 - 30</v>
      </c>
      <c r="N560" t="s">
        <v>46</v>
      </c>
      <c r="O560" t="s">
        <v>23</v>
      </c>
      <c r="P560">
        <v>1</v>
      </c>
      <c r="Q560" t="s">
        <v>24</v>
      </c>
      <c r="R560">
        <v>1</v>
      </c>
      <c r="S560" t="s">
        <v>26</v>
      </c>
      <c r="T560" t="s">
        <v>25</v>
      </c>
    </row>
    <row r="561" spans="1:20" x14ac:dyDescent="0.25">
      <c r="A561" t="s">
        <v>27</v>
      </c>
      <c r="B561" s="1">
        <v>18</v>
      </c>
      <c r="C561" t="str">
        <f t="shared" si="24"/>
        <v>1 - 2 years</v>
      </c>
      <c r="D561" t="s">
        <v>18</v>
      </c>
      <c r="E561" t="s">
        <v>19</v>
      </c>
      <c r="F561">
        <v>1928</v>
      </c>
      <c r="G561" t="str">
        <f t="shared" si="25"/>
        <v>1k - 5k</v>
      </c>
      <c r="H561" t="s">
        <v>29</v>
      </c>
      <c r="I561" t="s">
        <v>42</v>
      </c>
      <c r="J561">
        <v>2</v>
      </c>
      <c r="K561">
        <v>2</v>
      </c>
      <c r="L561">
        <v>31</v>
      </c>
      <c r="M561" t="str">
        <f t="shared" si="26"/>
        <v>30 - 55</v>
      </c>
      <c r="N561" t="s">
        <v>22</v>
      </c>
      <c r="O561" t="s">
        <v>23</v>
      </c>
      <c r="P561">
        <v>2</v>
      </c>
      <c r="Q561" t="s">
        <v>33</v>
      </c>
      <c r="R561">
        <v>1</v>
      </c>
      <c r="S561" t="s">
        <v>26</v>
      </c>
      <c r="T561" t="s">
        <v>25</v>
      </c>
    </row>
    <row r="562" spans="1:20" x14ac:dyDescent="0.25">
      <c r="A562" t="s">
        <v>17</v>
      </c>
      <c r="B562" s="1">
        <v>24</v>
      </c>
      <c r="C562" t="str">
        <f t="shared" si="24"/>
        <v>1 - 2 years</v>
      </c>
      <c r="D562" t="s">
        <v>28</v>
      </c>
      <c r="E562" t="s">
        <v>36</v>
      </c>
      <c r="F562">
        <v>2964</v>
      </c>
      <c r="G562" t="str">
        <f t="shared" si="25"/>
        <v>1k - 5k</v>
      </c>
      <c r="H562" t="s">
        <v>20</v>
      </c>
      <c r="I562" t="s">
        <v>21</v>
      </c>
      <c r="J562">
        <v>4</v>
      </c>
      <c r="K562">
        <v>4</v>
      </c>
      <c r="L562">
        <v>49</v>
      </c>
      <c r="M562" t="str">
        <f t="shared" si="26"/>
        <v>30 - 55</v>
      </c>
      <c r="N562" t="s">
        <v>46</v>
      </c>
      <c r="O562" t="s">
        <v>34</v>
      </c>
      <c r="P562">
        <v>1</v>
      </c>
      <c r="Q562" t="s">
        <v>24</v>
      </c>
      <c r="R562">
        <v>2</v>
      </c>
      <c r="S562" t="s">
        <v>25</v>
      </c>
      <c r="T562" t="s">
        <v>26</v>
      </c>
    </row>
    <row r="563" spans="1:20" x14ac:dyDescent="0.25">
      <c r="A563" t="s">
        <v>17</v>
      </c>
      <c r="B563" s="1">
        <v>24</v>
      </c>
      <c r="C563" t="str">
        <f t="shared" si="24"/>
        <v>1 - 2 years</v>
      </c>
      <c r="D563" t="s">
        <v>48</v>
      </c>
      <c r="E563" t="s">
        <v>19</v>
      </c>
      <c r="F563">
        <v>1546</v>
      </c>
      <c r="G563" t="str">
        <f t="shared" si="25"/>
        <v>1k - 5k</v>
      </c>
      <c r="H563" t="s">
        <v>29</v>
      </c>
      <c r="I563" t="s">
        <v>32</v>
      </c>
      <c r="J563">
        <v>4</v>
      </c>
      <c r="K563">
        <v>4</v>
      </c>
      <c r="L563">
        <v>24</v>
      </c>
      <c r="M563" t="str">
        <f t="shared" si="26"/>
        <v>18 - 30</v>
      </c>
      <c r="N563" t="s">
        <v>46</v>
      </c>
      <c r="O563" t="s">
        <v>38</v>
      </c>
      <c r="P563">
        <v>1</v>
      </c>
      <c r="Q563" t="s">
        <v>33</v>
      </c>
      <c r="R563">
        <v>1</v>
      </c>
      <c r="S563" t="s">
        <v>26</v>
      </c>
      <c r="T563" t="s">
        <v>25</v>
      </c>
    </row>
    <row r="564" spans="1:20" x14ac:dyDescent="0.25">
      <c r="A564" t="s">
        <v>47</v>
      </c>
      <c r="B564" s="1">
        <v>6</v>
      </c>
      <c r="C564" t="str">
        <f t="shared" si="24"/>
        <v>&lt; 1 year</v>
      </c>
      <c r="D564" t="s">
        <v>35</v>
      </c>
      <c r="E564" t="s">
        <v>19</v>
      </c>
      <c r="F564">
        <v>683</v>
      </c>
      <c r="G564" t="str">
        <f t="shared" si="25"/>
        <v>250 - 1k</v>
      </c>
      <c r="H564" t="s">
        <v>29</v>
      </c>
      <c r="I564" t="s">
        <v>42</v>
      </c>
      <c r="J564">
        <v>2</v>
      </c>
      <c r="K564">
        <v>1</v>
      </c>
      <c r="L564">
        <v>29</v>
      </c>
      <c r="M564" t="str">
        <f t="shared" si="26"/>
        <v>18 - 30</v>
      </c>
      <c r="N564" t="s">
        <v>46</v>
      </c>
      <c r="O564" t="s">
        <v>23</v>
      </c>
      <c r="P564">
        <v>1</v>
      </c>
      <c r="Q564" t="s">
        <v>24</v>
      </c>
      <c r="R564">
        <v>1</v>
      </c>
      <c r="S564" t="s">
        <v>26</v>
      </c>
      <c r="T564" t="s">
        <v>26</v>
      </c>
    </row>
    <row r="565" spans="1:20" x14ac:dyDescent="0.25">
      <c r="A565" t="s">
        <v>27</v>
      </c>
      <c r="B565" s="1">
        <v>36</v>
      </c>
      <c r="C565" t="str">
        <f t="shared" si="24"/>
        <v>2 - 5 years</v>
      </c>
      <c r="D565" t="s">
        <v>28</v>
      </c>
      <c r="E565" t="s">
        <v>36</v>
      </c>
      <c r="F565">
        <v>12389</v>
      </c>
      <c r="G565" t="str">
        <f t="shared" si="25"/>
        <v>10k - 20k</v>
      </c>
      <c r="H565" t="s">
        <v>20</v>
      </c>
      <c r="I565" t="s">
        <v>30</v>
      </c>
      <c r="J565">
        <v>1</v>
      </c>
      <c r="K565">
        <v>4</v>
      </c>
      <c r="L565">
        <v>37</v>
      </c>
      <c r="M565" t="str">
        <f t="shared" si="26"/>
        <v>30 - 55</v>
      </c>
      <c r="N565" t="s">
        <v>22</v>
      </c>
      <c r="O565" t="s">
        <v>34</v>
      </c>
      <c r="P565">
        <v>1</v>
      </c>
      <c r="Q565" t="s">
        <v>24</v>
      </c>
      <c r="R565">
        <v>1</v>
      </c>
      <c r="S565" t="s">
        <v>25</v>
      </c>
      <c r="T565" t="s">
        <v>25</v>
      </c>
    </row>
    <row r="566" spans="1:20" x14ac:dyDescent="0.25">
      <c r="A566" t="s">
        <v>27</v>
      </c>
      <c r="B566" s="1">
        <v>24</v>
      </c>
      <c r="C566" t="str">
        <f t="shared" si="24"/>
        <v>1 - 2 years</v>
      </c>
      <c r="D566" t="s">
        <v>35</v>
      </c>
      <c r="E566" t="s">
        <v>43</v>
      </c>
      <c r="F566">
        <v>4712</v>
      </c>
      <c r="G566" t="str">
        <f t="shared" si="25"/>
        <v>1k - 5k</v>
      </c>
      <c r="H566" t="s">
        <v>20</v>
      </c>
      <c r="I566" t="s">
        <v>30</v>
      </c>
      <c r="J566">
        <v>4</v>
      </c>
      <c r="K566">
        <v>2</v>
      </c>
      <c r="L566">
        <v>37</v>
      </c>
      <c r="M566" t="str">
        <f t="shared" si="26"/>
        <v>30 - 55</v>
      </c>
      <c r="N566" t="s">
        <v>46</v>
      </c>
      <c r="O566" t="s">
        <v>23</v>
      </c>
      <c r="P566">
        <v>2</v>
      </c>
      <c r="Q566" t="s">
        <v>39</v>
      </c>
      <c r="R566">
        <v>1</v>
      </c>
      <c r="S566" t="s">
        <v>25</v>
      </c>
      <c r="T566" t="s">
        <v>26</v>
      </c>
    </row>
    <row r="567" spans="1:20" x14ac:dyDescent="0.25">
      <c r="A567" t="s">
        <v>27</v>
      </c>
      <c r="B567" s="1">
        <v>24</v>
      </c>
      <c r="C567" t="str">
        <f t="shared" si="24"/>
        <v>1 - 2 years</v>
      </c>
      <c r="D567" t="s">
        <v>35</v>
      </c>
      <c r="E567" t="s">
        <v>19</v>
      </c>
      <c r="F567">
        <v>1553</v>
      </c>
      <c r="G567" t="str">
        <f t="shared" si="25"/>
        <v>1k - 5k</v>
      </c>
      <c r="H567" t="s">
        <v>44</v>
      </c>
      <c r="I567" t="s">
        <v>32</v>
      </c>
      <c r="J567">
        <v>3</v>
      </c>
      <c r="K567">
        <v>2</v>
      </c>
      <c r="L567">
        <v>23</v>
      </c>
      <c r="M567" t="str">
        <f t="shared" si="26"/>
        <v>18 - 30</v>
      </c>
      <c r="N567" t="s">
        <v>22</v>
      </c>
      <c r="O567" t="s">
        <v>38</v>
      </c>
      <c r="P567">
        <v>2</v>
      </c>
      <c r="Q567" t="s">
        <v>24</v>
      </c>
      <c r="R567">
        <v>1</v>
      </c>
      <c r="S567" t="s">
        <v>25</v>
      </c>
      <c r="T567" t="s">
        <v>26</v>
      </c>
    </row>
    <row r="568" spans="1:20" x14ac:dyDescent="0.25">
      <c r="A568" t="s">
        <v>17</v>
      </c>
      <c r="B568" s="1">
        <v>12</v>
      </c>
      <c r="C568" t="str">
        <f t="shared" si="24"/>
        <v>1 - 2 years</v>
      </c>
      <c r="D568" t="s">
        <v>28</v>
      </c>
      <c r="E568" t="s">
        <v>36</v>
      </c>
      <c r="F568">
        <v>1372</v>
      </c>
      <c r="G568" t="str">
        <f t="shared" si="25"/>
        <v>1k - 5k</v>
      </c>
      <c r="H568" t="s">
        <v>29</v>
      </c>
      <c r="I568" t="s">
        <v>32</v>
      </c>
      <c r="J568">
        <v>2</v>
      </c>
      <c r="K568">
        <v>3</v>
      </c>
      <c r="L568">
        <v>36</v>
      </c>
      <c r="M568" t="str">
        <f t="shared" si="26"/>
        <v>30 - 55</v>
      </c>
      <c r="N568" t="s">
        <v>22</v>
      </c>
      <c r="O568" t="s">
        <v>23</v>
      </c>
      <c r="P568">
        <v>1</v>
      </c>
      <c r="Q568" t="s">
        <v>24</v>
      </c>
      <c r="R568">
        <v>1</v>
      </c>
      <c r="S568" t="s">
        <v>26</v>
      </c>
      <c r="T568" t="s">
        <v>25</v>
      </c>
    </row>
    <row r="569" spans="1:20" x14ac:dyDescent="0.25">
      <c r="A569" t="s">
        <v>20</v>
      </c>
      <c r="B569" s="1">
        <v>24</v>
      </c>
      <c r="C569" t="str">
        <f t="shared" si="24"/>
        <v>1 - 2 years</v>
      </c>
      <c r="D569" t="s">
        <v>18</v>
      </c>
      <c r="E569" t="s">
        <v>19</v>
      </c>
      <c r="F569">
        <v>2578</v>
      </c>
      <c r="G569" t="str">
        <f t="shared" si="25"/>
        <v>1k - 5k</v>
      </c>
      <c r="H569" t="s">
        <v>40</v>
      </c>
      <c r="I569" t="s">
        <v>21</v>
      </c>
      <c r="J569">
        <v>2</v>
      </c>
      <c r="K569">
        <v>2</v>
      </c>
      <c r="L569">
        <v>34</v>
      </c>
      <c r="M569" t="str">
        <f t="shared" si="26"/>
        <v>30 - 55</v>
      </c>
      <c r="N569" t="s">
        <v>22</v>
      </c>
      <c r="O569" t="s">
        <v>23</v>
      </c>
      <c r="P569">
        <v>1</v>
      </c>
      <c r="Q569" t="s">
        <v>24</v>
      </c>
      <c r="R569">
        <v>1</v>
      </c>
      <c r="S569" t="s">
        <v>26</v>
      </c>
      <c r="T569" t="s">
        <v>26</v>
      </c>
    </row>
    <row r="570" spans="1:20" x14ac:dyDescent="0.25">
      <c r="A570" t="s">
        <v>27</v>
      </c>
      <c r="B570" s="1">
        <v>48</v>
      </c>
      <c r="C570" t="str">
        <f t="shared" si="24"/>
        <v>2 - 5 years</v>
      </c>
      <c r="D570" t="s">
        <v>28</v>
      </c>
      <c r="E570" t="s">
        <v>19</v>
      </c>
      <c r="F570">
        <v>3979</v>
      </c>
      <c r="G570" t="str">
        <f t="shared" si="25"/>
        <v>1k - 5k</v>
      </c>
      <c r="H570" t="s">
        <v>20</v>
      </c>
      <c r="I570" t="s">
        <v>32</v>
      </c>
      <c r="J570">
        <v>4</v>
      </c>
      <c r="K570">
        <v>1</v>
      </c>
      <c r="L570">
        <v>41</v>
      </c>
      <c r="M570" t="str">
        <f t="shared" si="26"/>
        <v>30 - 55</v>
      </c>
      <c r="N570" t="s">
        <v>22</v>
      </c>
      <c r="O570" t="s">
        <v>23</v>
      </c>
      <c r="P570">
        <v>2</v>
      </c>
      <c r="Q570" t="s">
        <v>24</v>
      </c>
      <c r="R570">
        <v>2</v>
      </c>
      <c r="S570" t="s">
        <v>25</v>
      </c>
      <c r="T570" t="s">
        <v>26</v>
      </c>
    </row>
    <row r="571" spans="1:20" x14ac:dyDescent="0.25">
      <c r="A571" t="s">
        <v>17</v>
      </c>
      <c r="B571" s="1">
        <v>48</v>
      </c>
      <c r="C571" t="str">
        <f t="shared" si="24"/>
        <v>2 - 5 years</v>
      </c>
      <c r="D571" t="s">
        <v>28</v>
      </c>
      <c r="E571" t="s">
        <v>19</v>
      </c>
      <c r="F571">
        <v>6758</v>
      </c>
      <c r="G571" t="str">
        <f t="shared" si="25"/>
        <v>5k - 10k</v>
      </c>
      <c r="H571" t="s">
        <v>29</v>
      </c>
      <c r="I571" t="s">
        <v>30</v>
      </c>
      <c r="J571">
        <v>3</v>
      </c>
      <c r="K571">
        <v>2</v>
      </c>
      <c r="L571">
        <v>31</v>
      </c>
      <c r="M571" t="str">
        <f t="shared" si="26"/>
        <v>30 - 55</v>
      </c>
      <c r="N571" t="s">
        <v>22</v>
      </c>
      <c r="O571" t="s">
        <v>23</v>
      </c>
      <c r="P571">
        <v>1</v>
      </c>
      <c r="Q571" t="s">
        <v>24</v>
      </c>
      <c r="R571">
        <v>1</v>
      </c>
      <c r="S571" t="s">
        <v>25</v>
      </c>
      <c r="T571" t="s">
        <v>25</v>
      </c>
    </row>
    <row r="572" spans="1:20" x14ac:dyDescent="0.25">
      <c r="A572" t="s">
        <v>17</v>
      </c>
      <c r="B572" s="1">
        <v>24</v>
      </c>
      <c r="C572" t="str">
        <f t="shared" si="24"/>
        <v>1 - 2 years</v>
      </c>
      <c r="D572" t="s">
        <v>28</v>
      </c>
      <c r="E572" t="s">
        <v>19</v>
      </c>
      <c r="F572">
        <v>3234</v>
      </c>
      <c r="G572" t="str">
        <f t="shared" si="25"/>
        <v>1k - 5k</v>
      </c>
      <c r="H572" t="s">
        <v>29</v>
      </c>
      <c r="I572" t="s">
        <v>42</v>
      </c>
      <c r="J572">
        <v>4</v>
      </c>
      <c r="K572">
        <v>4</v>
      </c>
      <c r="L572">
        <v>23</v>
      </c>
      <c r="M572" t="str">
        <f t="shared" si="26"/>
        <v>18 - 30</v>
      </c>
      <c r="N572" t="s">
        <v>22</v>
      </c>
      <c r="O572" t="s">
        <v>38</v>
      </c>
      <c r="P572">
        <v>1</v>
      </c>
      <c r="Q572" t="s">
        <v>33</v>
      </c>
      <c r="R572">
        <v>1</v>
      </c>
      <c r="S572" t="s">
        <v>25</v>
      </c>
      <c r="T572" t="s">
        <v>25</v>
      </c>
    </row>
    <row r="573" spans="1:20" x14ac:dyDescent="0.25">
      <c r="A573" t="s">
        <v>20</v>
      </c>
      <c r="B573" s="1">
        <v>30</v>
      </c>
      <c r="C573" t="str">
        <f t="shared" si="24"/>
        <v>2 - 5 years</v>
      </c>
      <c r="D573" t="s">
        <v>18</v>
      </c>
      <c r="E573" t="s">
        <v>19</v>
      </c>
      <c r="F573">
        <v>5954</v>
      </c>
      <c r="G573" t="str">
        <f t="shared" si="25"/>
        <v>5k - 10k</v>
      </c>
      <c r="H573" t="s">
        <v>29</v>
      </c>
      <c r="I573" t="s">
        <v>32</v>
      </c>
      <c r="J573">
        <v>3</v>
      </c>
      <c r="K573">
        <v>2</v>
      </c>
      <c r="L573">
        <v>38</v>
      </c>
      <c r="M573" t="str">
        <f t="shared" si="26"/>
        <v>30 - 55</v>
      </c>
      <c r="N573" t="s">
        <v>22</v>
      </c>
      <c r="O573" t="s">
        <v>23</v>
      </c>
      <c r="P573">
        <v>1</v>
      </c>
      <c r="Q573" t="s">
        <v>24</v>
      </c>
      <c r="R573">
        <v>1</v>
      </c>
      <c r="S573" t="s">
        <v>26</v>
      </c>
      <c r="T573" t="s">
        <v>26</v>
      </c>
    </row>
    <row r="574" spans="1:20" x14ac:dyDescent="0.25">
      <c r="A574" t="s">
        <v>20</v>
      </c>
      <c r="B574" s="1">
        <v>24</v>
      </c>
      <c r="C574" t="str">
        <f t="shared" si="24"/>
        <v>1 - 2 years</v>
      </c>
      <c r="D574" t="s">
        <v>28</v>
      </c>
      <c r="E574" t="s">
        <v>36</v>
      </c>
      <c r="F574">
        <v>5433</v>
      </c>
      <c r="G574" t="str">
        <f t="shared" si="25"/>
        <v>5k - 10k</v>
      </c>
      <c r="H574" t="s">
        <v>20</v>
      </c>
      <c r="I574" t="s">
        <v>41</v>
      </c>
      <c r="J574">
        <v>2</v>
      </c>
      <c r="K574">
        <v>4</v>
      </c>
      <c r="L574">
        <v>26</v>
      </c>
      <c r="M574" t="str">
        <f t="shared" si="26"/>
        <v>18 - 30</v>
      </c>
      <c r="N574" t="s">
        <v>22</v>
      </c>
      <c r="O574" t="s">
        <v>38</v>
      </c>
      <c r="P574">
        <v>1</v>
      </c>
      <c r="Q574" t="s">
        <v>39</v>
      </c>
      <c r="R574">
        <v>1</v>
      </c>
      <c r="S574" t="s">
        <v>25</v>
      </c>
      <c r="T574" t="s">
        <v>26</v>
      </c>
    </row>
    <row r="575" spans="1:20" x14ac:dyDescent="0.25">
      <c r="A575" t="s">
        <v>17</v>
      </c>
      <c r="B575" s="1">
        <v>15</v>
      </c>
      <c r="C575" t="str">
        <f t="shared" si="24"/>
        <v>1 - 2 years</v>
      </c>
      <c r="D575" t="s">
        <v>28</v>
      </c>
      <c r="E575" t="s">
        <v>43</v>
      </c>
      <c r="F575">
        <v>806</v>
      </c>
      <c r="G575" t="str">
        <f t="shared" si="25"/>
        <v>250 - 1k</v>
      </c>
      <c r="H575" t="s">
        <v>29</v>
      </c>
      <c r="I575" t="s">
        <v>30</v>
      </c>
      <c r="J575">
        <v>4</v>
      </c>
      <c r="K575">
        <v>4</v>
      </c>
      <c r="L575">
        <v>22</v>
      </c>
      <c r="M575" t="str">
        <f t="shared" si="26"/>
        <v>18 - 30</v>
      </c>
      <c r="N575" t="s">
        <v>22</v>
      </c>
      <c r="O575" t="s">
        <v>23</v>
      </c>
      <c r="P575">
        <v>1</v>
      </c>
      <c r="Q575" t="s">
        <v>33</v>
      </c>
      <c r="R575">
        <v>1</v>
      </c>
      <c r="S575" t="s">
        <v>26</v>
      </c>
      <c r="T575" t="s">
        <v>26</v>
      </c>
    </row>
    <row r="576" spans="1:20" x14ac:dyDescent="0.25">
      <c r="A576" t="s">
        <v>27</v>
      </c>
      <c r="B576" s="1">
        <v>9</v>
      </c>
      <c r="C576" t="str">
        <f t="shared" si="24"/>
        <v>&lt; 1 year</v>
      </c>
      <c r="D576" t="s">
        <v>28</v>
      </c>
      <c r="E576" t="s">
        <v>19</v>
      </c>
      <c r="F576">
        <v>1082</v>
      </c>
      <c r="G576" t="str">
        <f t="shared" si="25"/>
        <v>1k - 5k</v>
      </c>
      <c r="H576" t="s">
        <v>29</v>
      </c>
      <c r="I576" t="s">
        <v>21</v>
      </c>
      <c r="J576">
        <v>4</v>
      </c>
      <c r="K576">
        <v>4</v>
      </c>
      <c r="L576">
        <v>27</v>
      </c>
      <c r="M576" t="str">
        <f t="shared" si="26"/>
        <v>18 - 30</v>
      </c>
      <c r="N576" t="s">
        <v>22</v>
      </c>
      <c r="O576" t="s">
        <v>23</v>
      </c>
      <c r="P576">
        <v>2</v>
      </c>
      <c r="Q576" t="s">
        <v>33</v>
      </c>
      <c r="R576">
        <v>1</v>
      </c>
      <c r="S576" t="s">
        <v>26</v>
      </c>
      <c r="T576" t="s">
        <v>26</v>
      </c>
    </row>
    <row r="577" spans="1:20" x14ac:dyDescent="0.25">
      <c r="A577" t="s">
        <v>20</v>
      </c>
      <c r="B577" s="1">
        <v>15</v>
      </c>
      <c r="C577" t="str">
        <f t="shared" si="24"/>
        <v>1 - 2 years</v>
      </c>
      <c r="D577" t="s">
        <v>18</v>
      </c>
      <c r="E577" t="s">
        <v>19</v>
      </c>
      <c r="F577">
        <v>2788</v>
      </c>
      <c r="G577" t="str">
        <f t="shared" si="25"/>
        <v>1k - 5k</v>
      </c>
      <c r="H577" t="s">
        <v>29</v>
      </c>
      <c r="I577" t="s">
        <v>32</v>
      </c>
      <c r="J577">
        <v>2</v>
      </c>
      <c r="K577">
        <v>3</v>
      </c>
      <c r="L577">
        <v>24</v>
      </c>
      <c r="M577" t="str">
        <f t="shared" si="26"/>
        <v>18 - 30</v>
      </c>
      <c r="N577" t="s">
        <v>46</v>
      </c>
      <c r="O577" t="s">
        <v>23</v>
      </c>
      <c r="P577">
        <v>2</v>
      </c>
      <c r="Q577" t="s">
        <v>24</v>
      </c>
      <c r="R577">
        <v>1</v>
      </c>
      <c r="S577" t="s">
        <v>26</v>
      </c>
      <c r="T577" t="s">
        <v>26</v>
      </c>
    </row>
    <row r="578" spans="1:20" x14ac:dyDescent="0.25">
      <c r="A578" t="s">
        <v>27</v>
      </c>
      <c r="B578" s="1">
        <v>12</v>
      </c>
      <c r="C578" t="str">
        <f t="shared" si="24"/>
        <v>1 - 2 years</v>
      </c>
      <c r="D578" t="s">
        <v>28</v>
      </c>
      <c r="E578" t="s">
        <v>19</v>
      </c>
      <c r="F578">
        <v>2930</v>
      </c>
      <c r="G578" t="str">
        <f t="shared" si="25"/>
        <v>1k - 5k</v>
      </c>
      <c r="H578" t="s">
        <v>29</v>
      </c>
      <c r="I578" t="s">
        <v>32</v>
      </c>
      <c r="J578">
        <v>2</v>
      </c>
      <c r="K578">
        <v>1</v>
      </c>
      <c r="L578">
        <v>27</v>
      </c>
      <c r="M578" t="str">
        <f t="shared" si="26"/>
        <v>18 - 30</v>
      </c>
      <c r="N578" t="s">
        <v>22</v>
      </c>
      <c r="O578" t="s">
        <v>23</v>
      </c>
      <c r="P578">
        <v>1</v>
      </c>
      <c r="Q578" t="s">
        <v>24</v>
      </c>
      <c r="R578">
        <v>1</v>
      </c>
      <c r="S578" t="s">
        <v>26</v>
      </c>
      <c r="T578" t="s">
        <v>26</v>
      </c>
    </row>
    <row r="579" spans="1:20" x14ac:dyDescent="0.25">
      <c r="A579" t="s">
        <v>20</v>
      </c>
      <c r="B579" s="1">
        <v>24</v>
      </c>
      <c r="C579" t="str">
        <f t="shared" ref="C579:C642" si="27">IF(B579&lt;=11,"&lt; 1 year",IF(B579&lt;=24,"1 - 2 years",IF(B579&lt;=72,"2 - 5 years", "&gt; 5 years")))</f>
        <v>1 - 2 years</v>
      </c>
      <c r="D579" t="s">
        <v>18</v>
      </c>
      <c r="E579" t="s">
        <v>31</v>
      </c>
      <c r="F579">
        <v>1927</v>
      </c>
      <c r="G579" t="str">
        <f t="shared" ref="G579:G642" si="28">IF(F579&lt;= 1000,"250 - 1k",IF(F579&lt;=5000,"1k - 5k",IF(F579&lt;=10000,"5k - 10k", "10k - 20k")))</f>
        <v>1k - 5k</v>
      </c>
      <c r="H579" t="s">
        <v>20</v>
      </c>
      <c r="I579" t="s">
        <v>30</v>
      </c>
      <c r="J579">
        <v>3</v>
      </c>
      <c r="K579">
        <v>2</v>
      </c>
      <c r="L579">
        <v>33</v>
      </c>
      <c r="M579" t="str">
        <f t="shared" ref="M579:M642" si="29">IF(L579&lt;=30,"18 - 30",IF(L579&lt;=55,"30 - 55",IF(L579&gt;=75,"55 - 75","55 - 75")))</f>
        <v>30 - 55</v>
      </c>
      <c r="N579" t="s">
        <v>22</v>
      </c>
      <c r="O579" t="s">
        <v>23</v>
      </c>
      <c r="P579">
        <v>2</v>
      </c>
      <c r="Q579" t="s">
        <v>24</v>
      </c>
      <c r="R579">
        <v>1</v>
      </c>
      <c r="S579" t="s">
        <v>25</v>
      </c>
      <c r="T579" t="s">
        <v>26</v>
      </c>
    </row>
    <row r="580" spans="1:20" x14ac:dyDescent="0.25">
      <c r="A580" t="s">
        <v>27</v>
      </c>
      <c r="B580" s="1">
        <v>36</v>
      </c>
      <c r="C580" t="str">
        <f t="shared" si="27"/>
        <v>2 - 5 years</v>
      </c>
      <c r="D580" t="s">
        <v>18</v>
      </c>
      <c r="E580" t="s">
        <v>36</v>
      </c>
      <c r="F580">
        <v>2820</v>
      </c>
      <c r="G580" t="str">
        <f t="shared" si="28"/>
        <v>1k - 5k</v>
      </c>
      <c r="H580" t="s">
        <v>29</v>
      </c>
      <c r="I580" t="s">
        <v>42</v>
      </c>
      <c r="J580">
        <v>4</v>
      </c>
      <c r="K580">
        <v>4</v>
      </c>
      <c r="L580">
        <v>27</v>
      </c>
      <c r="M580" t="str">
        <f t="shared" si="29"/>
        <v>18 - 30</v>
      </c>
      <c r="N580" t="s">
        <v>22</v>
      </c>
      <c r="O580" t="s">
        <v>23</v>
      </c>
      <c r="P580">
        <v>2</v>
      </c>
      <c r="Q580" t="s">
        <v>24</v>
      </c>
      <c r="R580">
        <v>1</v>
      </c>
      <c r="S580" t="s">
        <v>26</v>
      </c>
      <c r="T580" t="s">
        <v>25</v>
      </c>
    </row>
    <row r="581" spans="1:20" x14ac:dyDescent="0.25">
      <c r="A581" t="s">
        <v>20</v>
      </c>
      <c r="B581" s="1">
        <v>24</v>
      </c>
      <c r="C581" t="str">
        <f t="shared" si="27"/>
        <v>1 - 2 years</v>
      </c>
      <c r="D581" t="s">
        <v>28</v>
      </c>
      <c r="E581" t="s">
        <v>31</v>
      </c>
      <c r="F581">
        <v>937</v>
      </c>
      <c r="G581" t="str">
        <f t="shared" si="28"/>
        <v>250 - 1k</v>
      </c>
      <c r="H581" t="s">
        <v>29</v>
      </c>
      <c r="I581" t="s">
        <v>42</v>
      </c>
      <c r="J581">
        <v>4</v>
      </c>
      <c r="K581">
        <v>3</v>
      </c>
      <c r="L581">
        <v>27</v>
      </c>
      <c r="M581" t="str">
        <f t="shared" si="29"/>
        <v>18 - 30</v>
      </c>
      <c r="N581" t="s">
        <v>22</v>
      </c>
      <c r="O581" t="s">
        <v>23</v>
      </c>
      <c r="P581">
        <v>2</v>
      </c>
      <c r="Q581" t="s">
        <v>33</v>
      </c>
      <c r="R581">
        <v>1</v>
      </c>
      <c r="S581" t="s">
        <v>26</v>
      </c>
      <c r="T581" t="s">
        <v>26</v>
      </c>
    </row>
    <row r="582" spans="1:20" x14ac:dyDescent="0.25">
      <c r="A582" t="s">
        <v>27</v>
      </c>
      <c r="B582" s="1">
        <v>18</v>
      </c>
      <c r="C582" t="str">
        <f t="shared" si="27"/>
        <v>1 - 2 years</v>
      </c>
      <c r="D582" t="s">
        <v>18</v>
      </c>
      <c r="E582" t="s">
        <v>36</v>
      </c>
      <c r="F582">
        <v>1056</v>
      </c>
      <c r="G582" t="str">
        <f t="shared" si="28"/>
        <v>1k - 5k</v>
      </c>
      <c r="H582" t="s">
        <v>29</v>
      </c>
      <c r="I582" t="s">
        <v>21</v>
      </c>
      <c r="J582">
        <v>3</v>
      </c>
      <c r="K582">
        <v>3</v>
      </c>
      <c r="L582">
        <v>30</v>
      </c>
      <c r="M582" t="str">
        <f t="shared" si="29"/>
        <v>18 - 30</v>
      </c>
      <c r="N582" t="s">
        <v>46</v>
      </c>
      <c r="O582" t="s">
        <v>23</v>
      </c>
      <c r="P582">
        <v>2</v>
      </c>
      <c r="Q582" t="s">
        <v>24</v>
      </c>
      <c r="R582">
        <v>1</v>
      </c>
      <c r="S582" t="s">
        <v>26</v>
      </c>
      <c r="T582" t="s">
        <v>25</v>
      </c>
    </row>
    <row r="583" spans="1:20" x14ac:dyDescent="0.25">
      <c r="A583" t="s">
        <v>27</v>
      </c>
      <c r="B583" s="1">
        <v>12</v>
      </c>
      <c r="C583" t="str">
        <f t="shared" si="27"/>
        <v>1 - 2 years</v>
      </c>
      <c r="D583" t="s">
        <v>18</v>
      </c>
      <c r="E583" t="s">
        <v>36</v>
      </c>
      <c r="F583">
        <v>3124</v>
      </c>
      <c r="G583" t="str">
        <f t="shared" si="28"/>
        <v>1k - 5k</v>
      </c>
      <c r="H583" t="s">
        <v>29</v>
      </c>
      <c r="I583" t="s">
        <v>42</v>
      </c>
      <c r="J583">
        <v>1</v>
      </c>
      <c r="K583">
        <v>3</v>
      </c>
      <c r="L583">
        <v>49</v>
      </c>
      <c r="M583" t="str">
        <f t="shared" si="29"/>
        <v>30 - 55</v>
      </c>
      <c r="N583" t="s">
        <v>46</v>
      </c>
      <c r="O583" t="s">
        <v>23</v>
      </c>
      <c r="P583">
        <v>2</v>
      </c>
      <c r="Q583" t="s">
        <v>33</v>
      </c>
      <c r="R583">
        <v>2</v>
      </c>
      <c r="S583" t="s">
        <v>26</v>
      </c>
      <c r="T583" t="s">
        <v>26</v>
      </c>
    </row>
    <row r="584" spans="1:20" x14ac:dyDescent="0.25">
      <c r="A584" t="s">
        <v>20</v>
      </c>
      <c r="B584" s="1">
        <v>9</v>
      </c>
      <c r="C584" t="str">
        <f t="shared" si="27"/>
        <v>&lt; 1 year</v>
      </c>
      <c r="D584" t="s">
        <v>28</v>
      </c>
      <c r="E584" t="s">
        <v>19</v>
      </c>
      <c r="F584">
        <v>1388</v>
      </c>
      <c r="G584" t="str">
        <f t="shared" si="28"/>
        <v>1k - 5k</v>
      </c>
      <c r="H584" t="s">
        <v>29</v>
      </c>
      <c r="I584" t="s">
        <v>30</v>
      </c>
      <c r="J584">
        <v>4</v>
      </c>
      <c r="K584">
        <v>2</v>
      </c>
      <c r="L584">
        <v>26</v>
      </c>
      <c r="M584" t="str">
        <f t="shared" si="29"/>
        <v>18 - 30</v>
      </c>
      <c r="N584" t="s">
        <v>22</v>
      </c>
      <c r="O584" t="s">
        <v>38</v>
      </c>
      <c r="P584">
        <v>1</v>
      </c>
      <c r="Q584" t="s">
        <v>24</v>
      </c>
      <c r="R584">
        <v>1</v>
      </c>
      <c r="S584" t="s">
        <v>26</v>
      </c>
      <c r="T584" t="s">
        <v>26</v>
      </c>
    </row>
    <row r="585" spans="1:20" x14ac:dyDescent="0.25">
      <c r="A585" t="s">
        <v>27</v>
      </c>
      <c r="B585" s="1">
        <v>36</v>
      </c>
      <c r="C585" t="str">
        <f t="shared" si="27"/>
        <v>2 - 5 years</v>
      </c>
      <c r="D585" t="s">
        <v>28</v>
      </c>
      <c r="E585" t="s">
        <v>50</v>
      </c>
      <c r="F585">
        <v>2384</v>
      </c>
      <c r="G585" t="str">
        <f t="shared" si="28"/>
        <v>1k - 5k</v>
      </c>
      <c r="H585" t="s">
        <v>29</v>
      </c>
      <c r="I585" t="s">
        <v>42</v>
      </c>
      <c r="J585">
        <v>4</v>
      </c>
      <c r="K585">
        <v>1</v>
      </c>
      <c r="L585">
        <v>33</v>
      </c>
      <c r="M585" t="str">
        <f t="shared" si="29"/>
        <v>30 - 55</v>
      </c>
      <c r="N585" t="s">
        <v>22</v>
      </c>
      <c r="O585" t="s">
        <v>38</v>
      </c>
      <c r="P585">
        <v>1</v>
      </c>
      <c r="Q585" t="s">
        <v>33</v>
      </c>
      <c r="R585">
        <v>1</v>
      </c>
      <c r="S585" t="s">
        <v>26</v>
      </c>
      <c r="T585" t="s">
        <v>25</v>
      </c>
    </row>
    <row r="586" spans="1:20" x14ac:dyDescent="0.25">
      <c r="A586" t="s">
        <v>20</v>
      </c>
      <c r="B586" s="1">
        <v>12</v>
      </c>
      <c r="C586" t="str">
        <f t="shared" si="27"/>
        <v>1 - 2 years</v>
      </c>
      <c r="D586" t="s">
        <v>28</v>
      </c>
      <c r="E586" t="s">
        <v>36</v>
      </c>
      <c r="F586">
        <v>2133</v>
      </c>
      <c r="G586" t="str">
        <f t="shared" si="28"/>
        <v>1k - 5k</v>
      </c>
      <c r="H586" t="s">
        <v>20</v>
      </c>
      <c r="I586" t="s">
        <v>21</v>
      </c>
      <c r="J586">
        <v>4</v>
      </c>
      <c r="K586">
        <v>4</v>
      </c>
      <c r="L586">
        <v>52</v>
      </c>
      <c r="M586" t="str">
        <f t="shared" si="29"/>
        <v>30 - 55</v>
      </c>
      <c r="N586" t="s">
        <v>22</v>
      </c>
      <c r="O586" t="s">
        <v>34</v>
      </c>
      <c r="P586">
        <v>1</v>
      </c>
      <c r="Q586" t="s">
        <v>39</v>
      </c>
      <c r="R586">
        <v>1</v>
      </c>
      <c r="S586" t="s">
        <v>25</v>
      </c>
      <c r="T586" t="s">
        <v>26</v>
      </c>
    </row>
    <row r="587" spans="1:20" x14ac:dyDescent="0.25">
      <c r="A587" t="s">
        <v>17</v>
      </c>
      <c r="B587" s="1">
        <v>18</v>
      </c>
      <c r="C587" t="str">
        <f t="shared" si="27"/>
        <v>1 - 2 years</v>
      </c>
      <c r="D587" t="s">
        <v>28</v>
      </c>
      <c r="E587" t="s">
        <v>19</v>
      </c>
      <c r="F587">
        <v>2039</v>
      </c>
      <c r="G587" t="str">
        <f t="shared" si="28"/>
        <v>1k - 5k</v>
      </c>
      <c r="H587" t="s">
        <v>29</v>
      </c>
      <c r="I587" t="s">
        <v>30</v>
      </c>
      <c r="J587">
        <v>1</v>
      </c>
      <c r="K587">
        <v>4</v>
      </c>
      <c r="L587">
        <v>20</v>
      </c>
      <c r="M587" t="str">
        <f t="shared" si="29"/>
        <v>18 - 30</v>
      </c>
      <c r="N587" t="s">
        <v>46</v>
      </c>
      <c r="O587" t="s">
        <v>38</v>
      </c>
      <c r="P587">
        <v>1</v>
      </c>
      <c r="Q587" t="s">
        <v>24</v>
      </c>
      <c r="R587">
        <v>1</v>
      </c>
      <c r="S587" t="s">
        <v>26</v>
      </c>
      <c r="T587" t="s">
        <v>25</v>
      </c>
    </row>
    <row r="588" spans="1:20" x14ac:dyDescent="0.25">
      <c r="A588" t="s">
        <v>17</v>
      </c>
      <c r="B588" s="1">
        <v>9</v>
      </c>
      <c r="C588" t="str">
        <f t="shared" si="27"/>
        <v>&lt; 1 year</v>
      </c>
      <c r="D588" t="s">
        <v>18</v>
      </c>
      <c r="E588" t="s">
        <v>36</v>
      </c>
      <c r="F588">
        <v>2799</v>
      </c>
      <c r="G588" t="str">
        <f t="shared" si="28"/>
        <v>1k - 5k</v>
      </c>
      <c r="H588" t="s">
        <v>29</v>
      </c>
      <c r="I588" t="s">
        <v>30</v>
      </c>
      <c r="J588">
        <v>2</v>
      </c>
      <c r="K588">
        <v>2</v>
      </c>
      <c r="L588">
        <v>36</v>
      </c>
      <c r="M588" t="str">
        <f t="shared" si="29"/>
        <v>30 - 55</v>
      </c>
      <c r="N588" t="s">
        <v>22</v>
      </c>
      <c r="O588" t="s">
        <v>38</v>
      </c>
      <c r="P588">
        <v>2</v>
      </c>
      <c r="Q588" t="s">
        <v>24</v>
      </c>
      <c r="R588">
        <v>2</v>
      </c>
      <c r="S588" t="s">
        <v>26</v>
      </c>
      <c r="T588" t="s">
        <v>26</v>
      </c>
    </row>
    <row r="589" spans="1:20" x14ac:dyDescent="0.25">
      <c r="A589" t="s">
        <v>17</v>
      </c>
      <c r="B589" s="1">
        <v>12</v>
      </c>
      <c r="C589" t="str">
        <f t="shared" si="27"/>
        <v>1 - 2 years</v>
      </c>
      <c r="D589" t="s">
        <v>28</v>
      </c>
      <c r="E589" t="s">
        <v>19</v>
      </c>
      <c r="F589">
        <v>1289</v>
      </c>
      <c r="G589" t="str">
        <f t="shared" si="28"/>
        <v>1k - 5k</v>
      </c>
      <c r="H589" t="s">
        <v>29</v>
      </c>
      <c r="I589" t="s">
        <v>30</v>
      </c>
      <c r="J589">
        <v>4</v>
      </c>
      <c r="K589">
        <v>1</v>
      </c>
      <c r="L589">
        <v>21</v>
      </c>
      <c r="M589" t="str">
        <f t="shared" si="29"/>
        <v>18 - 30</v>
      </c>
      <c r="N589" t="s">
        <v>22</v>
      </c>
      <c r="O589" t="s">
        <v>23</v>
      </c>
      <c r="P589">
        <v>1</v>
      </c>
      <c r="Q589" t="s">
        <v>33</v>
      </c>
      <c r="R589">
        <v>1</v>
      </c>
      <c r="S589" t="s">
        <v>26</v>
      </c>
      <c r="T589" t="s">
        <v>26</v>
      </c>
    </row>
    <row r="590" spans="1:20" x14ac:dyDescent="0.25">
      <c r="A590" t="s">
        <v>17</v>
      </c>
      <c r="B590" s="1">
        <v>18</v>
      </c>
      <c r="C590" t="str">
        <f t="shared" si="27"/>
        <v>1 - 2 years</v>
      </c>
      <c r="D590" t="s">
        <v>28</v>
      </c>
      <c r="E590" t="s">
        <v>19</v>
      </c>
      <c r="F590">
        <v>1217</v>
      </c>
      <c r="G590" t="str">
        <f t="shared" si="28"/>
        <v>1k - 5k</v>
      </c>
      <c r="H590" t="s">
        <v>29</v>
      </c>
      <c r="I590" t="s">
        <v>30</v>
      </c>
      <c r="J590">
        <v>4</v>
      </c>
      <c r="K590">
        <v>3</v>
      </c>
      <c r="L590">
        <v>47</v>
      </c>
      <c r="M590" t="str">
        <f t="shared" si="29"/>
        <v>30 - 55</v>
      </c>
      <c r="N590" t="s">
        <v>22</v>
      </c>
      <c r="O590" t="s">
        <v>23</v>
      </c>
      <c r="P590">
        <v>1</v>
      </c>
      <c r="Q590" t="s">
        <v>33</v>
      </c>
      <c r="R590">
        <v>1</v>
      </c>
      <c r="S590" t="s">
        <v>25</v>
      </c>
      <c r="T590" t="s">
        <v>25</v>
      </c>
    </row>
    <row r="591" spans="1:20" x14ac:dyDescent="0.25">
      <c r="A591" t="s">
        <v>17</v>
      </c>
      <c r="B591" s="1">
        <v>12</v>
      </c>
      <c r="C591" t="str">
        <f t="shared" si="27"/>
        <v>1 - 2 years</v>
      </c>
      <c r="D591" t="s">
        <v>18</v>
      </c>
      <c r="E591" t="s">
        <v>19</v>
      </c>
      <c r="F591">
        <v>2246</v>
      </c>
      <c r="G591" t="str">
        <f t="shared" si="28"/>
        <v>1k - 5k</v>
      </c>
      <c r="H591" t="s">
        <v>29</v>
      </c>
      <c r="I591" t="s">
        <v>21</v>
      </c>
      <c r="J591">
        <v>3</v>
      </c>
      <c r="K591">
        <v>3</v>
      </c>
      <c r="L591">
        <v>60</v>
      </c>
      <c r="M591" t="str">
        <f t="shared" si="29"/>
        <v>55 - 75</v>
      </c>
      <c r="N591" t="s">
        <v>22</v>
      </c>
      <c r="O591" t="s">
        <v>23</v>
      </c>
      <c r="P591">
        <v>2</v>
      </c>
      <c r="Q591" t="s">
        <v>24</v>
      </c>
      <c r="R591">
        <v>1</v>
      </c>
      <c r="S591" t="s">
        <v>26</v>
      </c>
      <c r="T591" t="s">
        <v>25</v>
      </c>
    </row>
    <row r="592" spans="1:20" x14ac:dyDescent="0.25">
      <c r="A592" t="s">
        <v>17</v>
      </c>
      <c r="B592" s="1">
        <v>12</v>
      </c>
      <c r="C592" t="str">
        <f t="shared" si="27"/>
        <v>1 - 2 years</v>
      </c>
      <c r="D592" t="s">
        <v>18</v>
      </c>
      <c r="E592" t="s">
        <v>19</v>
      </c>
      <c r="F592">
        <v>385</v>
      </c>
      <c r="G592" t="str">
        <f t="shared" si="28"/>
        <v>250 - 1k</v>
      </c>
      <c r="H592" t="s">
        <v>29</v>
      </c>
      <c r="I592" t="s">
        <v>32</v>
      </c>
      <c r="J592">
        <v>4</v>
      </c>
      <c r="K592">
        <v>3</v>
      </c>
      <c r="L592">
        <v>58</v>
      </c>
      <c r="M592" t="str">
        <f t="shared" si="29"/>
        <v>55 - 75</v>
      </c>
      <c r="N592" t="s">
        <v>22</v>
      </c>
      <c r="O592" t="s">
        <v>23</v>
      </c>
      <c r="P592">
        <v>4</v>
      </c>
      <c r="Q592" t="s">
        <v>33</v>
      </c>
      <c r="R592">
        <v>1</v>
      </c>
      <c r="S592" t="s">
        <v>25</v>
      </c>
      <c r="T592" t="s">
        <v>26</v>
      </c>
    </row>
    <row r="593" spans="1:20" x14ac:dyDescent="0.25">
      <c r="A593" t="s">
        <v>27</v>
      </c>
      <c r="B593" s="1">
        <v>24</v>
      </c>
      <c r="C593" t="str">
        <f t="shared" si="27"/>
        <v>1 - 2 years</v>
      </c>
      <c r="D593" t="s">
        <v>35</v>
      </c>
      <c r="E593" t="s">
        <v>36</v>
      </c>
      <c r="F593">
        <v>1965</v>
      </c>
      <c r="G593" t="str">
        <f t="shared" si="28"/>
        <v>1k - 5k</v>
      </c>
      <c r="H593" t="s">
        <v>20</v>
      </c>
      <c r="I593" t="s">
        <v>30</v>
      </c>
      <c r="J593">
        <v>4</v>
      </c>
      <c r="K593">
        <v>4</v>
      </c>
      <c r="L593">
        <v>42</v>
      </c>
      <c r="M593" t="str">
        <f t="shared" si="29"/>
        <v>30 - 55</v>
      </c>
      <c r="N593" t="s">
        <v>22</v>
      </c>
      <c r="O593" t="s">
        <v>38</v>
      </c>
      <c r="P593">
        <v>2</v>
      </c>
      <c r="Q593" t="s">
        <v>24</v>
      </c>
      <c r="R593">
        <v>1</v>
      </c>
      <c r="S593" t="s">
        <v>25</v>
      </c>
      <c r="T593" t="s">
        <v>26</v>
      </c>
    </row>
    <row r="594" spans="1:20" x14ac:dyDescent="0.25">
      <c r="A594" t="s">
        <v>20</v>
      </c>
      <c r="B594" s="1">
        <v>21</v>
      </c>
      <c r="C594" t="str">
        <f t="shared" si="27"/>
        <v>1 - 2 years</v>
      </c>
      <c r="D594" t="s">
        <v>28</v>
      </c>
      <c r="E594" t="s">
        <v>43</v>
      </c>
      <c r="F594">
        <v>1572</v>
      </c>
      <c r="G594" t="str">
        <f t="shared" si="28"/>
        <v>1k - 5k</v>
      </c>
      <c r="H594" t="s">
        <v>40</v>
      </c>
      <c r="I594" t="s">
        <v>21</v>
      </c>
      <c r="J594">
        <v>4</v>
      </c>
      <c r="K594">
        <v>4</v>
      </c>
      <c r="L594">
        <v>36</v>
      </c>
      <c r="M594" t="str">
        <f t="shared" si="29"/>
        <v>30 - 55</v>
      </c>
      <c r="N594" t="s">
        <v>46</v>
      </c>
      <c r="O594" t="s">
        <v>23</v>
      </c>
      <c r="P594">
        <v>1</v>
      </c>
      <c r="Q594" t="s">
        <v>33</v>
      </c>
      <c r="R594">
        <v>1</v>
      </c>
      <c r="S594" t="s">
        <v>26</v>
      </c>
      <c r="T594" t="s">
        <v>26</v>
      </c>
    </row>
    <row r="595" spans="1:20" x14ac:dyDescent="0.25">
      <c r="A595" t="s">
        <v>27</v>
      </c>
      <c r="B595" s="1">
        <v>24</v>
      </c>
      <c r="C595" t="str">
        <f t="shared" si="27"/>
        <v>1 - 2 years</v>
      </c>
      <c r="D595" t="s">
        <v>28</v>
      </c>
      <c r="E595" t="s">
        <v>36</v>
      </c>
      <c r="F595">
        <v>2718</v>
      </c>
      <c r="G595" t="str">
        <f t="shared" si="28"/>
        <v>1k - 5k</v>
      </c>
      <c r="H595" t="s">
        <v>29</v>
      </c>
      <c r="I595" t="s">
        <v>30</v>
      </c>
      <c r="J595">
        <v>3</v>
      </c>
      <c r="K595">
        <v>4</v>
      </c>
      <c r="L595">
        <v>20</v>
      </c>
      <c r="M595" t="str">
        <f t="shared" si="29"/>
        <v>18 - 30</v>
      </c>
      <c r="N595" t="s">
        <v>22</v>
      </c>
      <c r="O595" t="s">
        <v>38</v>
      </c>
      <c r="P595">
        <v>1</v>
      </c>
      <c r="Q595" t="s">
        <v>33</v>
      </c>
      <c r="R595">
        <v>1</v>
      </c>
      <c r="S595" t="s">
        <v>25</v>
      </c>
      <c r="T595" t="s">
        <v>25</v>
      </c>
    </row>
    <row r="596" spans="1:20" x14ac:dyDescent="0.25">
      <c r="A596" t="s">
        <v>17</v>
      </c>
      <c r="B596" s="1">
        <v>24</v>
      </c>
      <c r="C596" t="str">
        <f t="shared" si="27"/>
        <v>1 - 2 years</v>
      </c>
      <c r="D596" t="s">
        <v>48</v>
      </c>
      <c r="E596" t="s">
        <v>36</v>
      </c>
      <c r="F596">
        <v>1358</v>
      </c>
      <c r="G596" t="str">
        <f t="shared" si="28"/>
        <v>1k - 5k</v>
      </c>
      <c r="H596" t="s">
        <v>20</v>
      </c>
      <c r="I596" t="s">
        <v>21</v>
      </c>
      <c r="J596">
        <v>4</v>
      </c>
      <c r="K596">
        <v>3</v>
      </c>
      <c r="L596">
        <v>40</v>
      </c>
      <c r="M596" t="str">
        <f t="shared" si="29"/>
        <v>30 - 55</v>
      </c>
      <c r="N596" t="s">
        <v>49</v>
      </c>
      <c r="O596" t="s">
        <v>23</v>
      </c>
      <c r="P596">
        <v>1</v>
      </c>
      <c r="Q596" t="s">
        <v>39</v>
      </c>
      <c r="R596">
        <v>1</v>
      </c>
      <c r="S596" t="s">
        <v>25</v>
      </c>
      <c r="T596" t="s">
        <v>25</v>
      </c>
    </row>
    <row r="597" spans="1:20" x14ac:dyDescent="0.25">
      <c r="A597" t="s">
        <v>27</v>
      </c>
      <c r="B597" s="1">
        <v>6</v>
      </c>
      <c r="C597" t="str">
        <f t="shared" si="27"/>
        <v>&lt; 1 year</v>
      </c>
      <c r="D597" t="s">
        <v>48</v>
      </c>
      <c r="E597" t="s">
        <v>36</v>
      </c>
      <c r="F597">
        <v>931</v>
      </c>
      <c r="G597" t="str">
        <f t="shared" si="28"/>
        <v>250 - 1k</v>
      </c>
      <c r="H597" t="s">
        <v>44</v>
      </c>
      <c r="I597" t="s">
        <v>42</v>
      </c>
      <c r="J597">
        <v>1</v>
      </c>
      <c r="K597">
        <v>1</v>
      </c>
      <c r="L597">
        <v>32</v>
      </c>
      <c r="M597" t="str">
        <f t="shared" si="29"/>
        <v>30 - 55</v>
      </c>
      <c r="N597" t="s">
        <v>49</v>
      </c>
      <c r="O597" t="s">
        <v>23</v>
      </c>
      <c r="P597">
        <v>1</v>
      </c>
      <c r="Q597" t="s">
        <v>33</v>
      </c>
      <c r="R597">
        <v>1</v>
      </c>
      <c r="S597" t="s">
        <v>26</v>
      </c>
      <c r="T597" t="s">
        <v>25</v>
      </c>
    </row>
    <row r="598" spans="1:20" x14ac:dyDescent="0.25">
      <c r="A598" t="s">
        <v>17</v>
      </c>
      <c r="B598" s="1">
        <v>24</v>
      </c>
      <c r="C598" t="str">
        <f t="shared" si="27"/>
        <v>1 - 2 years</v>
      </c>
      <c r="D598" t="s">
        <v>28</v>
      </c>
      <c r="E598" t="s">
        <v>36</v>
      </c>
      <c r="F598">
        <v>1442</v>
      </c>
      <c r="G598" t="str">
        <f t="shared" si="28"/>
        <v>1k - 5k</v>
      </c>
      <c r="H598" t="s">
        <v>29</v>
      </c>
      <c r="I598" t="s">
        <v>32</v>
      </c>
      <c r="J598">
        <v>4</v>
      </c>
      <c r="K598">
        <v>4</v>
      </c>
      <c r="L598">
        <v>23</v>
      </c>
      <c r="M598" t="str">
        <f t="shared" si="29"/>
        <v>18 - 30</v>
      </c>
      <c r="N598" t="s">
        <v>22</v>
      </c>
      <c r="O598" t="s">
        <v>38</v>
      </c>
      <c r="P598">
        <v>2</v>
      </c>
      <c r="Q598" t="s">
        <v>24</v>
      </c>
      <c r="R598">
        <v>1</v>
      </c>
      <c r="S598" t="s">
        <v>26</v>
      </c>
      <c r="T598" t="s">
        <v>25</v>
      </c>
    </row>
    <row r="599" spans="1:20" x14ac:dyDescent="0.25">
      <c r="A599" t="s">
        <v>27</v>
      </c>
      <c r="B599" s="1">
        <v>24</v>
      </c>
      <c r="C599" t="str">
        <f t="shared" si="27"/>
        <v>1 - 2 years</v>
      </c>
      <c r="D599" t="s">
        <v>45</v>
      </c>
      <c r="E599" t="s">
        <v>43</v>
      </c>
      <c r="F599">
        <v>4241</v>
      </c>
      <c r="G599" t="str">
        <f t="shared" si="28"/>
        <v>1k - 5k</v>
      </c>
      <c r="H599" t="s">
        <v>29</v>
      </c>
      <c r="I599" t="s">
        <v>30</v>
      </c>
      <c r="J599">
        <v>1</v>
      </c>
      <c r="K599">
        <v>4</v>
      </c>
      <c r="L599">
        <v>36</v>
      </c>
      <c r="M599" t="str">
        <f t="shared" si="29"/>
        <v>30 - 55</v>
      </c>
      <c r="N599" t="s">
        <v>22</v>
      </c>
      <c r="O599" t="s">
        <v>23</v>
      </c>
      <c r="P599">
        <v>3</v>
      </c>
      <c r="Q599" t="s">
        <v>33</v>
      </c>
      <c r="R599">
        <v>1</v>
      </c>
      <c r="S599" t="s">
        <v>25</v>
      </c>
      <c r="T599" t="s">
        <v>25</v>
      </c>
    </row>
    <row r="600" spans="1:20" x14ac:dyDescent="0.25">
      <c r="A600" t="s">
        <v>20</v>
      </c>
      <c r="B600" s="1">
        <v>18</v>
      </c>
      <c r="C600" t="str">
        <f t="shared" si="27"/>
        <v>1 - 2 years</v>
      </c>
      <c r="D600" t="s">
        <v>18</v>
      </c>
      <c r="E600" t="s">
        <v>36</v>
      </c>
      <c r="F600">
        <v>2775</v>
      </c>
      <c r="G600" t="str">
        <f t="shared" si="28"/>
        <v>1k - 5k</v>
      </c>
      <c r="H600" t="s">
        <v>29</v>
      </c>
      <c r="I600" t="s">
        <v>32</v>
      </c>
      <c r="J600">
        <v>2</v>
      </c>
      <c r="K600">
        <v>2</v>
      </c>
      <c r="L600">
        <v>31</v>
      </c>
      <c r="M600" t="str">
        <f t="shared" si="29"/>
        <v>30 - 55</v>
      </c>
      <c r="N600" t="s">
        <v>46</v>
      </c>
      <c r="O600" t="s">
        <v>23</v>
      </c>
      <c r="P600">
        <v>2</v>
      </c>
      <c r="Q600" t="s">
        <v>24</v>
      </c>
      <c r="R600">
        <v>1</v>
      </c>
      <c r="S600" t="s">
        <v>26</v>
      </c>
      <c r="T600" t="s">
        <v>25</v>
      </c>
    </row>
    <row r="601" spans="1:20" x14ac:dyDescent="0.25">
      <c r="A601" t="s">
        <v>20</v>
      </c>
      <c r="B601" s="1">
        <v>24</v>
      </c>
      <c r="C601" t="str">
        <f t="shared" si="27"/>
        <v>1 - 2 years</v>
      </c>
      <c r="D601" t="s">
        <v>35</v>
      </c>
      <c r="E601" t="s">
        <v>43</v>
      </c>
      <c r="F601">
        <v>3863</v>
      </c>
      <c r="G601" t="str">
        <f t="shared" si="28"/>
        <v>1k - 5k</v>
      </c>
      <c r="H601" t="s">
        <v>29</v>
      </c>
      <c r="I601" t="s">
        <v>30</v>
      </c>
      <c r="J601">
        <v>1</v>
      </c>
      <c r="K601">
        <v>2</v>
      </c>
      <c r="L601">
        <v>32</v>
      </c>
      <c r="M601" t="str">
        <f t="shared" si="29"/>
        <v>30 - 55</v>
      </c>
      <c r="N601" t="s">
        <v>22</v>
      </c>
      <c r="O601" t="s">
        <v>34</v>
      </c>
      <c r="P601">
        <v>1</v>
      </c>
      <c r="Q601" t="s">
        <v>24</v>
      </c>
      <c r="R601">
        <v>1</v>
      </c>
      <c r="S601" t="s">
        <v>26</v>
      </c>
      <c r="T601" t="s">
        <v>26</v>
      </c>
    </row>
    <row r="602" spans="1:20" x14ac:dyDescent="0.25">
      <c r="A602" t="s">
        <v>27</v>
      </c>
      <c r="B602" s="1">
        <v>7</v>
      </c>
      <c r="C602" t="str">
        <f t="shared" si="27"/>
        <v>&lt; 1 year</v>
      </c>
      <c r="D602" t="s">
        <v>28</v>
      </c>
      <c r="E602" t="s">
        <v>19</v>
      </c>
      <c r="F602">
        <v>2329</v>
      </c>
      <c r="G602" t="str">
        <f t="shared" si="28"/>
        <v>1k - 5k</v>
      </c>
      <c r="H602" t="s">
        <v>29</v>
      </c>
      <c r="I602" t="s">
        <v>42</v>
      </c>
      <c r="J602">
        <v>1</v>
      </c>
      <c r="K602">
        <v>1</v>
      </c>
      <c r="L602">
        <v>45</v>
      </c>
      <c r="M602" t="str">
        <f t="shared" si="29"/>
        <v>30 - 55</v>
      </c>
      <c r="N602" t="s">
        <v>22</v>
      </c>
      <c r="O602" t="s">
        <v>23</v>
      </c>
      <c r="P602">
        <v>1</v>
      </c>
      <c r="Q602" t="s">
        <v>24</v>
      </c>
      <c r="R602">
        <v>1</v>
      </c>
      <c r="S602" t="s">
        <v>26</v>
      </c>
      <c r="T602" t="s">
        <v>26</v>
      </c>
    </row>
    <row r="603" spans="1:20" x14ac:dyDescent="0.25">
      <c r="A603" t="s">
        <v>27</v>
      </c>
      <c r="B603" s="1">
        <v>9</v>
      </c>
      <c r="C603" t="str">
        <f t="shared" si="27"/>
        <v>&lt; 1 year</v>
      </c>
      <c r="D603" t="s">
        <v>28</v>
      </c>
      <c r="E603" t="s">
        <v>19</v>
      </c>
      <c r="F603">
        <v>918</v>
      </c>
      <c r="G603" t="str">
        <f t="shared" si="28"/>
        <v>250 - 1k</v>
      </c>
      <c r="H603" t="s">
        <v>29</v>
      </c>
      <c r="I603" t="s">
        <v>30</v>
      </c>
      <c r="J603">
        <v>4</v>
      </c>
      <c r="K603">
        <v>1</v>
      </c>
      <c r="L603">
        <v>30</v>
      </c>
      <c r="M603" t="str">
        <f t="shared" si="29"/>
        <v>18 - 30</v>
      </c>
      <c r="N603" t="s">
        <v>22</v>
      </c>
      <c r="O603" t="s">
        <v>23</v>
      </c>
      <c r="P603">
        <v>1</v>
      </c>
      <c r="Q603" t="s">
        <v>24</v>
      </c>
      <c r="R603">
        <v>1</v>
      </c>
      <c r="S603" t="s">
        <v>26</v>
      </c>
      <c r="T603" t="s">
        <v>25</v>
      </c>
    </row>
    <row r="604" spans="1:20" x14ac:dyDescent="0.25">
      <c r="A604" t="s">
        <v>27</v>
      </c>
      <c r="B604" s="1">
        <v>24</v>
      </c>
      <c r="C604" t="str">
        <f t="shared" si="27"/>
        <v>1 - 2 years</v>
      </c>
      <c r="D604" t="s">
        <v>48</v>
      </c>
      <c r="E604" t="s">
        <v>31</v>
      </c>
      <c r="F604">
        <v>1837</v>
      </c>
      <c r="G604" t="str">
        <f t="shared" si="28"/>
        <v>1k - 5k</v>
      </c>
      <c r="H604" t="s">
        <v>29</v>
      </c>
      <c r="I604" t="s">
        <v>32</v>
      </c>
      <c r="J604">
        <v>4</v>
      </c>
      <c r="K604">
        <v>4</v>
      </c>
      <c r="L604">
        <v>34</v>
      </c>
      <c r="M604" t="str">
        <f t="shared" si="29"/>
        <v>30 - 55</v>
      </c>
      <c r="N604" t="s">
        <v>46</v>
      </c>
      <c r="O604" t="s">
        <v>34</v>
      </c>
      <c r="P604">
        <v>1</v>
      </c>
      <c r="Q604" t="s">
        <v>33</v>
      </c>
      <c r="R604">
        <v>1</v>
      </c>
      <c r="S604" t="s">
        <v>26</v>
      </c>
      <c r="T604" t="s">
        <v>25</v>
      </c>
    </row>
    <row r="605" spans="1:20" x14ac:dyDescent="0.25">
      <c r="A605" t="s">
        <v>20</v>
      </c>
      <c r="B605" s="1">
        <v>36</v>
      </c>
      <c r="C605" t="str">
        <f t="shared" si="27"/>
        <v>2 - 5 years</v>
      </c>
      <c r="D605" t="s">
        <v>28</v>
      </c>
      <c r="E605" t="s">
        <v>19</v>
      </c>
      <c r="F605">
        <v>3349</v>
      </c>
      <c r="G605" t="str">
        <f t="shared" si="28"/>
        <v>1k - 5k</v>
      </c>
      <c r="H605" t="s">
        <v>29</v>
      </c>
      <c r="I605" t="s">
        <v>30</v>
      </c>
      <c r="J605">
        <v>4</v>
      </c>
      <c r="K605">
        <v>2</v>
      </c>
      <c r="L605">
        <v>28</v>
      </c>
      <c r="M605" t="str">
        <f t="shared" si="29"/>
        <v>18 - 30</v>
      </c>
      <c r="N605" t="s">
        <v>22</v>
      </c>
      <c r="O605" t="s">
        <v>23</v>
      </c>
      <c r="P605">
        <v>1</v>
      </c>
      <c r="Q605" t="s">
        <v>39</v>
      </c>
      <c r="R605">
        <v>1</v>
      </c>
      <c r="S605" t="s">
        <v>25</v>
      </c>
      <c r="T605" t="s">
        <v>25</v>
      </c>
    </row>
    <row r="606" spans="1:20" x14ac:dyDescent="0.25">
      <c r="A606" t="s">
        <v>47</v>
      </c>
      <c r="B606" s="1">
        <v>10</v>
      </c>
      <c r="C606" t="str">
        <f t="shared" si="27"/>
        <v>&lt; 1 year</v>
      </c>
      <c r="D606" t="s">
        <v>28</v>
      </c>
      <c r="E606" t="s">
        <v>19</v>
      </c>
      <c r="F606">
        <v>1275</v>
      </c>
      <c r="G606" t="str">
        <f t="shared" si="28"/>
        <v>1k - 5k</v>
      </c>
      <c r="H606" t="s">
        <v>29</v>
      </c>
      <c r="I606" t="s">
        <v>42</v>
      </c>
      <c r="J606">
        <v>4</v>
      </c>
      <c r="K606">
        <v>2</v>
      </c>
      <c r="L606">
        <v>23</v>
      </c>
      <c r="M606" t="str">
        <f t="shared" si="29"/>
        <v>18 - 30</v>
      </c>
      <c r="N606" t="s">
        <v>22</v>
      </c>
      <c r="O606" t="s">
        <v>23</v>
      </c>
      <c r="P606">
        <v>1</v>
      </c>
      <c r="Q606" t="s">
        <v>24</v>
      </c>
      <c r="R606">
        <v>1</v>
      </c>
      <c r="S606" t="s">
        <v>26</v>
      </c>
      <c r="T606" t="s">
        <v>26</v>
      </c>
    </row>
    <row r="607" spans="1:20" x14ac:dyDescent="0.25">
      <c r="A607" t="s">
        <v>17</v>
      </c>
      <c r="B607" s="1">
        <v>24</v>
      </c>
      <c r="C607" t="str">
        <f t="shared" si="27"/>
        <v>1 - 2 years</v>
      </c>
      <c r="D607" t="s">
        <v>48</v>
      </c>
      <c r="E607" t="s">
        <v>19</v>
      </c>
      <c r="F607">
        <v>2828</v>
      </c>
      <c r="G607" t="str">
        <f t="shared" si="28"/>
        <v>1k - 5k</v>
      </c>
      <c r="H607" t="s">
        <v>37</v>
      </c>
      <c r="I607" t="s">
        <v>30</v>
      </c>
      <c r="J607">
        <v>4</v>
      </c>
      <c r="K607">
        <v>4</v>
      </c>
      <c r="L607">
        <v>22</v>
      </c>
      <c r="M607" t="str">
        <f t="shared" si="29"/>
        <v>18 - 30</v>
      </c>
      <c r="N607" t="s">
        <v>49</v>
      </c>
      <c r="O607" t="s">
        <v>23</v>
      </c>
      <c r="P607">
        <v>1</v>
      </c>
      <c r="Q607" t="s">
        <v>24</v>
      </c>
      <c r="R607">
        <v>1</v>
      </c>
      <c r="S607" t="s">
        <v>25</v>
      </c>
      <c r="T607" t="s">
        <v>26</v>
      </c>
    </row>
    <row r="608" spans="1:20" x14ac:dyDescent="0.25">
      <c r="A608" t="s">
        <v>20</v>
      </c>
      <c r="B608" s="1">
        <v>24</v>
      </c>
      <c r="C608" t="str">
        <f t="shared" si="27"/>
        <v>1 - 2 years</v>
      </c>
      <c r="D608" t="s">
        <v>18</v>
      </c>
      <c r="E608" t="s">
        <v>43</v>
      </c>
      <c r="F608">
        <v>4526</v>
      </c>
      <c r="G608" t="str">
        <f t="shared" si="28"/>
        <v>1k - 5k</v>
      </c>
      <c r="H608" t="s">
        <v>29</v>
      </c>
      <c r="I608" t="s">
        <v>30</v>
      </c>
      <c r="J608">
        <v>3</v>
      </c>
      <c r="K608">
        <v>2</v>
      </c>
      <c r="L608">
        <v>74</v>
      </c>
      <c r="M608" t="str">
        <f t="shared" si="29"/>
        <v>55 - 75</v>
      </c>
      <c r="N608" t="s">
        <v>22</v>
      </c>
      <c r="O608" t="s">
        <v>23</v>
      </c>
      <c r="P608">
        <v>1</v>
      </c>
      <c r="Q608" t="s">
        <v>39</v>
      </c>
      <c r="R608">
        <v>1</v>
      </c>
      <c r="S608" t="s">
        <v>25</v>
      </c>
      <c r="T608" t="s">
        <v>26</v>
      </c>
    </row>
    <row r="609" spans="1:20" x14ac:dyDescent="0.25">
      <c r="A609" t="s">
        <v>27</v>
      </c>
      <c r="B609" s="1">
        <v>36</v>
      </c>
      <c r="C609" t="str">
        <f t="shared" si="27"/>
        <v>2 - 5 years</v>
      </c>
      <c r="D609" t="s">
        <v>28</v>
      </c>
      <c r="E609" t="s">
        <v>19</v>
      </c>
      <c r="F609">
        <v>2671</v>
      </c>
      <c r="G609" t="str">
        <f t="shared" si="28"/>
        <v>1k - 5k</v>
      </c>
      <c r="H609" t="s">
        <v>44</v>
      </c>
      <c r="I609" t="s">
        <v>30</v>
      </c>
      <c r="J609">
        <v>4</v>
      </c>
      <c r="K609">
        <v>4</v>
      </c>
      <c r="L609">
        <v>50</v>
      </c>
      <c r="M609" t="str">
        <f t="shared" si="29"/>
        <v>30 - 55</v>
      </c>
      <c r="N609" t="s">
        <v>22</v>
      </c>
      <c r="O609" t="s">
        <v>34</v>
      </c>
      <c r="P609">
        <v>1</v>
      </c>
      <c r="Q609" t="s">
        <v>24</v>
      </c>
      <c r="R609">
        <v>1</v>
      </c>
      <c r="S609" t="s">
        <v>26</v>
      </c>
      <c r="T609" t="s">
        <v>25</v>
      </c>
    </row>
    <row r="610" spans="1:20" x14ac:dyDescent="0.25">
      <c r="A610" t="s">
        <v>20</v>
      </c>
      <c r="B610" s="1">
        <v>18</v>
      </c>
      <c r="C610" t="str">
        <f t="shared" si="27"/>
        <v>1 - 2 years</v>
      </c>
      <c r="D610" t="s">
        <v>28</v>
      </c>
      <c r="E610" t="s">
        <v>19</v>
      </c>
      <c r="F610">
        <v>2051</v>
      </c>
      <c r="G610" t="str">
        <f t="shared" si="28"/>
        <v>1k - 5k</v>
      </c>
      <c r="H610" t="s">
        <v>29</v>
      </c>
      <c r="I610" t="s">
        <v>42</v>
      </c>
      <c r="J610">
        <v>4</v>
      </c>
      <c r="K610">
        <v>1</v>
      </c>
      <c r="L610">
        <v>33</v>
      </c>
      <c r="M610" t="str">
        <f t="shared" si="29"/>
        <v>30 - 55</v>
      </c>
      <c r="N610" t="s">
        <v>22</v>
      </c>
      <c r="O610" t="s">
        <v>23</v>
      </c>
      <c r="P610">
        <v>1</v>
      </c>
      <c r="Q610" t="s">
        <v>24</v>
      </c>
      <c r="R610">
        <v>1</v>
      </c>
      <c r="S610" t="s">
        <v>26</v>
      </c>
      <c r="T610" t="s">
        <v>26</v>
      </c>
    </row>
    <row r="611" spans="1:20" x14ac:dyDescent="0.25">
      <c r="A611" t="s">
        <v>20</v>
      </c>
      <c r="B611" s="1">
        <v>15</v>
      </c>
      <c r="C611" t="str">
        <f t="shared" si="27"/>
        <v>1 - 2 years</v>
      </c>
      <c r="D611" t="s">
        <v>28</v>
      </c>
      <c r="E611" t="s">
        <v>36</v>
      </c>
      <c r="F611">
        <v>1300</v>
      </c>
      <c r="G611" t="str">
        <f t="shared" si="28"/>
        <v>1k - 5k</v>
      </c>
      <c r="H611" t="s">
        <v>20</v>
      </c>
      <c r="I611" t="s">
        <v>21</v>
      </c>
      <c r="J611">
        <v>4</v>
      </c>
      <c r="K611">
        <v>4</v>
      </c>
      <c r="L611">
        <v>45</v>
      </c>
      <c r="M611" t="str">
        <f t="shared" si="29"/>
        <v>30 - 55</v>
      </c>
      <c r="N611" t="s">
        <v>46</v>
      </c>
      <c r="O611" t="s">
        <v>34</v>
      </c>
      <c r="P611">
        <v>1</v>
      </c>
      <c r="Q611" t="s">
        <v>24</v>
      </c>
      <c r="R611">
        <v>2</v>
      </c>
      <c r="S611" t="s">
        <v>26</v>
      </c>
      <c r="T611" t="s">
        <v>26</v>
      </c>
    </row>
    <row r="612" spans="1:20" x14ac:dyDescent="0.25">
      <c r="A612" t="s">
        <v>17</v>
      </c>
      <c r="B612" s="1">
        <v>12</v>
      </c>
      <c r="C612" t="str">
        <f t="shared" si="27"/>
        <v>1 - 2 years</v>
      </c>
      <c r="D612" t="s">
        <v>28</v>
      </c>
      <c r="E612" t="s">
        <v>19</v>
      </c>
      <c r="F612">
        <v>741</v>
      </c>
      <c r="G612" t="str">
        <f t="shared" si="28"/>
        <v>250 - 1k</v>
      </c>
      <c r="H612" t="s">
        <v>44</v>
      </c>
      <c r="I612" t="s">
        <v>41</v>
      </c>
      <c r="J612">
        <v>4</v>
      </c>
      <c r="K612">
        <v>3</v>
      </c>
      <c r="L612">
        <v>22</v>
      </c>
      <c r="M612" t="str">
        <f t="shared" si="29"/>
        <v>18 - 30</v>
      </c>
      <c r="N612" t="s">
        <v>22</v>
      </c>
      <c r="O612" t="s">
        <v>23</v>
      </c>
      <c r="P612">
        <v>1</v>
      </c>
      <c r="Q612" t="s">
        <v>24</v>
      </c>
      <c r="R612">
        <v>1</v>
      </c>
      <c r="S612" t="s">
        <v>26</v>
      </c>
      <c r="T612" t="s">
        <v>25</v>
      </c>
    </row>
    <row r="613" spans="1:20" x14ac:dyDescent="0.25">
      <c r="A613" t="s">
        <v>47</v>
      </c>
      <c r="B613" s="1">
        <v>10</v>
      </c>
      <c r="C613" t="str">
        <f t="shared" si="27"/>
        <v>&lt; 1 year</v>
      </c>
      <c r="D613" t="s">
        <v>28</v>
      </c>
      <c r="E613" t="s">
        <v>36</v>
      </c>
      <c r="F613">
        <v>1240</v>
      </c>
      <c r="G613" t="str">
        <f t="shared" si="28"/>
        <v>1k - 5k</v>
      </c>
      <c r="H613" t="s">
        <v>44</v>
      </c>
      <c r="I613" t="s">
        <v>21</v>
      </c>
      <c r="J613">
        <v>1</v>
      </c>
      <c r="K613">
        <v>4</v>
      </c>
      <c r="L613">
        <v>48</v>
      </c>
      <c r="M613" t="str">
        <f t="shared" si="29"/>
        <v>30 - 55</v>
      </c>
      <c r="N613" t="s">
        <v>22</v>
      </c>
      <c r="O613" t="s">
        <v>34</v>
      </c>
      <c r="P613">
        <v>1</v>
      </c>
      <c r="Q613" t="s">
        <v>33</v>
      </c>
      <c r="R613">
        <v>2</v>
      </c>
      <c r="S613" t="s">
        <v>26</v>
      </c>
      <c r="T613" t="s">
        <v>25</v>
      </c>
    </row>
    <row r="614" spans="1:20" x14ac:dyDescent="0.25">
      <c r="A614" t="s">
        <v>17</v>
      </c>
      <c r="B614" s="1">
        <v>21</v>
      </c>
      <c r="C614" t="str">
        <f t="shared" si="27"/>
        <v>1 - 2 years</v>
      </c>
      <c r="D614" t="s">
        <v>28</v>
      </c>
      <c r="E614" t="s">
        <v>19</v>
      </c>
      <c r="F614">
        <v>3357</v>
      </c>
      <c r="G614" t="str">
        <f t="shared" si="28"/>
        <v>1k - 5k</v>
      </c>
      <c r="H614" t="s">
        <v>40</v>
      </c>
      <c r="I614" t="s">
        <v>42</v>
      </c>
      <c r="J614">
        <v>4</v>
      </c>
      <c r="K614">
        <v>2</v>
      </c>
      <c r="L614">
        <v>29</v>
      </c>
      <c r="M614" t="str">
        <f t="shared" si="29"/>
        <v>18 - 30</v>
      </c>
      <c r="N614" t="s">
        <v>46</v>
      </c>
      <c r="O614" t="s">
        <v>23</v>
      </c>
      <c r="P614">
        <v>1</v>
      </c>
      <c r="Q614" t="s">
        <v>24</v>
      </c>
      <c r="R614">
        <v>1</v>
      </c>
      <c r="S614" t="s">
        <v>26</v>
      </c>
      <c r="T614" t="s">
        <v>26</v>
      </c>
    </row>
    <row r="615" spans="1:20" x14ac:dyDescent="0.25">
      <c r="A615" t="s">
        <v>17</v>
      </c>
      <c r="B615" s="1">
        <v>24</v>
      </c>
      <c r="C615" t="str">
        <f t="shared" si="27"/>
        <v>1 - 2 years</v>
      </c>
      <c r="D615" t="s">
        <v>48</v>
      </c>
      <c r="E615" t="s">
        <v>36</v>
      </c>
      <c r="F615">
        <v>3632</v>
      </c>
      <c r="G615" t="str">
        <f t="shared" si="28"/>
        <v>1k - 5k</v>
      </c>
      <c r="H615" t="s">
        <v>29</v>
      </c>
      <c r="I615" t="s">
        <v>30</v>
      </c>
      <c r="J615">
        <v>1</v>
      </c>
      <c r="K615">
        <v>4</v>
      </c>
      <c r="L615">
        <v>22</v>
      </c>
      <c r="M615" t="str">
        <f t="shared" si="29"/>
        <v>18 - 30</v>
      </c>
      <c r="N615" t="s">
        <v>46</v>
      </c>
      <c r="O615" t="s">
        <v>38</v>
      </c>
      <c r="P615">
        <v>1</v>
      </c>
      <c r="Q615" t="s">
        <v>24</v>
      </c>
      <c r="R615">
        <v>1</v>
      </c>
      <c r="S615" t="s">
        <v>26</v>
      </c>
      <c r="T615" t="s">
        <v>26</v>
      </c>
    </row>
    <row r="616" spans="1:20" x14ac:dyDescent="0.25">
      <c r="A616" t="s">
        <v>20</v>
      </c>
      <c r="B616" s="1">
        <v>18</v>
      </c>
      <c r="C616" t="str">
        <f t="shared" si="27"/>
        <v>1 - 2 years</v>
      </c>
      <c r="D616" t="s">
        <v>35</v>
      </c>
      <c r="E616" t="s">
        <v>19</v>
      </c>
      <c r="F616">
        <v>1808</v>
      </c>
      <c r="G616" t="str">
        <f t="shared" si="28"/>
        <v>1k - 5k</v>
      </c>
      <c r="H616" t="s">
        <v>29</v>
      </c>
      <c r="I616" t="s">
        <v>32</v>
      </c>
      <c r="J616">
        <v>4</v>
      </c>
      <c r="K616">
        <v>1</v>
      </c>
      <c r="L616">
        <v>22</v>
      </c>
      <c r="M616" t="str">
        <f t="shared" si="29"/>
        <v>18 - 30</v>
      </c>
      <c r="N616" t="s">
        <v>22</v>
      </c>
      <c r="O616" t="s">
        <v>23</v>
      </c>
      <c r="P616">
        <v>1</v>
      </c>
      <c r="Q616" t="s">
        <v>24</v>
      </c>
      <c r="R616">
        <v>1</v>
      </c>
      <c r="S616" t="s">
        <v>26</v>
      </c>
      <c r="T616" t="s">
        <v>25</v>
      </c>
    </row>
    <row r="617" spans="1:20" x14ac:dyDescent="0.25">
      <c r="A617" t="s">
        <v>27</v>
      </c>
      <c r="B617" s="1">
        <v>48</v>
      </c>
      <c r="C617" t="str">
        <f t="shared" si="27"/>
        <v>2 - 5 years</v>
      </c>
      <c r="D617" t="s">
        <v>45</v>
      </c>
      <c r="E617" t="s">
        <v>43</v>
      </c>
      <c r="F617">
        <v>12204</v>
      </c>
      <c r="G617" t="str">
        <f t="shared" si="28"/>
        <v>10k - 20k</v>
      </c>
      <c r="H617" t="s">
        <v>20</v>
      </c>
      <c r="I617" t="s">
        <v>30</v>
      </c>
      <c r="J617">
        <v>2</v>
      </c>
      <c r="K617">
        <v>2</v>
      </c>
      <c r="L617">
        <v>48</v>
      </c>
      <c r="M617" t="str">
        <f t="shared" si="29"/>
        <v>30 - 55</v>
      </c>
      <c r="N617" t="s">
        <v>46</v>
      </c>
      <c r="O617" t="s">
        <v>23</v>
      </c>
      <c r="P617">
        <v>1</v>
      </c>
      <c r="Q617" t="s">
        <v>39</v>
      </c>
      <c r="R617">
        <v>1</v>
      </c>
      <c r="S617" t="s">
        <v>25</v>
      </c>
      <c r="T617" t="s">
        <v>26</v>
      </c>
    </row>
    <row r="618" spans="1:20" x14ac:dyDescent="0.25">
      <c r="A618" t="s">
        <v>27</v>
      </c>
      <c r="B618" s="1">
        <v>60</v>
      </c>
      <c r="C618" t="str">
        <f t="shared" si="27"/>
        <v>2 - 5 years</v>
      </c>
      <c r="D618" t="s">
        <v>35</v>
      </c>
      <c r="E618" t="s">
        <v>19</v>
      </c>
      <c r="F618">
        <v>9157</v>
      </c>
      <c r="G618" t="str">
        <f t="shared" si="28"/>
        <v>5k - 10k</v>
      </c>
      <c r="H618" t="s">
        <v>20</v>
      </c>
      <c r="I618" t="s">
        <v>30</v>
      </c>
      <c r="J618">
        <v>2</v>
      </c>
      <c r="K618">
        <v>2</v>
      </c>
      <c r="L618">
        <v>27</v>
      </c>
      <c r="M618" t="str">
        <f t="shared" si="29"/>
        <v>18 - 30</v>
      </c>
      <c r="N618" t="s">
        <v>22</v>
      </c>
      <c r="O618" t="s">
        <v>34</v>
      </c>
      <c r="P618">
        <v>1</v>
      </c>
      <c r="Q618" t="s">
        <v>39</v>
      </c>
      <c r="R618">
        <v>1</v>
      </c>
      <c r="S618" t="s">
        <v>26</v>
      </c>
      <c r="T618" t="s">
        <v>26</v>
      </c>
    </row>
    <row r="619" spans="1:20" x14ac:dyDescent="0.25">
      <c r="A619" t="s">
        <v>17</v>
      </c>
      <c r="B619" s="1">
        <v>6</v>
      </c>
      <c r="C619" t="str">
        <f t="shared" si="27"/>
        <v>&lt; 1 year</v>
      </c>
      <c r="D619" t="s">
        <v>18</v>
      </c>
      <c r="E619" t="s">
        <v>36</v>
      </c>
      <c r="F619">
        <v>3676</v>
      </c>
      <c r="G619" t="str">
        <f t="shared" si="28"/>
        <v>1k - 5k</v>
      </c>
      <c r="H619" t="s">
        <v>29</v>
      </c>
      <c r="I619" t="s">
        <v>30</v>
      </c>
      <c r="J619">
        <v>1</v>
      </c>
      <c r="K619">
        <v>3</v>
      </c>
      <c r="L619">
        <v>37</v>
      </c>
      <c r="M619" t="str">
        <f t="shared" si="29"/>
        <v>30 - 55</v>
      </c>
      <c r="N619" t="s">
        <v>22</v>
      </c>
      <c r="O619" t="s">
        <v>38</v>
      </c>
      <c r="P619">
        <v>3</v>
      </c>
      <c r="Q619" t="s">
        <v>24</v>
      </c>
      <c r="R619">
        <v>2</v>
      </c>
      <c r="S619" t="s">
        <v>26</v>
      </c>
      <c r="T619" t="s">
        <v>26</v>
      </c>
    </row>
    <row r="620" spans="1:20" x14ac:dyDescent="0.25">
      <c r="A620" t="s">
        <v>27</v>
      </c>
      <c r="B620" s="1">
        <v>30</v>
      </c>
      <c r="C620" t="str">
        <f t="shared" si="27"/>
        <v>2 - 5 years</v>
      </c>
      <c r="D620" t="s">
        <v>28</v>
      </c>
      <c r="E620" t="s">
        <v>19</v>
      </c>
      <c r="F620">
        <v>3441</v>
      </c>
      <c r="G620" t="str">
        <f t="shared" si="28"/>
        <v>1k - 5k</v>
      </c>
      <c r="H620" t="s">
        <v>44</v>
      </c>
      <c r="I620" t="s">
        <v>30</v>
      </c>
      <c r="J620">
        <v>2</v>
      </c>
      <c r="K620">
        <v>4</v>
      </c>
      <c r="L620">
        <v>21</v>
      </c>
      <c r="M620" t="str">
        <f t="shared" si="29"/>
        <v>18 - 30</v>
      </c>
      <c r="N620" t="s">
        <v>22</v>
      </c>
      <c r="O620" t="s">
        <v>38</v>
      </c>
      <c r="P620">
        <v>1</v>
      </c>
      <c r="Q620" t="s">
        <v>24</v>
      </c>
      <c r="R620">
        <v>1</v>
      </c>
      <c r="S620" t="s">
        <v>26</v>
      </c>
      <c r="T620" t="s">
        <v>25</v>
      </c>
    </row>
    <row r="621" spans="1:20" x14ac:dyDescent="0.25">
      <c r="A621" t="s">
        <v>20</v>
      </c>
      <c r="B621" s="1">
        <v>12</v>
      </c>
      <c r="C621" t="str">
        <f t="shared" si="27"/>
        <v>1 - 2 years</v>
      </c>
      <c r="D621" t="s">
        <v>28</v>
      </c>
      <c r="E621" t="s">
        <v>36</v>
      </c>
      <c r="F621">
        <v>640</v>
      </c>
      <c r="G621" t="str">
        <f t="shared" si="28"/>
        <v>250 - 1k</v>
      </c>
      <c r="H621" t="s">
        <v>29</v>
      </c>
      <c r="I621" t="s">
        <v>30</v>
      </c>
      <c r="J621">
        <v>4</v>
      </c>
      <c r="K621">
        <v>2</v>
      </c>
      <c r="L621">
        <v>49</v>
      </c>
      <c r="M621" t="str">
        <f t="shared" si="29"/>
        <v>30 - 55</v>
      </c>
      <c r="N621" t="s">
        <v>22</v>
      </c>
      <c r="O621" t="s">
        <v>23</v>
      </c>
      <c r="P621">
        <v>1</v>
      </c>
      <c r="Q621" t="s">
        <v>33</v>
      </c>
      <c r="R621">
        <v>1</v>
      </c>
      <c r="S621" t="s">
        <v>26</v>
      </c>
      <c r="T621" t="s">
        <v>26</v>
      </c>
    </row>
    <row r="622" spans="1:20" x14ac:dyDescent="0.25">
      <c r="A622" t="s">
        <v>27</v>
      </c>
      <c r="B622" s="1">
        <v>21</v>
      </c>
      <c r="C622" t="str">
        <f t="shared" si="27"/>
        <v>1 - 2 years</v>
      </c>
      <c r="D622" t="s">
        <v>18</v>
      </c>
      <c r="E622" t="s">
        <v>43</v>
      </c>
      <c r="F622">
        <v>3652</v>
      </c>
      <c r="G622" t="str">
        <f t="shared" si="28"/>
        <v>1k - 5k</v>
      </c>
      <c r="H622" t="s">
        <v>29</v>
      </c>
      <c r="I622" t="s">
        <v>32</v>
      </c>
      <c r="J622">
        <v>2</v>
      </c>
      <c r="K622">
        <v>3</v>
      </c>
      <c r="L622">
        <v>27</v>
      </c>
      <c r="M622" t="str">
        <f t="shared" si="29"/>
        <v>18 - 30</v>
      </c>
      <c r="N622" t="s">
        <v>22</v>
      </c>
      <c r="O622" t="s">
        <v>23</v>
      </c>
      <c r="P622">
        <v>2</v>
      </c>
      <c r="Q622" t="s">
        <v>24</v>
      </c>
      <c r="R622">
        <v>1</v>
      </c>
      <c r="S622" t="s">
        <v>26</v>
      </c>
      <c r="T622" t="s">
        <v>26</v>
      </c>
    </row>
    <row r="623" spans="1:20" x14ac:dyDescent="0.25">
      <c r="A623" t="s">
        <v>20</v>
      </c>
      <c r="B623" s="1">
        <v>18</v>
      </c>
      <c r="C623" t="str">
        <f t="shared" si="27"/>
        <v>1 - 2 years</v>
      </c>
      <c r="D623" t="s">
        <v>18</v>
      </c>
      <c r="E623" t="s">
        <v>36</v>
      </c>
      <c r="F623">
        <v>1530</v>
      </c>
      <c r="G623" t="str">
        <f t="shared" si="28"/>
        <v>1k - 5k</v>
      </c>
      <c r="H623" t="s">
        <v>29</v>
      </c>
      <c r="I623" t="s">
        <v>30</v>
      </c>
      <c r="J623">
        <v>3</v>
      </c>
      <c r="K623">
        <v>2</v>
      </c>
      <c r="L623">
        <v>32</v>
      </c>
      <c r="M623" t="str">
        <f t="shared" si="29"/>
        <v>30 - 55</v>
      </c>
      <c r="N623" t="s">
        <v>46</v>
      </c>
      <c r="O623" t="s">
        <v>23</v>
      </c>
      <c r="P623">
        <v>2</v>
      </c>
      <c r="Q623" t="s">
        <v>24</v>
      </c>
      <c r="R623">
        <v>1</v>
      </c>
      <c r="S623" t="s">
        <v>26</v>
      </c>
      <c r="T623" t="s">
        <v>25</v>
      </c>
    </row>
    <row r="624" spans="1:20" x14ac:dyDescent="0.25">
      <c r="A624" t="s">
        <v>20</v>
      </c>
      <c r="B624" s="1">
        <v>48</v>
      </c>
      <c r="C624" t="str">
        <f t="shared" si="27"/>
        <v>2 - 5 years</v>
      </c>
      <c r="D624" t="s">
        <v>28</v>
      </c>
      <c r="E624" t="s">
        <v>43</v>
      </c>
      <c r="F624">
        <v>3914</v>
      </c>
      <c r="G624" t="str">
        <f t="shared" si="28"/>
        <v>1k - 5k</v>
      </c>
      <c r="H624" t="s">
        <v>20</v>
      </c>
      <c r="I624" t="s">
        <v>30</v>
      </c>
      <c r="J624">
        <v>4</v>
      </c>
      <c r="K624">
        <v>2</v>
      </c>
      <c r="L624">
        <v>38</v>
      </c>
      <c r="M624" t="str">
        <f t="shared" si="29"/>
        <v>30 - 55</v>
      </c>
      <c r="N624" t="s">
        <v>46</v>
      </c>
      <c r="O624" t="s">
        <v>23</v>
      </c>
      <c r="P624">
        <v>1</v>
      </c>
      <c r="Q624" t="s">
        <v>24</v>
      </c>
      <c r="R624">
        <v>1</v>
      </c>
      <c r="S624" t="s">
        <v>26</v>
      </c>
      <c r="T624" t="s">
        <v>25</v>
      </c>
    </row>
    <row r="625" spans="1:20" x14ac:dyDescent="0.25">
      <c r="A625" t="s">
        <v>17</v>
      </c>
      <c r="B625" s="1">
        <v>12</v>
      </c>
      <c r="C625" t="str">
        <f t="shared" si="27"/>
        <v>1 - 2 years</v>
      </c>
      <c r="D625" t="s">
        <v>28</v>
      </c>
      <c r="E625" t="s">
        <v>19</v>
      </c>
      <c r="F625">
        <v>1858</v>
      </c>
      <c r="G625" t="str">
        <f t="shared" si="28"/>
        <v>1k - 5k</v>
      </c>
      <c r="H625" t="s">
        <v>29</v>
      </c>
      <c r="I625" t="s">
        <v>42</v>
      </c>
      <c r="J625">
        <v>4</v>
      </c>
      <c r="K625">
        <v>1</v>
      </c>
      <c r="L625">
        <v>22</v>
      </c>
      <c r="M625" t="str">
        <f t="shared" si="29"/>
        <v>18 - 30</v>
      </c>
      <c r="N625" t="s">
        <v>22</v>
      </c>
      <c r="O625" t="s">
        <v>38</v>
      </c>
      <c r="P625">
        <v>1</v>
      </c>
      <c r="Q625" t="s">
        <v>24</v>
      </c>
      <c r="R625">
        <v>1</v>
      </c>
      <c r="S625" t="s">
        <v>26</v>
      </c>
      <c r="T625" t="s">
        <v>26</v>
      </c>
    </row>
    <row r="626" spans="1:20" x14ac:dyDescent="0.25">
      <c r="A626" t="s">
        <v>17</v>
      </c>
      <c r="B626" s="1">
        <v>18</v>
      </c>
      <c r="C626" t="str">
        <f t="shared" si="27"/>
        <v>1 - 2 years</v>
      </c>
      <c r="D626" t="s">
        <v>28</v>
      </c>
      <c r="E626" t="s">
        <v>19</v>
      </c>
      <c r="F626">
        <v>2600</v>
      </c>
      <c r="G626" t="str">
        <f t="shared" si="28"/>
        <v>1k - 5k</v>
      </c>
      <c r="H626" t="s">
        <v>29</v>
      </c>
      <c r="I626" t="s">
        <v>30</v>
      </c>
      <c r="J626">
        <v>4</v>
      </c>
      <c r="K626">
        <v>4</v>
      </c>
      <c r="L626">
        <v>65</v>
      </c>
      <c r="M626" t="str">
        <f t="shared" si="29"/>
        <v>55 - 75</v>
      </c>
      <c r="N626" t="s">
        <v>22</v>
      </c>
      <c r="O626" t="s">
        <v>34</v>
      </c>
      <c r="P626">
        <v>2</v>
      </c>
      <c r="Q626" t="s">
        <v>24</v>
      </c>
      <c r="R626">
        <v>1</v>
      </c>
      <c r="S626" t="s">
        <v>26</v>
      </c>
      <c r="T626" t="s">
        <v>25</v>
      </c>
    </row>
    <row r="627" spans="1:20" x14ac:dyDescent="0.25">
      <c r="A627" t="s">
        <v>20</v>
      </c>
      <c r="B627" s="1">
        <v>15</v>
      </c>
      <c r="C627" t="str">
        <f t="shared" si="27"/>
        <v>1 - 2 years</v>
      </c>
      <c r="D627" t="s">
        <v>28</v>
      </c>
      <c r="E627" t="s">
        <v>19</v>
      </c>
      <c r="F627">
        <v>1979</v>
      </c>
      <c r="G627" t="str">
        <f t="shared" si="28"/>
        <v>1k - 5k</v>
      </c>
      <c r="H627" t="s">
        <v>20</v>
      </c>
      <c r="I627" t="s">
        <v>21</v>
      </c>
      <c r="J627">
        <v>4</v>
      </c>
      <c r="K627">
        <v>2</v>
      </c>
      <c r="L627">
        <v>35</v>
      </c>
      <c r="M627" t="str">
        <f t="shared" si="29"/>
        <v>30 - 55</v>
      </c>
      <c r="N627" t="s">
        <v>22</v>
      </c>
      <c r="O627" t="s">
        <v>23</v>
      </c>
      <c r="P627">
        <v>1</v>
      </c>
      <c r="Q627" t="s">
        <v>24</v>
      </c>
      <c r="R627">
        <v>1</v>
      </c>
      <c r="S627" t="s">
        <v>26</v>
      </c>
      <c r="T627" t="s">
        <v>26</v>
      </c>
    </row>
    <row r="628" spans="1:20" x14ac:dyDescent="0.25">
      <c r="A628" t="s">
        <v>47</v>
      </c>
      <c r="B628" s="1">
        <v>6</v>
      </c>
      <c r="C628" t="str">
        <f t="shared" si="27"/>
        <v>&lt; 1 year</v>
      </c>
      <c r="D628" t="s">
        <v>28</v>
      </c>
      <c r="E628" t="s">
        <v>19</v>
      </c>
      <c r="F628">
        <v>2116</v>
      </c>
      <c r="G628" t="str">
        <f t="shared" si="28"/>
        <v>1k - 5k</v>
      </c>
      <c r="H628" t="s">
        <v>29</v>
      </c>
      <c r="I628" t="s">
        <v>30</v>
      </c>
      <c r="J628">
        <v>2</v>
      </c>
      <c r="K628">
        <v>2</v>
      </c>
      <c r="L628">
        <v>41</v>
      </c>
      <c r="M628" t="str">
        <f t="shared" si="29"/>
        <v>30 - 55</v>
      </c>
      <c r="N628" t="s">
        <v>22</v>
      </c>
      <c r="O628" t="s">
        <v>23</v>
      </c>
      <c r="P628">
        <v>1</v>
      </c>
      <c r="Q628" t="s">
        <v>24</v>
      </c>
      <c r="R628">
        <v>1</v>
      </c>
      <c r="S628" t="s">
        <v>25</v>
      </c>
      <c r="T628" t="s">
        <v>26</v>
      </c>
    </row>
    <row r="629" spans="1:20" x14ac:dyDescent="0.25">
      <c r="A629" t="s">
        <v>27</v>
      </c>
      <c r="B629" s="1">
        <v>9</v>
      </c>
      <c r="C629" t="str">
        <f t="shared" si="27"/>
        <v>&lt; 1 year</v>
      </c>
      <c r="D629" t="s">
        <v>48</v>
      </c>
      <c r="E629" t="s">
        <v>36</v>
      </c>
      <c r="F629">
        <v>1437</v>
      </c>
      <c r="G629" t="str">
        <f t="shared" si="28"/>
        <v>1k - 5k</v>
      </c>
      <c r="H629" t="s">
        <v>44</v>
      </c>
      <c r="I629" t="s">
        <v>32</v>
      </c>
      <c r="J629">
        <v>2</v>
      </c>
      <c r="K629">
        <v>3</v>
      </c>
      <c r="L629">
        <v>29</v>
      </c>
      <c r="M629" t="str">
        <f t="shared" si="29"/>
        <v>18 - 30</v>
      </c>
      <c r="N629" t="s">
        <v>22</v>
      </c>
      <c r="O629" t="s">
        <v>23</v>
      </c>
      <c r="P629">
        <v>1</v>
      </c>
      <c r="Q629" t="s">
        <v>24</v>
      </c>
      <c r="R629">
        <v>1</v>
      </c>
      <c r="S629" t="s">
        <v>26</v>
      </c>
      <c r="T629" t="s">
        <v>25</v>
      </c>
    </row>
    <row r="630" spans="1:20" x14ac:dyDescent="0.25">
      <c r="A630" t="s">
        <v>20</v>
      </c>
      <c r="B630" s="1">
        <v>42</v>
      </c>
      <c r="C630" t="str">
        <f t="shared" si="27"/>
        <v>2 - 5 years</v>
      </c>
      <c r="D630" t="s">
        <v>18</v>
      </c>
      <c r="E630" t="s">
        <v>19</v>
      </c>
      <c r="F630">
        <v>4042</v>
      </c>
      <c r="G630" t="str">
        <f t="shared" si="28"/>
        <v>1k - 5k</v>
      </c>
      <c r="H630" t="s">
        <v>37</v>
      </c>
      <c r="I630" t="s">
        <v>30</v>
      </c>
      <c r="J630">
        <v>4</v>
      </c>
      <c r="K630">
        <v>4</v>
      </c>
      <c r="L630">
        <v>36</v>
      </c>
      <c r="M630" t="str">
        <f t="shared" si="29"/>
        <v>30 - 55</v>
      </c>
      <c r="N630" t="s">
        <v>22</v>
      </c>
      <c r="O630" t="s">
        <v>23</v>
      </c>
      <c r="P630">
        <v>2</v>
      </c>
      <c r="Q630" t="s">
        <v>24</v>
      </c>
      <c r="R630">
        <v>1</v>
      </c>
      <c r="S630" t="s">
        <v>25</v>
      </c>
      <c r="T630" t="s">
        <v>26</v>
      </c>
    </row>
    <row r="631" spans="1:20" x14ac:dyDescent="0.25">
      <c r="A631" t="s">
        <v>20</v>
      </c>
      <c r="B631" s="1">
        <v>9</v>
      </c>
      <c r="C631" t="str">
        <f t="shared" si="27"/>
        <v>&lt; 1 year</v>
      </c>
      <c r="D631" t="s">
        <v>28</v>
      </c>
      <c r="E631" t="s">
        <v>31</v>
      </c>
      <c r="F631">
        <v>3832</v>
      </c>
      <c r="G631" t="str">
        <f t="shared" si="28"/>
        <v>1k - 5k</v>
      </c>
      <c r="H631" t="s">
        <v>20</v>
      </c>
      <c r="I631" t="s">
        <v>21</v>
      </c>
      <c r="J631">
        <v>1</v>
      </c>
      <c r="K631">
        <v>4</v>
      </c>
      <c r="L631">
        <v>64</v>
      </c>
      <c r="M631" t="str">
        <f t="shared" si="29"/>
        <v>55 - 75</v>
      </c>
      <c r="N631" t="s">
        <v>22</v>
      </c>
      <c r="O631" t="s">
        <v>23</v>
      </c>
      <c r="P631">
        <v>1</v>
      </c>
      <c r="Q631" t="s">
        <v>33</v>
      </c>
      <c r="R631">
        <v>1</v>
      </c>
      <c r="S631" t="s">
        <v>26</v>
      </c>
      <c r="T631" t="s">
        <v>26</v>
      </c>
    </row>
    <row r="632" spans="1:20" x14ac:dyDescent="0.25">
      <c r="A632" t="s">
        <v>17</v>
      </c>
      <c r="B632" s="1">
        <v>24</v>
      </c>
      <c r="C632" t="str">
        <f t="shared" si="27"/>
        <v>1 - 2 years</v>
      </c>
      <c r="D632" t="s">
        <v>28</v>
      </c>
      <c r="E632" t="s">
        <v>19</v>
      </c>
      <c r="F632">
        <v>3660</v>
      </c>
      <c r="G632" t="str">
        <f t="shared" si="28"/>
        <v>1k - 5k</v>
      </c>
      <c r="H632" t="s">
        <v>29</v>
      </c>
      <c r="I632" t="s">
        <v>30</v>
      </c>
      <c r="J632">
        <v>2</v>
      </c>
      <c r="K632">
        <v>4</v>
      </c>
      <c r="L632">
        <v>28</v>
      </c>
      <c r="M632" t="str">
        <f t="shared" si="29"/>
        <v>18 - 30</v>
      </c>
      <c r="N632" t="s">
        <v>22</v>
      </c>
      <c r="O632" t="s">
        <v>23</v>
      </c>
      <c r="P632">
        <v>1</v>
      </c>
      <c r="Q632" t="s">
        <v>24</v>
      </c>
      <c r="R632">
        <v>1</v>
      </c>
      <c r="S632" t="s">
        <v>26</v>
      </c>
      <c r="T632" t="s">
        <v>26</v>
      </c>
    </row>
    <row r="633" spans="1:20" x14ac:dyDescent="0.25">
      <c r="A633" t="s">
        <v>17</v>
      </c>
      <c r="B633" s="1">
        <v>18</v>
      </c>
      <c r="C633" t="str">
        <f t="shared" si="27"/>
        <v>1 - 2 years</v>
      </c>
      <c r="D633" t="s">
        <v>48</v>
      </c>
      <c r="E633" t="s">
        <v>19</v>
      </c>
      <c r="F633">
        <v>1553</v>
      </c>
      <c r="G633" t="str">
        <f t="shared" si="28"/>
        <v>1k - 5k</v>
      </c>
      <c r="H633" t="s">
        <v>29</v>
      </c>
      <c r="I633" t="s">
        <v>30</v>
      </c>
      <c r="J633">
        <v>4</v>
      </c>
      <c r="K633">
        <v>3</v>
      </c>
      <c r="L633">
        <v>44</v>
      </c>
      <c r="M633" t="str">
        <f t="shared" si="29"/>
        <v>30 - 55</v>
      </c>
      <c r="N633" t="s">
        <v>46</v>
      </c>
      <c r="O633" t="s">
        <v>23</v>
      </c>
      <c r="P633">
        <v>1</v>
      </c>
      <c r="Q633" t="s">
        <v>24</v>
      </c>
      <c r="R633">
        <v>1</v>
      </c>
      <c r="S633" t="s">
        <v>26</v>
      </c>
      <c r="T633" t="s">
        <v>25</v>
      </c>
    </row>
    <row r="634" spans="1:20" x14ac:dyDescent="0.25">
      <c r="A634" t="s">
        <v>27</v>
      </c>
      <c r="B634" s="1">
        <v>15</v>
      </c>
      <c r="C634" t="str">
        <f t="shared" si="27"/>
        <v>1 - 2 years</v>
      </c>
      <c r="D634" t="s">
        <v>28</v>
      </c>
      <c r="E634" t="s">
        <v>19</v>
      </c>
      <c r="F634">
        <v>1444</v>
      </c>
      <c r="G634" t="str">
        <f t="shared" si="28"/>
        <v>1k - 5k</v>
      </c>
      <c r="H634" t="s">
        <v>20</v>
      </c>
      <c r="I634" t="s">
        <v>42</v>
      </c>
      <c r="J634">
        <v>4</v>
      </c>
      <c r="K634">
        <v>1</v>
      </c>
      <c r="L634">
        <v>23</v>
      </c>
      <c r="M634" t="str">
        <f t="shared" si="29"/>
        <v>18 - 30</v>
      </c>
      <c r="N634" t="s">
        <v>22</v>
      </c>
      <c r="O634" t="s">
        <v>23</v>
      </c>
      <c r="P634">
        <v>1</v>
      </c>
      <c r="Q634" t="s">
        <v>24</v>
      </c>
      <c r="R634">
        <v>1</v>
      </c>
      <c r="S634" t="s">
        <v>26</v>
      </c>
      <c r="T634" t="s">
        <v>26</v>
      </c>
    </row>
    <row r="635" spans="1:20" x14ac:dyDescent="0.25">
      <c r="A635" t="s">
        <v>20</v>
      </c>
      <c r="B635" s="1">
        <v>9</v>
      </c>
      <c r="C635" t="str">
        <f t="shared" si="27"/>
        <v>&lt; 1 year</v>
      </c>
      <c r="D635" t="s">
        <v>28</v>
      </c>
      <c r="E635" t="s">
        <v>19</v>
      </c>
      <c r="F635">
        <v>1980</v>
      </c>
      <c r="G635" t="str">
        <f t="shared" si="28"/>
        <v>1k - 5k</v>
      </c>
      <c r="H635" t="s">
        <v>29</v>
      </c>
      <c r="I635" t="s">
        <v>42</v>
      </c>
      <c r="J635">
        <v>2</v>
      </c>
      <c r="K635">
        <v>2</v>
      </c>
      <c r="L635">
        <v>19</v>
      </c>
      <c r="M635" t="str">
        <f t="shared" si="29"/>
        <v>18 - 30</v>
      </c>
      <c r="N635" t="s">
        <v>22</v>
      </c>
      <c r="O635" t="s">
        <v>38</v>
      </c>
      <c r="P635">
        <v>2</v>
      </c>
      <c r="Q635" t="s">
        <v>24</v>
      </c>
      <c r="R635">
        <v>1</v>
      </c>
      <c r="S635" t="s">
        <v>26</v>
      </c>
      <c r="T635" t="s">
        <v>25</v>
      </c>
    </row>
    <row r="636" spans="1:20" x14ac:dyDescent="0.25">
      <c r="A636" t="s">
        <v>27</v>
      </c>
      <c r="B636" s="1">
        <v>24</v>
      </c>
      <c r="C636" t="str">
        <f t="shared" si="27"/>
        <v>1 - 2 years</v>
      </c>
      <c r="D636" t="s">
        <v>28</v>
      </c>
      <c r="E636" t="s">
        <v>36</v>
      </c>
      <c r="F636">
        <v>1355</v>
      </c>
      <c r="G636" t="str">
        <f t="shared" si="28"/>
        <v>1k - 5k</v>
      </c>
      <c r="H636" t="s">
        <v>29</v>
      </c>
      <c r="I636" t="s">
        <v>42</v>
      </c>
      <c r="J636">
        <v>3</v>
      </c>
      <c r="K636">
        <v>4</v>
      </c>
      <c r="L636">
        <v>25</v>
      </c>
      <c r="M636" t="str">
        <f t="shared" si="29"/>
        <v>18 - 30</v>
      </c>
      <c r="N636" t="s">
        <v>22</v>
      </c>
      <c r="O636" t="s">
        <v>23</v>
      </c>
      <c r="P636">
        <v>1</v>
      </c>
      <c r="Q636" t="s">
        <v>33</v>
      </c>
      <c r="R636">
        <v>1</v>
      </c>
      <c r="S636" t="s">
        <v>25</v>
      </c>
      <c r="T636" t="s">
        <v>25</v>
      </c>
    </row>
    <row r="637" spans="1:20" x14ac:dyDescent="0.25">
      <c r="A637" t="s">
        <v>20</v>
      </c>
      <c r="B637" s="1">
        <v>12</v>
      </c>
      <c r="C637" t="str">
        <f t="shared" si="27"/>
        <v>1 - 2 years</v>
      </c>
      <c r="D637" t="s">
        <v>28</v>
      </c>
      <c r="E637" t="s">
        <v>31</v>
      </c>
      <c r="F637">
        <v>1393</v>
      </c>
      <c r="G637" t="str">
        <f t="shared" si="28"/>
        <v>1k - 5k</v>
      </c>
      <c r="H637" t="s">
        <v>29</v>
      </c>
      <c r="I637" t="s">
        <v>21</v>
      </c>
      <c r="J637">
        <v>4</v>
      </c>
      <c r="K637">
        <v>4</v>
      </c>
      <c r="L637">
        <v>47</v>
      </c>
      <c r="M637" t="str">
        <f t="shared" si="29"/>
        <v>30 - 55</v>
      </c>
      <c r="N637" t="s">
        <v>46</v>
      </c>
      <c r="O637" t="s">
        <v>23</v>
      </c>
      <c r="P637">
        <v>3</v>
      </c>
      <c r="Q637" t="s">
        <v>24</v>
      </c>
      <c r="R637">
        <v>2</v>
      </c>
      <c r="S637" t="s">
        <v>25</v>
      </c>
      <c r="T637" t="s">
        <v>26</v>
      </c>
    </row>
    <row r="638" spans="1:20" x14ac:dyDescent="0.25">
      <c r="A638" t="s">
        <v>20</v>
      </c>
      <c r="B638" s="1">
        <v>24</v>
      </c>
      <c r="C638" t="str">
        <f t="shared" si="27"/>
        <v>1 - 2 years</v>
      </c>
      <c r="D638" t="s">
        <v>28</v>
      </c>
      <c r="E638" t="s">
        <v>19</v>
      </c>
      <c r="F638">
        <v>1376</v>
      </c>
      <c r="G638" t="str">
        <f t="shared" si="28"/>
        <v>1k - 5k</v>
      </c>
      <c r="H638" t="s">
        <v>37</v>
      </c>
      <c r="I638" t="s">
        <v>32</v>
      </c>
      <c r="J638">
        <v>4</v>
      </c>
      <c r="K638">
        <v>1</v>
      </c>
      <c r="L638">
        <v>28</v>
      </c>
      <c r="M638" t="str">
        <f t="shared" si="29"/>
        <v>18 - 30</v>
      </c>
      <c r="N638" t="s">
        <v>22</v>
      </c>
      <c r="O638" t="s">
        <v>23</v>
      </c>
      <c r="P638">
        <v>1</v>
      </c>
      <c r="Q638" t="s">
        <v>24</v>
      </c>
      <c r="R638">
        <v>1</v>
      </c>
      <c r="S638" t="s">
        <v>26</v>
      </c>
      <c r="T638" t="s">
        <v>26</v>
      </c>
    </row>
    <row r="639" spans="1:20" x14ac:dyDescent="0.25">
      <c r="A639" t="s">
        <v>20</v>
      </c>
      <c r="B639" s="1">
        <v>60</v>
      </c>
      <c r="C639" t="str">
        <f t="shared" si="27"/>
        <v>2 - 5 years</v>
      </c>
      <c r="D639" t="s">
        <v>35</v>
      </c>
      <c r="E639" t="s">
        <v>19</v>
      </c>
      <c r="F639">
        <v>15653</v>
      </c>
      <c r="G639" t="str">
        <f t="shared" si="28"/>
        <v>10k - 20k</v>
      </c>
      <c r="H639" t="s">
        <v>29</v>
      </c>
      <c r="I639" t="s">
        <v>32</v>
      </c>
      <c r="J639">
        <v>2</v>
      </c>
      <c r="K639">
        <v>4</v>
      </c>
      <c r="L639">
        <v>21</v>
      </c>
      <c r="M639" t="str">
        <f t="shared" si="29"/>
        <v>18 - 30</v>
      </c>
      <c r="N639" t="s">
        <v>22</v>
      </c>
      <c r="O639" t="s">
        <v>23</v>
      </c>
      <c r="P639">
        <v>2</v>
      </c>
      <c r="Q639" t="s">
        <v>24</v>
      </c>
      <c r="R639">
        <v>1</v>
      </c>
      <c r="S639" t="s">
        <v>25</v>
      </c>
      <c r="T639" t="s">
        <v>26</v>
      </c>
    </row>
    <row r="640" spans="1:20" x14ac:dyDescent="0.25">
      <c r="A640" t="s">
        <v>20</v>
      </c>
      <c r="B640" s="1">
        <v>12</v>
      </c>
      <c r="C640" t="str">
        <f t="shared" si="27"/>
        <v>1 - 2 years</v>
      </c>
      <c r="D640" t="s">
        <v>28</v>
      </c>
      <c r="E640" t="s">
        <v>19</v>
      </c>
      <c r="F640">
        <v>1493</v>
      </c>
      <c r="G640" t="str">
        <f t="shared" si="28"/>
        <v>1k - 5k</v>
      </c>
      <c r="H640" t="s">
        <v>29</v>
      </c>
      <c r="I640" t="s">
        <v>42</v>
      </c>
      <c r="J640">
        <v>4</v>
      </c>
      <c r="K640">
        <v>3</v>
      </c>
      <c r="L640">
        <v>34</v>
      </c>
      <c r="M640" t="str">
        <f t="shared" si="29"/>
        <v>30 - 55</v>
      </c>
      <c r="N640" t="s">
        <v>22</v>
      </c>
      <c r="O640" t="s">
        <v>23</v>
      </c>
      <c r="P640">
        <v>1</v>
      </c>
      <c r="Q640" t="s">
        <v>24</v>
      </c>
      <c r="R640">
        <v>2</v>
      </c>
      <c r="S640" t="s">
        <v>26</v>
      </c>
      <c r="T640" t="s">
        <v>26</v>
      </c>
    </row>
    <row r="641" spans="1:20" x14ac:dyDescent="0.25">
      <c r="A641" t="s">
        <v>17</v>
      </c>
      <c r="B641" s="1">
        <v>42</v>
      </c>
      <c r="C641" t="str">
        <f t="shared" si="27"/>
        <v>2 - 5 years</v>
      </c>
      <c r="D641" t="s">
        <v>35</v>
      </c>
      <c r="E641" t="s">
        <v>19</v>
      </c>
      <c r="F641">
        <v>4370</v>
      </c>
      <c r="G641" t="str">
        <f t="shared" si="28"/>
        <v>1k - 5k</v>
      </c>
      <c r="H641" t="s">
        <v>29</v>
      </c>
      <c r="I641" t="s">
        <v>32</v>
      </c>
      <c r="J641">
        <v>3</v>
      </c>
      <c r="K641">
        <v>2</v>
      </c>
      <c r="L641">
        <v>26</v>
      </c>
      <c r="M641" t="str">
        <f t="shared" si="29"/>
        <v>18 - 30</v>
      </c>
      <c r="N641" t="s">
        <v>46</v>
      </c>
      <c r="O641" t="s">
        <v>23</v>
      </c>
      <c r="P641">
        <v>2</v>
      </c>
      <c r="Q641" t="s">
        <v>24</v>
      </c>
      <c r="R641">
        <v>2</v>
      </c>
      <c r="S641" t="s">
        <v>25</v>
      </c>
      <c r="T641" t="s">
        <v>25</v>
      </c>
    </row>
    <row r="642" spans="1:20" x14ac:dyDescent="0.25">
      <c r="A642" t="s">
        <v>17</v>
      </c>
      <c r="B642" s="1">
        <v>18</v>
      </c>
      <c r="C642" t="str">
        <f t="shared" si="27"/>
        <v>1 - 2 years</v>
      </c>
      <c r="D642" t="s">
        <v>28</v>
      </c>
      <c r="E642" t="s">
        <v>31</v>
      </c>
      <c r="F642">
        <v>750</v>
      </c>
      <c r="G642" t="str">
        <f t="shared" si="28"/>
        <v>250 - 1k</v>
      </c>
      <c r="H642" t="s">
        <v>29</v>
      </c>
      <c r="I642" t="s">
        <v>41</v>
      </c>
      <c r="J642">
        <v>4</v>
      </c>
      <c r="K642">
        <v>1</v>
      </c>
      <c r="L642">
        <v>27</v>
      </c>
      <c r="M642" t="str">
        <f t="shared" si="29"/>
        <v>18 - 30</v>
      </c>
      <c r="N642" t="s">
        <v>22</v>
      </c>
      <c r="O642" t="s">
        <v>23</v>
      </c>
      <c r="P642">
        <v>1</v>
      </c>
      <c r="Q642" t="s">
        <v>41</v>
      </c>
      <c r="R642">
        <v>1</v>
      </c>
      <c r="S642" t="s">
        <v>26</v>
      </c>
      <c r="T642" t="s">
        <v>25</v>
      </c>
    </row>
    <row r="643" spans="1:20" x14ac:dyDescent="0.25">
      <c r="A643" t="s">
        <v>27</v>
      </c>
      <c r="B643" s="1">
        <v>15</v>
      </c>
      <c r="C643" t="str">
        <f t="shared" ref="C643:C706" si="30">IF(B643&lt;=11,"&lt; 1 year",IF(B643&lt;=24,"1 - 2 years",IF(B643&lt;=72,"2 - 5 years", "&gt; 5 years")))</f>
        <v>1 - 2 years</v>
      </c>
      <c r="D643" t="s">
        <v>28</v>
      </c>
      <c r="E643" t="s">
        <v>50</v>
      </c>
      <c r="F643">
        <v>1308</v>
      </c>
      <c r="G643" t="str">
        <f t="shared" ref="G643:G706" si="31">IF(F643&lt;= 1000,"250 - 1k",IF(F643&lt;=5000,"1k - 5k",IF(F643&lt;=10000,"5k - 10k", "10k - 20k")))</f>
        <v>1k - 5k</v>
      </c>
      <c r="H643" t="s">
        <v>29</v>
      </c>
      <c r="I643" t="s">
        <v>21</v>
      </c>
      <c r="J643">
        <v>4</v>
      </c>
      <c r="K643">
        <v>4</v>
      </c>
      <c r="L643">
        <v>38</v>
      </c>
      <c r="M643" t="str">
        <f t="shared" ref="M643:M706" si="32">IF(L643&lt;=30,"18 - 30",IF(L643&lt;=55,"30 - 55",IF(L643&gt;=75,"55 - 75","55 - 75")))</f>
        <v>30 - 55</v>
      </c>
      <c r="N643" t="s">
        <v>22</v>
      </c>
      <c r="O643" t="s">
        <v>23</v>
      </c>
      <c r="P643">
        <v>2</v>
      </c>
      <c r="Q643" t="s">
        <v>33</v>
      </c>
      <c r="R643">
        <v>1</v>
      </c>
      <c r="S643" t="s">
        <v>26</v>
      </c>
      <c r="T643" t="s">
        <v>26</v>
      </c>
    </row>
    <row r="644" spans="1:20" x14ac:dyDescent="0.25">
      <c r="A644" t="s">
        <v>20</v>
      </c>
      <c r="B644" s="1">
        <v>15</v>
      </c>
      <c r="C644" t="str">
        <f t="shared" si="30"/>
        <v>1 - 2 years</v>
      </c>
      <c r="D644" t="s">
        <v>28</v>
      </c>
      <c r="E644" t="s">
        <v>31</v>
      </c>
      <c r="F644">
        <v>4623</v>
      </c>
      <c r="G644" t="str">
        <f t="shared" si="31"/>
        <v>1k - 5k</v>
      </c>
      <c r="H644" t="s">
        <v>44</v>
      </c>
      <c r="I644" t="s">
        <v>30</v>
      </c>
      <c r="J644">
        <v>3</v>
      </c>
      <c r="K644">
        <v>2</v>
      </c>
      <c r="L644">
        <v>40</v>
      </c>
      <c r="M644" t="str">
        <f t="shared" si="32"/>
        <v>30 - 55</v>
      </c>
      <c r="N644" t="s">
        <v>22</v>
      </c>
      <c r="O644" t="s">
        <v>23</v>
      </c>
      <c r="P644">
        <v>1</v>
      </c>
      <c r="Q644" t="s">
        <v>39</v>
      </c>
      <c r="R644">
        <v>1</v>
      </c>
      <c r="S644" t="s">
        <v>25</v>
      </c>
      <c r="T644" t="s">
        <v>25</v>
      </c>
    </row>
    <row r="645" spans="1:20" x14ac:dyDescent="0.25">
      <c r="A645" t="s">
        <v>20</v>
      </c>
      <c r="B645" s="1">
        <v>24</v>
      </c>
      <c r="C645" t="str">
        <f t="shared" si="30"/>
        <v>1 - 2 years</v>
      </c>
      <c r="D645" t="s">
        <v>18</v>
      </c>
      <c r="E645" t="s">
        <v>19</v>
      </c>
      <c r="F645">
        <v>1851</v>
      </c>
      <c r="G645" t="str">
        <f t="shared" si="31"/>
        <v>1k - 5k</v>
      </c>
      <c r="H645" t="s">
        <v>29</v>
      </c>
      <c r="I645" t="s">
        <v>32</v>
      </c>
      <c r="J645">
        <v>4</v>
      </c>
      <c r="K645">
        <v>2</v>
      </c>
      <c r="L645">
        <v>33</v>
      </c>
      <c r="M645" t="str">
        <f t="shared" si="32"/>
        <v>30 - 55</v>
      </c>
      <c r="N645" t="s">
        <v>22</v>
      </c>
      <c r="O645" t="s">
        <v>23</v>
      </c>
      <c r="P645">
        <v>2</v>
      </c>
      <c r="Q645" t="s">
        <v>24</v>
      </c>
      <c r="R645">
        <v>1</v>
      </c>
      <c r="S645" t="s">
        <v>25</v>
      </c>
      <c r="T645" t="s">
        <v>26</v>
      </c>
    </row>
    <row r="646" spans="1:20" x14ac:dyDescent="0.25">
      <c r="A646" t="s">
        <v>17</v>
      </c>
      <c r="B646" s="1">
        <v>18</v>
      </c>
      <c r="C646" t="str">
        <f t="shared" si="30"/>
        <v>1 - 2 years</v>
      </c>
      <c r="D646" t="s">
        <v>18</v>
      </c>
      <c r="E646" t="s">
        <v>19</v>
      </c>
      <c r="F646">
        <v>1880</v>
      </c>
      <c r="G646" t="str">
        <f t="shared" si="31"/>
        <v>1k - 5k</v>
      </c>
      <c r="H646" t="s">
        <v>29</v>
      </c>
      <c r="I646" t="s">
        <v>32</v>
      </c>
      <c r="J646">
        <v>4</v>
      </c>
      <c r="K646">
        <v>1</v>
      </c>
      <c r="L646">
        <v>32</v>
      </c>
      <c r="M646" t="str">
        <f t="shared" si="32"/>
        <v>30 - 55</v>
      </c>
      <c r="N646" t="s">
        <v>22</v>
      </c>
      <c r="O646" t="s">
        <v>23</v>
      </c>
      <c r="P646">
        <v>2</v>
      </c>
      <c r="Q646" t="s">
        <v>39</v>
      </c>
      <c r="R646">
        <v>1</v>
      </c>
      <c r="S646" t="s">
        <v>25</v>
      </c>
      <c r="T646" t="s">
        <v>26</v>
      </c>
    </row>
    <row r="647" spans="1:20" x14ac:dyDescent="0.25">
      <c r="A647" t="s">
        <v>20</v>
      </c>
      <c r="B647" s="1">
        <v>36</v>
      </c>
      <c r="C647" t="str">
        <f t="shared" si="30"/>
        <v>2 - 5 years</v>
      </c>
      <c r="D647" t="s">
        <v>35</v>
      </c>
      <c r="E647" t="s">
        <v>43</v>
      </c>
      <c r="F647">
        <v>7980</v>
      </c>
      <c r="G647" t="str">
        <f t="shared" si="31"/>
        <v>5k - 10k</v>
      </c>
      <c r="H647" t="s">
        <v>20</v>
      </c>
      <c r="I647" t="s">
        <v>42</v>
      </c>
      <c r="J647">
        <v>4</v>
      </c>
      <c r="K647">
        <v>4</v>
      </c>
      <c r="L647">
        <v>27</v>
      </c>
      <c r="M647" t="str">
        <f t="shared" si="32"/>
        <v>18 - 30</v>
      </c>
      <c r="N647" t="s">
        <v>22</v>
      </c>
      <c r="O647" t="s">
        <v>38</v>
      </c>
      <c r="P647">
        <v>2</v>
      </c>
      <c r="Q647" t="s">
        <v>24</v>
      </c>
      <c r="R647">
        <v>1</v>
      </c>
      <c r="S647" t="s">
        <v>25</v>
      </c>
      <c r="T647" t="s">
        <v>25</v>
      </c>
    </row>
    <row r="648" spans="1:20" x14ac:dyDescent="0.25">
      <c r="A648" t="s">
        <v>17</v>
      </c>
      <c r="B648" s="1">
        <v>30</v>
      </c>
      <c r="C648" t="str">
        <f t="shared" si="30"/>
        <v>2 - 5 years</v>
      </c>
      <c r="D648" t="s">
        <v>45</v>
      </c>
      <c r="E648" t="s">
        <v>19</v>
      </c>
      <c r="F648">
        <v>4583</v>
      </c>
      <c r="G648" t="str">
        <f t="shared" si="31"/>
        <v>1k - 5k</v>
      </c>
      <c r="H648" t="s">
        <v>29</v>
      </c>
      <c r="I648" t="s">
        <v>30</v>
      </c>
      <c r="J648">
        <v>2</v>
      </c>
      <c r="K648">
        <v>2</v>
      </c>
      <c r="L648">
        <v>32</v>
      </c>
      <c r="M648" t="str">
        <f t="shared" si="32"/>
        <v>30 - 55</v>
      </c>
      <c r="N648" t="s">
        <v>22</v>
      </c>
      <c r="O648" t="s">
        <v>23</v>
      </c>
      <c r="P648">
        <v>2</v>
      </c>
      <c r="Q648" t="s">
        <v>24</v>
      </c>
      <c r="R648">
        <v>1</v>
      </c>
      <c r="S648" t="s">
        <v>26</v>
      </c>
      <c r="T648" t="s">
        <v>26</v>
      </c>
    </row>
    <row r="649" spans="1:20" x14ac:dyDescent="0.25">
      <c r="A649" t="s">
        <v>20</v>
      </c>
      <c r="B649" s="1">
        <v>12</v>
      </c>
      <c r="C649" t="str">
        <f t="shared" si="30"/>
        <v>1 - 2 years</v>
      </c>
      <c r="D649" t="s">
        <v>28</v>
      </c>
      <c r="E649" t="s">
        <v>36</v>
      </c>
      <c r="F649">
        <v>1386</v>
      </c>
      <c r="G649" t="str">
        <f t="shared" si="31"/>
        <v>1k - 5k</v>
      </c>
      <c r="H649" t="s">
        <v>37</v>
      </c>
      <c r="I649" t="s">
        <v>30</v>
      </c>
      <c r="J649">
        <v>2</v>
      </c>
      <c r="K649">
        <v>2</v>
      </c>
      <c r="L649">
        <v>26</v>
      </c>
      <c r="M649" t="str">
        <f t="shared" si="32"/>
        <v>18 - 30</v>
      </c>
      <c r="N649" t="s">
        <v>22</v>
      </c>
      <c r="O649" t="s">
        <v>23</v>
      </c>
      <c r="P649">
        <v>1</v>
      </c>
      <c r="Q649" t="s">
        <v>24</v>
      </c>
      <c r="R649">
        <v>1</v>
      </c>
      <c r="S649" t="s">
        <v>26</v>
      </c>
      <c r="T649" t="s">
        <v>25</v>
      </c>
    </row>
    <row r="650" spans="1:20" x14ac:dyDescent="0.25">
      <c r="A650" t="s">
        <v>47</v>
      </c>
      <c r="B650" s="1">
        <v>24</v>
      </c>
      <c r="C650" t="str">
        <f t="shared" si="30"/>
        <v>1 - 2 years</v>
      </c>
      <c r="D650" t="s">
        <v>28</v>
      </c>
      <c r="E650" t="s">
        <v>36</v>
      </c>
      <c r="F650">
        <v>947</v>
      </c>
      <c r="G650" t="str">
        <f t="shared" si="31"/>
        <v>250 - 1k</v>
      </c>
      <c r="H650" t="s">
        <v>29</v>
      </c>
      <c r="I650" t="s">
        <v>32</v>
      </c>
      <c r="J650">
        <v>4</v>
      </c>
      <c r="K650">
        <v>3</v>
      </c>
      <c r="L650">
        <v>38</v>
      </c>
      <c r="M650" t="str">
        <f t="shared" si="32"/>
        <v>30 - 55</v>
      </c>
      <c r="N650" t="s">
        <v>46</v>
      </c>
      <c r="O650" t="s">
        <v>34</v>
      </c>
      <c r="P650">
        <v>1</v>
      </c>
      <c r="Q650" t="s">
        <v>24</v>
      </c>
      <c r="R650">
        <v>2</v>
      </c>
      <c r="S650" t="s">
        <v>26</v>
      </c>
      <c r="T650" t="s">
        <v>25</v>
      </c>
    </row>
    <row r="651" spans="1:20" x14ac:dyDescent="0.25">
      <c r="A651" t="s">
        <v>17</v>
      </c>
      <c r="B651" s="1">
        <v>12</v>
      </c>
      <c r="C651" t="str">
        <f t="shared" si="30"/>
        <v>1 - 2 years</v>
      </c>
      <c r="D651" t="s">
        <v>28</v>
      </c>
      <c r="E651" t="s">
        <v>31</v>
      </c>
      <c r="F651">
        <v>684</v>
      </c>
      <c r="G651" t="str">
        <f t="shared" si="31"/>
        <v>250 - 1k</v>
      </c>
      <c r="H651" t="s">
        <v>29</v>
      </c>
      <c r="I651" t="s">
        <v>30</v>
      </c>
      <c r="J651">
        <v>4</v>
      </c>
      <c r="K651">
        <v>4</v>
      </c>
      <c r="L651">
        <v>40</v>
      </c>
      <c r="M651" t="str">
        <f t="shared" si="32"/>
        <v>30 - 55</v>
      </c>
      <c r="N651" t="s">
        <v>22</v>
      </c>
      <c r="O651" t="s">
        <v>38</v>
      </c>
      <c r="P651">
        <v>1</v>
      </c>
      <c r="Q651" t="s">
        <v>33</v>
      </c>
      <c r="R651">
        <v>2</v>
      </c>
      <c r="S651" t="s">
        <v>26</v>
      </c>
      <c r="T651" t="s">
        <v>25</v>
      </c>
    </row>
    <row r="652" spans="1:20" x14ac:dyDescent="0.25">
      <c r="A652" t="s">
        <v>17</v>
      </c>
      <c r="B652" s="1">
        <v>48</v>
      </c>
      <c r="C652" t="str">
        <f t="shared" si="30"/>
        <v>2 - 5 years</v>
      </c>
      <c r="D652" t="s">
        <v>28</v>
      </c>
      <c r="E652" t="s">
        <v>31</v>
      </c>
      <c r="F652">
        <v>7476</v>
      </c>
      <c r="G652" t="str">
        <f t="shared" si="31"/>
        <v>5k - 10k</v>
      </c>
      <c r="H652" t="s">
        <v>29</v>
      </c>
      <c r="I652" t="s">
        <v>32</v>
      </c>
      <c r="J652">
        <v>4</v>
      </c>
      <c r="K652">
        <v>1</v>
      </c>
      <c r="L652">
        <v>50</v>
      </c>
      <c r="M652" t="str">
        <f t="shared" si="32"/>
        <v>30 - 55</v>
      </c>
      <c r="N652" t="s">
        <v>22</v>
      </c>
      <c r="O652" t="s">
        <v>34</v>
      </c>
      <c r="P652">
        <v>1</v>
      </c>
      <c r="Q652" t="s">
        <v>39</v>
      </c>
      <c r="R652">
        <v>1</v>
      </c>
      <c r="S652" t="s">
        <v>25</v>
      </c>
      <c r="T652" t="s">
        <v>26</v>
      </c>
    </row>
    <row r="653" spans="1:20" x14ac:dyDescent="0.25">
      <c r="A653" t="s">
        <v>27</v>
      </c>
      <c r="B653" s="1">
        <v>12</v>
      </c>
      <c r="C653" t="str">
        <f t="shared" si="30"/>
        <v>1 - 2 years</v>
      </c>
      <c r="D653" t="s">
        <v>28</v>
      </c>
      <c r="E653" t="s">
        <v>19</v>
      </c>
      <c r="F653">
        <v>1922</v>
      </c>
      <c r="G653" t="str">
        <f t="shared" si="31"/>
        <v>1k - 5k</v>
      </c>
      <c r="H653" t="s">
        <v>29</v>
      </c>
      <c r="I653" t="s">
        <v>30</v>
      </c>
      <c r="J653">
        <v>4</v>
      </c>
      <c r="K653">
        <v>2</v>
      </c>
      <c r="L653">
        <v>37</v>
      </c>
      <c r="M653" t="str">
        <f t="shared" si="32"/>
        <v>30 - 55</v>
      </c>
      <c r="N653" t="s">
        <v>22</v>
      </c>
      <c r="O653" t="s">
        <v>23</v>
      </c>
      <c r="P653">
        <v>1</v>
      </c>
      <c r="Q653" t="s">
        <v>33</v>
      </c>
      <c r="R653">
        <v>1</v>
      </c>
      <c r="S653" t="s">
        <v>26</v>
      </c>
      <c r="T653" t="s">
        <v>25</v>
      </c>
    </row>
    <row r="654" spans="1:20" x14ac:dyDescent="0.25">
      <c r="A654" t="s">
        <v>17</v>
      </c>
      <c r="B654" s="1">
        <v>24</v>
      </c>
      <c r="C654" t="str">
        <f t="shared" si="30"/>
        <v>1 - 2 years</v>
      </c>
      <c r="D654" t="s">
        <v>28</v>
      </c>
      <c r="E654" t="s">
        <v>36</v>
      </c>
      <c r="F654">
        <v>2303</v>
      </c>
      <c r="G654" t="str">
        <f t="shared" si="31"/>
        <v>1k - 5k</v>
      </c>
      <c r="H654" t="s">
        <v>29</v>
      </c>
      <c r="I654" t="s">
        <v>21</v>
      </c>
      <c r="J654">
        <v>4</v>
      </c>
      <c r="K654">
        <v>1</v>
      </c>
      <c r="L654">
        <v>45</v>
      </c>
      <c r="M654" t="str">
        <f t="shared" si="32"/>
        <v>30 - 55</v>
      </c>
      <c r="N654" t="s">
        <v>22</v>
      </c>
      <c r="O654" t="s">
        <v>23</v>
      </c>
      <c r="P654">
        <v>1</v>
      </c>
      <c r="Q654" t="s">
        <v>24</v>
      </c>
      <c r="R654">
        <v>1</v>
      </c>
      <c r="S654" t="s">
        <v>26</v>
      </c>
      <c r="T654" t="s">
        <v>25</v>
      </c>
    </row>
    <row r="655" spans="1:20" x14ac:dyDescent="0.25">
      <c r="A655" t="s">
        <v>27</v>
      </c>
      <c r="B655" s="1">
        <v>36</v>
      </c>
      <c r="C655" t="str">
        <f t="shared" si="30"/>
        <v>2 - 5 years</v>
      </c>
      <c r="D655" t="s">
        <v>35</v>
      </c>
      <c r="E655" t="s">
        <v>36</v>
      </c>
      <c r="F655">
        <v>8086</v>
      </c>
      <c r="G655" t="str">
        <f t="shared" si="31"/>
        <v>5k - 10k</v>
      </c>
      <c r="H655" t="s">
        <v>44</v>
      </c>
      <c r="I655" t="s">
        <v>21</v>
      </c>
      <c r="J655">
        <v>2</v>
      </c>
      <c r="K655">
        <v>4</v>
      </c>
      <c r="L655">
        <v>42</v>
      </c>
      <c r="M655" t="str">
        <f t="shared" si="32"/>
        <v>30 - 55</v>
      </c>
      <c r="N655" t="s">
        <v>22</v>
      </c>
      <c r="O655" t="s">
        <v>23</v>
      </c>
      <c r="P655">
        <v>4</v>
      </c>
      <c r="Q655" t="s">
        <v>39</v>
      </c>
      <c r="R655">
        <v>1</v>
      </c>
      <c r="S655" t="s">
        <v>25</v>
      </c>
      <c r="T655" t="s">
        <v>25</v>
      </c>
    </row>
    <row r="656" spans="1:20" x14ac:dyDescent="0.25">
      <c r="A656" t="s">
        <v>20</v>
      </c>
      <c r="B656" s="1">
        <v>24</v>
      </c>
      <c r="C656" t="str">
        <f t="shared" si="30"/>
        <v>1 - 2 years</v>
      </c>
      <c r="D656" t="s">
        <v>18</v>
      </c>
      <c r="E656" t="s">
        <v>36</v>
      </c>
      <c r="F656">
        <v>2346</v>
      </c>
      <c r="G656" t="str">
        <f t="shared" si="31"/>
        <v>1k - 5k</v>
      </c>
      <c r="H656" t="s">
        <v>29</v>
      </c>
      <c r="I656" t="s">
        <v>32</v>
      </c>
      <c r="J656">
        <v>4</v>
      </c>
      <c r="K656">
        <v>3</v>
      </c>
      <c r="L656">
        <v>35</v>
      </c>
      <c r="M656" t="str">
        <f t="shared" si="32"/>
        <v>30 - 55</v>
      </c>
      <c r="N656" t="s">
        <v>22</v>
      </c>
      <c r="O656" t="s">
        <v>23</v>
      </c>
      <c r="P656">
        <v>2</v>
      </c>
      <c r="Q656" t="s">
        <v>24</v>
      </c>
      <c r="R656">
        <v>1</v>
      </c>
      <c r="S656" t="s">
        <v>25</v>
      </c>
      <c r="T656" t="s">
        <v>26</v>
      </c>
    </row>
    <row r="657" spans="1:20" x14ac:dyDescent="0.25">
      <c r="A657" t="s">
        <v>17</v>
      </c>
      <c r="B657" s="1">
        <v>14</v>
      </c>
      <c r="C657" t="str">
        <f t="shared" si="30"/>
        <v>1 - 2 years</v>
      </c>
      <c r="D657" t="s">
        <v>28</v>
      </c>
      <c r="E657" t="s">
        <v>36</v>
      </c>
      <c r="F657">
        <v>3973</v>
      </c>
      <c r="G657" t="str">
        <f t="shared" si="31"/>
        <v>1k - 5k</v>
      </c>
      <c r="H657" t="s">
        <v>29</v>
      </c>
      <c r="I657" t="s">
        <v>41</v>
      </c>
      <c r="J657">
        <v>1</v>
      </c>
      <c r="K657">
        <v>4</v>
      </c>
      <c r="L657">
        <v>22</v>
      </c>
      <c r="M657" t="str">
        <f t="shared" si="32"/>
        <v>18 - 30</v>
      </c>
      <c r="N657" t="s">
        <v>22</v>
      </c>
      <c r="O657" t="s">
        <v>34</v>
      </c>
      <c r="P657">
        <v>1</v>
      </c>
      <c r="Q657" t="s">
        <v>24</v>
      </c>
      <c r="R657">
        <v>1</v>
      </c>
      <c r="S657" t="s">
        <v>26</v>
      </c>
      <c r="T657" t="s">
        <v>26</v>
      </c>
    </row>
    <row r="658" spans="1:20" x14ac:dyDescent="0.25">
      <c r="A658" t="s">
        <v>27</v>
      </c>
      <c r="B658" s="1">
        <v>12</v>
      </c>
      <c r="C658" t="str">
        <f t="shared" si="30"/>
        <v>1 - 2 years</v>
      </c>
      <c r="D658" t="s">
        <v>28</v>
      </c>
      <c r="E658" t="s">
        <v>36</v>
      </c>
      <c r="F658">
        <v>888</v>
      </c>
      <c r="G658" t="str">
        <f t="shared" si="31"/>
        <v>250 - 1k</v>
      </c>
      <c r="H658" t="s">
        <v>29</v>
      </c>
      <c r="I658" t="s">
        <v>21</v>
      </c>
      <c r="J658">
        <v>4</v>
      </c>
      <c r="K658">
        <v>4</v>
      </c>
      <c r="L658">
        <v>41</v>
      </c>
      <c r="M658" t="str">
        <f t="shared" si="32"/>
        <v>30 - 55</v>
      </c>
      <c r="N658" t="s">
        <v>46</v>
      </c>
      <c r="O658" t="s">
        <v>23</v>
      </c>
      <c r="P658">
        <v>1</v>
      </c>
      <c r="Q658" t="s">
        <v>33</v>
      </c>
      <c r="R658">
        <v>2</v>
      </c>
      <c r="S658" t="s">
        <v>26</v>
      </c>
      <c r="T658" t="s">
        <v>25</v>
      </c>
    </row>
    <row r="659" spans="1:20" x14ac:dyDescent="0.25">
      <c r="A659" t="s">
        <v>20</v>
      </c>
      <c r="B659" s="1">
        <v>48</v>
      </c>
      <c r="C659" t="str">
        <f t="shared" si="30"/>
        <v>2 - 5 years</v>
      </c>
      <c r="D659" t="s">
        <v>28</v>
      </c>
      <c r="E659" t="s">
        <v>19</v>
      </c>
      <c r="F659">
        <v>10222</v>
      </c>
      <c r="G659" t="str">
        <f t="shared" si="31"/>
        <v>10k - 20k</v>
      </c>
      <c r="H659" t="s">
        <v>20</v>
      </c>
      <c r="I659" t="s">
        <v>32</v>
      </c>
      <c r="J659">
        <v>4</v>
      </c>
      <c r="K659">
        <v>3</v>
      </c>
      <c r="L659">
        <v>37</v>
      </c>
      <c r="M659" t="str">
        <f t="shared" si="32"/>
        <v>30 - 55</v>
      </c>
      <c r="N659" t="s">
        <v>49</v>
      </c>
      <c r="O659" t="s">
        <v>23</v>
      </c>
      <c r="P659">
        <v>1</v>
      </c>
      <c r="Q659" t="s">
        <v>24</v>
      </c>
      <c r="R659">
        <v>1</v>
      </c>
      <c r="S659" t="s">
        <v>25</v>
      </c>
      <c r="T659" t="s">
        <v>26</v>
      </c>
    </row>
    <row r="660" spans="1:20" x14ac:dyDescent="0.25">
      <c r="A660" t="s">
        <v>27</v>
      </c>
      <c r="B660" s="1">
        <v>30</v>
      </c>
      <c r="C660" t="str">
        <f t="shared" si="30"/>
        <v>2 - 5 years</v>
      </c>
      <c r="D660" t="s">
        <v>45</v>
      </c>
      <c r="E660" t="s">
        <v>43</v>
      </c>
      <c r="F660">
        <v>4221</v>
      </c>
      <c r="G660" t="str">
        <f t="shared" si="31"/>
        <v>1k - 5k</v>
      </c>
      <c r="H660" t="s">
        <v>29</v>
      </c>
      <c r="I660" t="s">
        <v>30</v>
      </c>
      <c r="J660">
        <v>2</v>
      </c>
      <c r="K660">
        <v>1</v>
      </c>
      <c r="L660">
        <v>28</v>
      </c>
      <c r="M660" t="str">
        <f t="shared" si="32"/>
        <v>18 - 30</v>
      </c>
      <c r="N660" t="s">
        <v>22</v>
      </c>
      <c r="O660" t="s">
        <v>23</v>
      </c>
      <c r="P660">
        <v>2</v>
      </c>
      <c r="Q660" t="s">
        <v>24</v>
      </c>
      <c r="R660">
        <v>1</v>
      </c>
      <c r="S660" t="s">
        <v>26</v>
      </c>
      <c r="T660" t="s">
        <v>26</v>
      </c>
    </row>
    <row r="661" spans="1:20" x14ac:dyDescent="0.25">
      <c r="A661" t="s">
        <v>27</v>
      </c>
      <c r="B661" s="1">
        <v>18</v>
      </c>
      <c r="C661" t="str">
        <f t="shared" si="30"/>
        <v>1 - 2 years</v>
      </c>
      <c r="D661" t="s">
        <v>18</v>
      </c>
      <c r="E661" t="s">
        <v>19</v>
      </c>
      <c r="F661">
        <v>6361</v>
      </c>
      <c r="G661" t="str">
        <f t="shared" si="31"/>
        <v>5k - 10k</v>
      </c>
      <c r="H661" t="s">
        <v>29</v>
      </c>
      <c r="I661" t="s">
        <v>21</v>
      </c>
      <c r="J661">
        <v>2</v>
      </c>
      <c r="K661">
        <v>1</v>
      </c>
      <c r="L661">
        <v>41</v>
      </c>
      <c r="M661" t="str">
        <f t="shared" si="32"/>
        <v>30 - 55</v>
      </c>
      <c r="N661" t="s">
        <v>22</v>
      </c>
      <c r="O661" t="s">
        <v>23</v>
      </c>
      <c r="P661">
        <v>1</v>
      </c>
      <c r="Q661" t="s">
        <v>24</v>
      </c>
      <c r="R661">
        <v>1</v>
      </c>
      <c r="S661" t="s">
        <v>25</v>
      </c>
      <c r="T661" t="s">
        <v>26</v>
      </c>
    </row>
    <row r="662" spans="1:20" x14ac:dyDescent="0.25">
      <c r="A662" t="s">
        <v>47</v>
      </c>
      <c r="B662" s="1">
        <v>12</v>
      </c>
      <c r="C662" t="str">
        <f t="shared" si="30"/>
        <v>1 - 2 years</v>
      </c>
      <c r="D662" t="s">
        <v>28</v>
      </c>
      <c r="E662" t="s">
        <v>19</v>
      </c>
      <c r="F662">
        <v>1297</v>
      </c>
      <c r="G662" t="str">
        <f t="shared" si="31"/>
        <v>1k - 5k</v>
      </c>
      <c r="H662" t="s">
        <v>29</v>
      </c>
      <c r="I662" t="s">
        <v>30</v>
      </c>
      <c r="J662">
        <v>3</v>
      </c>
      <c r="K662">
        <v>4</v>
      </c>
      <c r="L662">
        <v>23</v>
      </c>
      <c r="M662" t="str">
        <f t="shared" si="32"/>
        <v>18 - 30</v>
      </c>
      <c r="N662" t="s">
        <v>22</v>
      </c>
      <c r="O662" t="s">
        <v>38</v>
      </c>
      <c r="P662">
        <v>1</v>
      </c>
      <c r="Q662" t="s">
        <v>24</v>
      </c>
      <c r="R662">
        <v>1</v>
      </c>
      <c r="S662" t="s">
        <v>26</v>
      </c>
      <c r="T662" t="s">
        <v>26</v>
      </c>
    </row>
    <row r="663" spans="1:20" x14ac:dyDescent="0.25">
      <c r="A663" t="s">
        <v>17</v>
      </c>
      <c r="B663" s="1">
        <v>12</v>
      </c>
      <c r="C663" t="str">
        <f t="shared" si="30"/>
        <v>1 - 2 years</v>
      </c>
      <c r="D663" t="s">
        <v>28</v>
      </c>
      <c r="E663" t="s">
        <v>36</v>
      </c>
      <c r="F663">
        <v>900</v>
      </c>
      <c r="G663" t="str">
        <f t="shared" si="31"/>
        <v>250 - 1k</v>
      </c>
      <c r="H663" t="s">
        <v>20</v>
      </c>
      <c r="I663" t="s">
        <v>30</v>
      </c>
      <c r="J663">
        <v>4</v>
      </c>
      <c r="K663">
        <v>2</v>
      </c>
      <c r="L663">
        <v>23</v>
      </c>
      <c r="M663" t="str">
        <f t="shared" si="32"/>
        <v>18 - 30</v>
      </c>
      <c r="N663" t="s">
        <v>22</v>
      </c>
      <c r="O663" t="s">
        <v>23</v>
      </c>
      <c r="P663">
        <v>1</v>
      </c>
      <c r="Q663" t="s">
        <v>24</v>
      </c>
      <c r="R663">
        <v>1</v>
      </c>
      <c r="S663" t="s">
        <v>26</v>
      </c>
      <c r="T663" t="s">
        <v>25</v>
      </c>
    </row>
    <row r="664" spans="1:20" x14ac:dyDescent="0.25">
      <c r="A664" t="s">
        <v>20</v>
      </c>
      <c r="B664" s="1">
        <v>21</v>
      </c>
      <c r="C664" t="str">
        <f t="shared" si="30"/>
        <v>1 - 2 years</v>
      </c>
      <c r="D664" t="s">
        <v>28</v>
      </c>
      <c r="E664" t="s">
        <v>19</v>
      </c>
      <c r="F664">
        <v>2241</v>
      </c>
      <c r="G664" t="str">
        <f t="shared" si="31"/>
        <v>1k - 5k</v>
      </c>
      <c r="H664" t="s">
        <v>29</v>
      </c>
      <c r="I664" t="s">
        <v>21</v>
      </c>
      <c r="J664">
        <v>4</v>
      </c>
      <c r="K664">
        <v>2</v>
      </c>
      <c r="L664">
        <v>50</v>
      </c>
      <c r="M664" t="str">
        <f t="shared" si="32"/>
        <v>30 - 55</v>
      </c>
      <c r="N664" t="s">
        <v>22</v>
      </c>
      <c r="O664" t="s">
        <v>23</v>
      </c>
      <c r="P664">
        <v>2</v>
      </c>
      <c r="Q664" t="s">
        <v>24</v>
      </c>
      <c r="R664">
        <v>1</v>
      </c>
      <c r="S664" t="s">
        <v>26</v>
      </c>
      <c r="T664" t="s">
        <v>26</v>
      </c>
    </row>
    <row r="665" spans="1:20" x14ac:dyDescent="0.25">
      <c r="A665" t="s">
        <v>27</v>
      </c>
      <c r="B665" s="1">
        <v>6</v>
      </c>
      <c r="C665" t="str">
        <f t="shared" si="30"/>
        <v>&lt; 1 year</v>
      </c>
      <c r="D665" t="s">
        <v>35</v>
      </c>
      <c r="E665" t="s">
        <v>19</v>
      </c>
      <c r="F665">
        <v>1050</v>
      </c>
      <c r="G665" t="str">
        <f t="shared" si="31"/>
        <v>1k - 5k</v>
      </c>
      <c r="H665" t="s">
        <v>29</v>
      </c>
      <c r="I665" t="s">
        <v>41</v>
      </c>
      <c r="J665">
        <v>4</v>
      </c>
      <c r="K665">
        <v>1</v>
      </c>
      <c r="L665">
        <v>35</v>
      </c>
      <c r="M665" t="str">
        <f t="shared" si="32"/>
        <v>30 - 55</v>
      </c>
      <c r="N665" t="s">
        <v>49</v>
      </c>
      <c r="O665" t="s">
        <v>23</v>
      </c>
      <c r="P665">
        <v>2</v>
      </c>
      <c r="Q665" t="s">
        <v>39</v>
      </c>
      <c r="R665">
        <v>1</v>
      </c>
      <c r="S665" t="s">
        <v>25</v>
      </c>
      <c r="T665" t="s">
        <v>26</v>
      </c>
    </row>
    <row r="666" spans="1:20" x14ac:dyDescent="0.25">
      <c r="A666" t="s">
        <v>47</v>
      </c>
      <c r="B666" s="1">
        <v>6</v>
      </c>
      <c r="C666" t="str">
        <f t="shared" si="30"/>
        <v>&lt; 1 year</v>
      </c>
      <c r="D666" t="s">
        <v>18</v>
      </c>
      <c r="E666" t="s">
        <v>31</v>
      </c>
      <c r="F666">
        <v>1047</v>
      </c>
      <c r="G666" t="str">
        <f t="shared" si="31"/>
        <v>1k - 5k</v>
      </c>
      <c r="H666" t="s">
        <v>29</v>
      </c>
      <c r="I666" t="s">
        <v>30</v>
      </c>
      <c r="J666">
        <v>2</v>
      </c>
      <c r="K666">
        <v>4</v>
      </c>
      <c r="L666">
        <v>50</v>
      </c>
      <c r="M666" t="str">
        <f t="shared" si="32"/>
        <v>30 - 55</v>
      </c>
      <c r="N666" t="s">
        <v>22</v>
      </c>
      <c r="O666" t="s">
        <v>23</v>
      </c>
      <c r="P666">
        <v>1</v>
      </c>
      <c r="Q666" t="s">
        <v>33</v>
      </c>
      <c r="R666">
        <v>1</v>
      </c>
      <c r="S666" t="s">
        <v>26</v>
      </c>
      <c r="T666" t="s">
        <v>26</v>
      </c>
    </row>
    <row r="667" spans="1:20" x14ac:dyDescent="0.25">
      <c r="A667" t="s">
        <v>20</v>
      </c>
      <c r="B667" s="1">
        <v>24</v>
      </c>
      <c r="C667" t="str">
        <f t="shared" si="30"/>
        <v>1 - 2 years</v>
      </c>
      <c r="D667" t="s">
        <v>18</v>
      </c>
      <c r="E667" t="s">
        <v>36</v>
      </c>
      <c r="F667">
        <v>6314</v>
      </c>
      <c r="G667" t="str">
        <f t="shared" si="31"/>
        <v>5k - 10k</v>
      </c>
      <c r="H667" t="s">
        <v>29</v>
      </c>
      <c r="I667" t="s">
        <v>41</v>
      </c>
      <c r="J667">
        <v>4</v>
      </c>
      <c r="K667">
        <v>2</v>
      </c>
      <c r="L667">
        <v>27</v>
      </c>
      <c r="M667" t="str">
        <f t="shared" si="32"/>
        <v>18 - 30</v>
      </c>
      <c r="N667" t="s">
        <v>46</v>
      </c>
      <c r="O667" t="s">
        <v>23</v>
      </c>
      <c r="P667">
        <v>2</v>
      </c>
      <c r="Q667" t="s">
        <v>39</v>
      </c>
      <c r="R667">
        <v>1</v>
      </c>
      <c r="S667" t="s">
        <v>25</v>
      </c>
      <c r="T667" t="s">
        <v>26</v>
      </c>
    </row>
    <row r="668" spans="1:20" x14ac:dyDescent="0.25">
      <c r="A668" t="s">
        <v>27</v>
      </c>
      <c r="B668" s="1">
        <v>30</v>
      </c>
      <c r="C668" t="str">
        <f t="shared" si="30"/>
        <v>2 - 5 years</v>
      </c>
      <c r="D668" t="s">
        <v>48</v>
      </c>
      <c r="E668" t="s">
        <v>19</v>
      </c>
      <c r="F668">
        <v>3496</v>
      </c>
      <c r="G668" t="str">
        <f t="shared" si="31"/>
        <v>1k - 5k</v>
      </c>
      <c r="H668" t="s">
        <v>40</v>
      </c>
      <c r="I668" t="s">
        <v>30</v>
      </c>
      <c r="J668">
        <v>4</v>
      </c>
      <c r="K668">
        <v>2</v>
      </c>
      <c r="L668">
        <v>34</v>
      </c>
      <c r="M668" t="str">
        <f t="shared" si="32"/>
        <v>30 - 55</v>
      </c>
      <c r="N668" t="s">
        <v>49</v>
      </c>
      <c r="O668" t="s">
        <v>23</v>
      </c>
      <c r="P668">
        <v>1</v>
      </c>
      <c r="Q668" t="s">
        <v>24</v>
      </c>
      <c r="R668">
        <v>2</v>
      </c>
      <c r="S668" t="s">
        <v>25</v>
      </c>
      <c r="T668" t="s">
        <v>26</v>
      </c>
    </row>
    <row r="669" spans="1:20" x14ac:dyDescent="0.25">
      <c r="A669" t="s">
        <v>20</v>
      </c>
      <c r="B669" s="1">
        <v>48</v>
      </c>
      <c r="C669" t="str">
        <f t="shared" si="30"/>
        <v>2 - 5 years</v>
      </c>
      <c r="D669" t="s">
        <v>48</v>
      </c>
      <c r="E669" t="s">
        <v>43</v>
      </c>
      <c r="F669">
        <v>3609</v>
      </c>
      <c r="G669" t="str">
        <f t="shared" si="31"/>
        <v>1k - 5k</v>
      </c>
      <c r="H669" t="s">
        <v>29</v>
      </c>
      <c r="I669" t="s">
        <v>30</v>
      </c>
      <c r="J669">
        <v>1</v>
      </c>
      <c r="K669">
        <v>1</v>
      </c>
      <c r="L669">
        <v>27</v>
      </c>
      <c r="M669" t="str">
        <f t="shared" si="32"/>
        <v>18 - 30</v>
      </c>
      <c r="N669" t="s">
        <v>49</v>
      </c>
      <c r="O669" t="s">
        <v>23</v>
      </c>
      <c r="P669">
        <v>1</v>
      </c>
      <c r="Q669" t="s">
        <v>24</v>
      </c>
      <c r="R669">
        <v>1</v>
      </c>
      <c r="S669" t="s">
        <v>26</v>
      </c>
      <c r="T669" t="s">
        <v>26</v>
      </c>
    </row>
    <row r="670" spans="1:20" x14ac:dyDescent="0.25">
      <c r="A670" t="s">
        <v>17</v>
      </c>
      <c r="B670" s="1">
        <v>12</v>
      </c>
      <c r="C670" t="str">
        <f t="shared" si="30"/>
        <v>1 - 2 years</v>
      </c>
      <c r="D670" t="s">
        <v>18</v>
      </c>
      <c r="E670" t="s">
        <v>36</v>
      </c>
      <c r="F670">
        <v>4843</v>
      </c>
      <c r="G670" t="str">
        <f t="shared" si="31"/>
        <v>1k - 5k</v>
      </c>
      <c r="H670" t="s">
        <v>29</v>
      </c>
      <c r="I670" t="s">
        <v>21</v>
      </c>
      <c r="J670">
        <v>3</v>
      </c>
      <c r="K670">
        <v>4</v>
      </c>
      <c r="L670">
        <v>43</v>
      </c>
      <c r="M670" t="str">
        <f t="shared" si="32"/>
        <v>30 - 55</v>
      </c>
      <c r="N670" t="s">
        <v>22</v>
      </c>
      <c r="O670" t="s">
        <v>38</v>
      </c>
      <c r="P670">
        <v>2</v>
      </c>
      <c r="Q670" t="s">
        <v>24</v>
      </c>
      <c r="R670">
        <v>1</v>
      </c>
      <c r="S670" t="s">
        <v>25</v>
      </c>
      <c r="T670" t="s">
        <v>25</v>
      </c>
    </row>
    <row r="671" spans="1:20" x14ac:dyDescent="0.25">
      <c r="A671" t="s">
        <v>47</v>
      </c>
      <c r="B671" s="1">
        <v>30</v>
      </c>
      <c r="C671" t="str">
        <f t="shared" si="30"/>
        <v>2 - 5 years</v>
      </c>
      <c r="D671" t="s">
        <v>18</v>
      </c>
      <c r="E671" t="s">
        <v>19</v>
      </c>
      <c r="F671">
        <v>3017</v>
      </c>
      <c r="G671" t="str">
        <f t="shared" si="31"/>
        <v>1k - 5k</v>
      </c>
      <c r="H671" t="s">
        <v>29</v>
      </c>
      <c r="I671" t="s">
        <v>21</v>
      </c>
      <c r="J671">
        <v>4</v>
      </c>
      <c r="K671">
        <v>4</v>
      </c>
      <c r="L671">
        <v>47</v>
      </c>
      <c r="M671" t="str">
        <f t="shared" si="32"/>
        <v>30 - 55</v>
      </c>
      <c r="N671" t="s">
        <v>22</v>
      </c>
      <c r="O671" t="s">
        <v>23</v>
      </c>
      <c r="P671">
        <v>1</v>
      </c>
      <c r="Q671" t="s">
        <v>24</v>
      </c>
      <c r="R671">
        <v>1</v>
      </c>
      <c r="S671" t="s">
        <v>26</v>
      </c>
      <c r="T671" t="s">
        <v>26</v>
      </c>
    </row>
    <row r="672" spans="1:20" x14ac:dyDescent="0.25">
      <c r="A672" t="s">
        <v>20</v>
      </c>
      <c r="B672" s="1">
        <v>24</v>
      </c>
      <c r="C672" t="str">
        <f t="shared" si="30"/>
        <v>1 - 2 years</v>
      </c>
      <c r="D672" t="s">
        <v>18</v>
      </c>
      <c r="E672" t="s">
        <v>43</v>
      </c>
      <c r="F672">
        <v>4139</v>
      </c>
      <c r="G672" t="str">
        <f t="shared" si="31"/>
        <v>1k - 5k</v>
      </c>
      <c r="H672" t="s">
        <v>44</v>
      </c>
      <c r="I672" t="s">
        <v>30</v>
      </c>
      <c r="J672">
        <v>3</v>
      </c>
      <c r="K672">
        <v>3</v>
      </c>
      <c r="L672">
        <v>27</v>
      </c>
      <c r="M672" t="str">
        <f t="shared" si="32"/>
        <v>18 - 30</v>
      </c>
      <c r="N672" t="s">
        <v>22</v>
      </c>
      <c r="O672" t="s">
        <v>23</v>
      </c>
      <c r="P672">
        <v>2</v>
      </c>
      <c r="Q672" t="s">
        <v>33</v>
      </c>
      <c r="R672">
        <v>1</v>
      </c>
      <c r="S672" t="s">
        <v>25</v>
      </c>
      <c r="T672" t="s">
        <v>26</v>
      </c>
    </row>
    <row r="673" spans="1:20" x14ac:dyDescent="0.25">
      <c r="A673" t="s">
        <v>20</v>
      </c>
      <c r="B673" s="1">
        <v>36</v>
      </c>
      <c r="C673" t="str">
        <f t="shared" si="30"/>
        <v>2 - 5 years</v>
      </c>
      <c r="D673" t="s">
        <v>28</v>
      </c>
      <c r="E673" t="s">
        <v>43</v>
      </c>
      <c r="F673">
        <v>5742</v>
      </c>
      <c r="G673" t="str">
        <f t="shared" si="31"/>
        <v>5k - 10k</v>
      </c>
      <c r="H673" t="s">
        <v>44</v>
      </c>
      <c r="I673" t="s">
        <v>32</v>
      </c>
      <c r="J673">
        <v>2</v>
      </c>
      <c r="K673">
        <v>2</v>
      </c>
      <c r="L673">
        <v>31</v>
      </c>
      <c r="M673" t="str">
        <f t="shared" si="32"/>
        <v>30 - 55</v>
      </c>
      <c r="N673" t="s">
        <v>22</v>
      </c>
      <c r="O673" t="s">
        <v>23</v>
      </c>
      <c r="P673">
        <v>2</v>
      </c>
      <c r="Q673" t="s">
        <v>24</v>
      </c>
      <c r="R673">
        <v>1</v>
      </c>
      <c r="S673" t="s">
        <v>25</v>
      </c>
      <c r="T673" t="s">
        <v>26</v>
      </c>
    </row>
    <row r="674" spans="1:20" x14ac:dyDescent="0.25">
      <c r="A674" t="s">
        <v>20</v>
      </c>
      <c r="B674" s="1">
        <v>60</v>
      </c>
      <c r="C674" t="str">
        <f t="shared" si="30"/>
        <v>2 - 5 years</v>
      </c>
      <c r="D674" t="s">
        <v>28</v>
      </c>
      <c r="E674" t="s">
        <v>36</v>
      </c>
      <c r="F674">
        <v>10366</v>
      </c>
      <c r="G674" t="str">
        <f t="shared" si="31"/>
        <v>10k - 20k</v>
      </c>
      <c r="H674" t="s">
        <v>29</v>
      </c>
      <c r="I674" t="s">
        <v>21</v>
      </c>
      <c r="J674">
        <v>2</v>
      </c>
      <c r="K674">
        <v>4</v>
      </c>
      <c r="L674">
        <v>42</v>
      </c>
      <c r="M674" t="str">
        <f t="shared" si="32"/>
        <v>30 - 55</v>
      </c>
      <c r="N674" t="s">
        <v>22</v>
      </c>
      <c r="O674" t="s">
        <v>23</v>
      </c>
      <c r="P674">
        <v>1</v>
      </c>
      <c r="Q674" t="s">
        <v>39</v>
      </c>
      <c r="R674">
        <v>1</v>
      </c>
      <c r="S674" t="s">
        <v>25</v>
      </c>
      <c r="T674" t="s">
        <v>26</v>
      </c>
    </row>
    <row r="675" spans="1:20" x14ac:dyDescent="0.25">
      <c r="A675" t="s">
        <v>20</v>
      </c>
      <c r="B675" s="1">
        <v>6</v>
      </c>
      <c r="C675" t="str">
        <f t="shared" si="30"/>
        <v>&lt; 1 year</v>
      </c>
      <c r="D675" t="s">
        <v>18</v>
      </c>
      <c r="E675" t="s">
        <v>36</v>
      </c>
      <c r="F675">
        <v>2080</v>
      </c>
      <c r="G675" t="str">
        <f t="shared" si="31"/>
        <v>1k - 5k</v>
      </c>
      <c r="H675" t="s">
        <v>37</v>
      </c>
      <c r="I675" t="s">
        <v>30</v>
      </c>
      <c r="J675">
        <v>1</v>
      </c>
      <c r="K675">
        <v>2</v>
      </c>
      <c r="L675">
        <v>24</v>
      </c>
      <c r="M675" t="str">
        <f t="shared" si="32"/>
        <v>18 - 30</v>
      </c>
      <c r="N675" t="s">
        <v>22</v>
      </c>
      <c r="O675" t="s">
        <v>23</v>
      </c>
      <c r="P675">
        <v>1</v>
      </c>
      <c r="Q675" t="s">
        <v>24</v>
      </c>
      <c r="R675">
        <v>1</v>
      </c>
      <c r="S675" t="s">
        <v>26</v>
      </c>
      <c r="T675" t="s">
        <v>26</v>
      </c>
    </row>
    <row r="676" spans="1:20" x14ac:dyDescent="0.25">
      <c r="A676" t="s">
        <v>20</v>
      </c>
      <c r="B676" s="1">
        <v>21</v>
      </c>
      <c r="C676" t="str">
        <f t="shared" si="30"/>
        <v>1 - 2 years</v>
      </c>
      <c r="D676" t="s">
        <v>35</v>
      </c>
      <c r="E676" t="s">
        <v>43</v>
      </c>
      <c r="F676">
        <v>2580</v>
      </c>
      <c r="G676" t="str">
        <f t="shared" si="31"/>
        <v>1k - 5k</v>
      </c>
      <c r="H676" t="s">
        <v>37</v>
      </c>
      <c r="I676" t="s">
        <v>42</v>
      </c>
      <c r="J676">
        <v>4</v>
      </c>
      <c r="K676">
        <v>2</v>
      </c>
      <c r="L676">
        <v>41</v>
      </c>
      <c r="M676" t="str">
        <f t="shared" si="32"/>
        <v>30 - 55</v>
      </c>
      <c r="N676" t="s">
        <v>46</v>
      </c>
      <c r="O676" t="s">
        <v>23</v>
      </c>
      <c r="P676">
        <v>1</v>
      </c>
      <c r="Q676" t="s">
        <v>33</v>
      </c>
      <c r="R676">
        <v>2</v>
      </c>
      <c r="S676" t="s">
        <v>26</v>
      </c>
      <c r="T676" t="s">
        <v>25</v>
      </c>
    </row>
    <row r="677" spans="1:20" x14ac:dyDescent="0.25">
      <c r="A677" t="s">
        <v>20</v>
      </c>
      <c r="B677" s="1">
        <v>30</v>
      </c>
      <c r="C677" t="str">
        <f t="shared" si="30"/>
        <v>2 - 5 years</v>
      </c>
      <c r="D677" t="s">
        <v>18</v>
      </c>
      <c r="E677" t="s">
        <v>19</v>
      </c>
      <c r="F677">
        <v>4530</v>
      </c>
      <c r="G677" t="str">
        <f t="shared" si="31"/>
        <v>1k - 5k</v>
      </c>
      <c r="H677" t="s">
        <v>29</v>
      </c>
      <c r="I677" t="s">
        <v>32</v>
      </c>
      <c r="J677">
        <v>4</v>
      </c>
      <c r="K677">
        <v>4</v>
      </c>
      <c r="L677">
        <v>26</v>
      </c>
      <c r="M677" t="str">
        <f t="shared" si="32"/>
        <v>18 - 30</v>
      </c>
      <c r="N677" t="s">
        <v>22</v>
      </c>
      <c r="O677" t="s">
        <v>38</v>
      </c>
      <c r="P677">
        <v>1</v>
      </c>
      <c r="Q677" t="s">
        <v>39</v>
      </c>
      <c r="R677">
        <v>1</v>
      </c>
      <c r="S677" t="s">
        <v>25</v>
      </c>
      <c r="T677" t="s">
        <v>26</v>
      </c>
    </row>
    <row r="678" spans="1:20" x14ac:dyDescent="0.25">
      <c r="A678" t="s">
        <v>20</v>
      </c>
      <c r="B678" s="1">
        <v>24</v>
      </c>
      <c r="C678" t="str">
        <f t="shared" si="30"/>
        <v>1 - 2 years</v>
      </c>
      <c r="D678" t="s">
        <v>18</v>
      </c>
      <c r="E678" t="s">
        <v>19</v>
      </c>
      <c r="F678">
        <v>5150</v>
      </c>
      <c r="G678" t="str">
        <f t="shared" si="31"/>
        <v>5k - 10k</v>
      </c>
      <c r="H678" t="s">
        <v>29</v>
      </c>
      <c r="I678" t="s">
        <v>21</v>
      </c>
      <c r="J678">
        <v>4</v>
      </c>
      <c r="K678">
        <v>4</v>
      </c>
      <c r="L678">
        <v>33</v>
      </c>
      <c r="M678" t="str">
        <f t="shared" si="32"/>
        <v>30 - 55</v>
      </c>
      <c r="N678" t="s">
        <v>22</v>
      </c>
      <c r="O678" t="s">
        <v>23</v>
      </c>
      <c r="P678">
        <v>1</v>
      </c>
      <c r="Q678" t="s">
        <v>24</v>
      </c>
      <c r="R678">
        <v>1</v>
      </c>
      <c r="S678" t="s">
        <v>25</v>
      </c>
      <c r="T678" t="s">
        <v>26</v>
      </c>
    </row>
    <row r="679" spans="1:20" x14ac:dyDescent="0.25">
      <c r="A679" t="s">
        <v>27</v>
      </c>
      <c r="B679" s="1">
        <v>72</v>
      </c>
      <c r="C679" t="str">
        <f t="shared" si="30"/>
        <v>2 - 5 years</v>
      </c>
      <c r="D679" t="s">
        <v>28</v>
      </c>
      <c r="E679" t="s">
        <v>19</v>
      </c>
      <c r="F679">
        <v>5595</v>
      </c>
      <c r="G679" t="str">
        <f t="shared" si="31"/>
        <v>5k - 10k</v>
      </c>
      <c r="H679" t="s">
        <v>44</v>
      </c>
      <c r="I679" t="s">
        <v>30</v>
      </c>
      <c r="J679">
        <v>2</v>
      </c>
      <c r="K679">
        <v>2</v>
      </c>
      <c r="L679">
        <v>24</v>
      </c>
      <c r="M679" t="str">
        <f t="shared" si="32"/>
        <v>18 - 30</v>
      </c>
      <c r="N679" t="s">
        <v>22</v>
      </c>
      <c r="O679" t="s">
        <v>23</v>
      </c>
      <c r="P679">
        <v>1</v>
      </c>
      <c r="Q679" t="s">
        <v>24</v>
      </c>
      <c r="R679">
        <v>1</v>
      </c>
      <c r="S679" t="s">
        <v>26</v>
      </c>
      <c r="T679" t="s">
        <v>25</v>
      </c>
    </row>
    <row r="680" spans="1:20" x14ac:dyDescent="0.25">
      <c r="A680" t="s">
        <v>17</v>
      </c>
      <c r="B680" s="1">
        <v>24</v>
      </c>
      <c r="C680" t="str">
        <f t="shared" si="30"/>
        <v>1 - 2 years</v>
      </c>
      <c r="D680" t="s">
        <v>28</v>
      </c>
      <c r="E680" t="s">
        <v>19</v>
      </c>
      <c r="F680">
        <v>2384</v>
      </c>
      <c r="G680" t="str">
        <f t="shared" si="31"/>
        <v>1k - 5k</v>
      </c>
      <c r="H680" t="s">
        <v>29</v>
      </c>
      <c r="I680" t="s">
        <v>21</v>
      </c>
      <c r="J680">
        <v>4</v>
      </c>
      <c r="K680">
        <v>4</v>
      </c>
      <c r="L680">
        <v>64</v>
      </c>
      <c r="M680" t="str">
        <f t="shared" si="32"/>
        <v>55 - 75</v>
      </c>
      <c r="N680" t="s">
        <v>46</v>
      </c>
      <c r="O680" t="s">
        <v>38</v>
      </c>
      <c r="P680">
        <v>1</v>
      </c>
      <c r="Q680" t="s">
        <v>33</v>
      </c>
      <c r="R680">
        <v>1</v>
      </c>
      <c r="S680" t="s">
        <v>26</v>
      </c>
      <c r="T680" t="s">
        <v>26</v>
      </c>
    </row>
    <row r="681" spans="1:20" x14ac:dyDescent="0.25">
      <c r="A681" t="s">
        <v>20</v>
      </c>
      <c r="B681" s="1">
        <v>18</v>
      </c>
      <c r="C681" t="str">
        <f t="shared" si="30"/>
        <v>1 - 2 years</v>
      </c>
      <c r="D681" t="s">
        <v>28</v>
      </c>
      <c r="E681" t="s">
        <v>19</v>
      </c>
      <c r="F681">
        <v>1453</v>
      </c>
      <c r="G681" t="str">
        <f t="shared" si="31"/>
        <v>1k - 5k</v>
      </c>
      <c r="H681" t="s">
        <v>29</v>
      </c>
      <c r="I681" t="s">
        <v>42</v>
      </c>
      <c r="J681">
        <v>3</v>
      </c>
      <c r="K681">
        <v>1</v>
      </c>
      <c r="L681">
        <v>26</v>
      </c>
      <c r="M681" t="str">
        <f t="shared" si="32"/>
        <v>18 - 30</v>
      </c>
      <c r="N681" t="s">
        <v>22</v>
      </c>
      <c r="O681" t="s">
        <v>23</v>
      </c>
      <c r="P681">
        <v>1</v>
      </c>
      <c r="Q681" t="s">
        <v>24</v>
      </c>
      <c r="R681">
        <v>1</v>
      </c>
      <c r="S681" t="s">
        <v>26</v>
      </c>
      <c r="T681" t="s">
        <v>26</v>
      </c>
    </row>
    <row r="682" spans="1:20" x14ac:dyDescent="0.25">
      <c r="A682" t="s">
        <v>20</v>
      </c>
      <c r="B682" s="1">
        <v>6</v>
      </c>
      <c r="C682" t="str">
        <f t="shared" si="30"/>
        <v>&lt; 1 year</v>
      </c>
      <c r="D682" t="s">
        <v>28</v>
      </c>
      <c r="E682" t="s">
        <v>31</v>
      </c>
      <c r="F682">
        <v>1538</v>
      </c>
      <c r="G682" t="str">
        <f t="shared" si="31"/>
        <v>1k - 5k</v>
      </c>
      <c r="H682" t="s">
        <v>29</v>
      </c>
      <c r="I682" t="s">
        <v>42</v>
      </c>
      <c r="J682">
        <v>1</v>
      </c>
      <c r="K682">
        <v>2</v>
      </c>
      <c r="L682">
        <v>56</v>
      </c>
      <c r="M682" t="str">
        <f t="shared" si="32"/>
        <v>55 - 75</v>
      </c>
      <c r="N682" t="s">
        <v>22</v>
      </c>
      <c r="O682" t="s">
        <v>23</v>
      </c>
      <c r="P682">
        <v>1</v>
      </c>
      <c r="Q682" t="s">
        <v>24</v>
      </c>
      <c r="R682">
        <v>1</v>
      </c>
      <c r="S682" t="s">
        <v>26</v>
      </c>
      <c r="T682" t="s">
        <v>26</v>
      </c>
    </row>
    <row r="683" spans="1:20" x14ac:dyDescent="0.25">
      <c r="A683" t="s">
        <v>20</v>
      </c>
      <c r="B683" s="1">
        <v>12</v>
      </c>
      <c r="C683" t="str">
        <f t="shared" si="30"/>
        <v>1 - 2 years</v>
      </c>
      <c r="D683" t="s">
        <v>28</v>
      </c>
      <c r="E683" t="s">
        <v>19</v>
      </c>
      <c r="F683">
        <v>2279</v>
      </c>
      <c r="G683" t="str">
        <f t="shared" si="31"/>
        <v>1k - 5k</v>
      </c>
      <c r="H683" t="s">
        <v>20</v>
      </c>
      <c r="I683" t="s">
        <v>30</v>
      </c>
      <c r="J683">
        <v>4</v>
      </c>
      <c r="K683">
        <v>4</v>
      </c>
      <c r="L683">
        <v>37</v>
      </c>
      <c r="M683" t="str">
        <f t="shared" si="32"/>
        <v>30 - 55</v>
      </c>
      <c r="N683" t="s">
        <v>22</v>
      </c>
      <c r="O683" t="s">
        <v>34</v>
      </c>
      <c r="P683">
        <v>1</v>
      </c>
      <c r="Q683" t="s">
        <v>24</v>
      </c>
      <c r="R683">
        <v>1</v>
      </c>
      <c r="S683" t="s">
        <v>25</v>
      </c>
      <c r="T683" t="s">
        <v>26</v>
      </c>
    </row>
    <row r="684" spans="1:20" x14ac:dyDescent="0.25">
      <c r="A684" t="s">
        <v>20</v>
      </c>
      <c r="B684" s="1">
        <v>15</v>
      </c>
      <c r="C684" t="str">
        <f t="shared" si="30"/>
        <v>1 - 2 years</v>
      </c>
      <c r="D684" t="s">
        <v>35</v>
      </c>
      <c r="E684" t="s">
        <v>19</v>
      </c>
      <c r="F684">
        <v>1478</v>
      </c>
      <c r="G684" t="str">
        <f t="shared" si="31"/>
        <v>1k - 5k</v>
      </c>
      <c r="H684" t="s">
        <v>29</v>
      </c>
      <c r="I684" t="s">
        <v>30</v>
      </c>
      <c r="J684">
        <v>4</v>
      </c>
      <c r="K684">
        <v>3</v>
      </c>
      <c r="L684">
        <v>33</v>
      </c>
      <c r="M684" t="str">
        <f t="shared" si="32"/>
        <v>30 - 55</v>
      </c>
      <c r="N684" t="s">
        <v>46</v>
      </c>
      <c r="O684" t="s">
        <v>23</v>
      </c>
      <c r="P684">
        <v>2</v>
      </c>
      <c r="Q684" t="s">
        <v>24</v>
      </c>
      <c r="R684">
        <v>1</v>
      </c>
      <c r="S684" t="s">
        <v>26</v>
      </c>
      <c r="T684" t="s">
        <v>26</v>
      </c>
    </row>
    <row r="685" spans="1:20" x14ac:dyDescent="0.25">
      <c r="A685" t="s">
        <v>20</v>
      </c>
      <c r="B685" s="1">
        <v>24</v>
      </c>
      <c r="C685" t="str">
        <f t="shared" si="30"/>
        <v>1 - 2 years</v>
      </c>
      <c r="D685" t="s">
        <v>18</v>
      </c>
      <c r="E685" t="s">
        <v>19</v>
      </c>
      <c r="F685">
        <v>5103</v>
      </c>
      <c r="G685" t="str">
        <f t="shared" si="31"/>
        <v>5k - 10k</v>
      </c>
      <c r="H685" t="s">
        <v>29</v>
      </c>
      <c r="I685" t="s">
        <v>42</v>
      </c>
      <c r="J685">
        <v>3</v>
      </c>
      <c r="K685">
        <v>3</v>
      </c>
      <c r="L685">
        <v>47</v>
      </c>
      <c r="M685" t="str">
        <f t="shared" si="32"/>
        <v>30 - 55</v>
      </c>
      <c r="N685" t="s">
        <v>22</v>
      </c>
      <c r="O685" t="s">
        <v>34</v>
      </c>
      <c r="P685">
        <v>3</v>
      </c>
      <c r="Q685" t="s">
        <v>24</v>
      </c>
      <c r="R685">
        <v>1</v>
      </c>
      <c r="S685" t="s">
        <v>25</v>
      </c>
      <c r="T685" t="s">
        <v>26</v>
      </c>
    </row>
    <row r="686" spans="1:20" x14ac:dyDescent="0.25">
      <c r="A686" t="s">
        <v>27</v>
      </c>
      <c r="B686" s="1">
        <v>36</v>
      </c>
      <c r="C686" t="str">
        <f t="shared" si="30"/>
        <v>2 - 5 years</v>
      </c>
      <c r="D686" t="s">
        <v>35</v>
      </c>
      <c r="E686" t="s">
        <v>43</v>
      </c>
      <c r="F686">
        <v>9857</v>
      </c>
      <c r="G686" t="str">
        <f t="shared" si="31"/>
        <v>5k - 10k</v>
      </c>
      <c r="H686" t="s">
        <v>44</v>
      </c>
      <c r="I686" t="s">
        <v>32</v>
      </c>
      <c r="J686">
        <v>1</v>
      </c>
      <c r="K686">
        <v>3</v>
      </c>
      <c r="L686">
        <v>31</v>
      </c>
      <c r="M686" t="str">
        <f t="shared" si="32"/>
        <v>30 - 55</v>
      </c>
      <c r="N686" t="s">
        <v>22</v>
      </c>
      <c r="O686" t="s">
        <v>23</v>
      </c>
      <c r="P686">
        <v>2</v>
      </c>
      <c r="Q686" t="s">
        <v>33</v>
      </c>
      <c r="R686">
        <v>2</v>
      </c>
      <c r="S686" t="s">
        <v>25</v>
      </c>
      <c r="T686" t="s">
        <v>26</v>
      </c>
    </row>
    <row r="687" spans="1:20" x14ac:dyDescent="0.25">
      <c r="A687" t="s">
        <v>20</v>
      </c>
      <c r="B687" s="1">
        <v>60</v>
      </c>
      <c r="C687" t="str">
        <f t="shared" si="30"/>
        <v>2 - 5 years</v>
      </c>
      <c r="D687" t="s">
        <v>28</v>
      </c>
      <c r="E687" t="s">
        <v>36</v>
      </c>
      <c r="F687">
        <v>6527</v>
      </c>
      <c r="G687" t="str">
        <f t="shared" si="31"/>
        <v>5k - 10k</v>
      </c>
      <c r="H687" t="s">
        <v>20</v>
      </c>
      <c r="I687" t="s">
        <v>30</v>
      </c>
      <c r="J687">
        <v>4</v>
      </c>
      <c r="K687">
        <v>4</v>
      </c>
      <c r="L687">
        <v>34</v>
      </c>
      <c r="M687" t="str">
        <f t="shared" si="32"/>
        <v>30 - 55</v>
      </c>
      <c r="N687" t="s">
        <v>22</v>
      </c>
      <c r="O687" t="s">
        <v>34</v>
      </c>
      <c r="P687">
        <v>1</v>
      </c>
      <c r="Q687" t="s">
        <v>24</v>
      </c>
      <c r="R687">
        <v>2</v>
      </c>
      <c r="S687" t="s">
        <v>25</v>
      </c>
      <c r="T687" t="s">
        <v>26</v>
      </c>
    </row>
    <row r="688" spans="1:20" x14ac:dyDescent="0.25">
      <c r="A688" t="s">
        <v>47</v>
      </c>
      <c r="B688" s="1">
        <v>10</v>
      </c>
      <c r="C688" t="str">
        <f t="shared" si="30"/>
        <v>&lt; 1 year</v>
      </c>
      <c r="D688" t="s">
        <v>18</v>
      </c>
      <c r="E688" t="s">
        <v>19</v>
      </c>
      <c r="F688">
        <v>1347</v>
      </c>
      <c r="G688" t="str">
        <f t="shared" si="31"/>
        <v>1k - 5k</v>
      </c>
      <c r="H688" t="s">
        <v>20</v>
      </c>
      <c r="I688" t="s">
        <v>32</v>
      </c>
      <c r="J688">
        <v>4</v>
      </c>
      <c r="K688">
        <v>2</v>
      </c>
      <c r="L688">
        <v>27</v>
      </c>
      <c r="M688" t="str">
        <f t="shared" si="32"/>
        <v>18 - 30</v>
      </c>
      <c r="N688" t="s">
        <v>22</v>
      </c>
      <c r="O688" t="s">
        <v>23</v>
      </c>
      <c r="P688">
        <v>2</v>
      </c>
      <c r="Q688" t="s">
        <v>24</v>
      </c>
      <c r="R688">
        <v>1</v>
      </c>
      <c r="S688" t="s">
        <v>25</v>
      </c>
      <c r="T688" t="s">
        <v>26</v>
      </c>
    </row>
    <row r="689" spans="1:20" x14ac:dyDescent="0.25">
      <c r="A689" t="s">
        <v>27</v>
      </c>
      <c r="B689" s="1">
        <v>36</v>
      </c>
      <c r="C689" t="str">
        <f t="shared" si="30"/>
        <v>2 - 5 years</v>
      </c>
      <c r="D689" t="s">
        <v>35</v>
      </c>
      <c r="E689" t="s">
        <v>36</v>
      </c>
      <c r="F689">
        <v>2862</v>
      </c>
      <c r="G689" t="str">
        <f t="shared" si="31"/>
        <v>1k - 5k</v>
      </c>
      <c r="H689" t="s">
        <v>44</v>
      </c>
      <c r="I689" t="s">
        <v>21</v>
      </c>
      <c r="J689">
        <v>4</v>
      </c>
      <c r="K689">
        <v>3</v>
      </c>
      <c r="L689">
        <v>30</v>
      </c>
      <c r="M689" t="str">
        <f t="shared" si="32"/>
        <v>18 - 30</v>
      </c>
      <c r="N689" t="s">
        <v>22</v>
      </c>
      <c r="O689" t="s">
        <v>34</v>
      </c>
      <c r="P689">
        <v>1</v>
      </c>
      <c r="Q689" t="s">
        <v>24</v>
      </c>
      <c r="R689">
        <v>1</v>
      </c>
      <c r="S689" t="s">
        <v>26</v>
      </c>
      <c r="T689" t="s">
        <v>26</v>
      </c>
    </row>
    <row r="690" spans="1:20" x14ac:dyDescent="0.25">
      <c r="A690" t="s">
        <v>20</v>
      </c>
      <c r="B690" s="1">
        <v>9</v>
      </c>
      <c r="C690" t="str">
        <f t="shared" si="30"/>
        <v>&lt; 1 year</v>
      </c>
      <c r="D690" t="s">
        <v>28</v>
      </c>
      <c r="E690" t="s">
        <v>19</v>
      </c>
      <c r="F690">
        <v>2753</v>
      </c>
      <c r="G690" t="str">
        <f t="shared" si="31"/>
        <v>1k - 5k</v>
      </c>
      <c r="H690" t="s">
        <v>44</v>
      </c>
      <c r="I690" t="s">
        <v>21</v>
      </c>
      <c r="J690">
        <v>3</v>
      </c>
      <c r="K690">
        <v>4</v>
      </c>
      <c r="L690">
        <v>35</v>
      </c>
      <c r="M690" t="str">
        <f t="shared" si="32"/>
        <v>30 - 55</v>
      </c>
      <c r="N690" t="s">
        <v>22</v>
      </c>
      <c r="O690" t="s">
        <v>23</v>
      </c>
      <c r="P690">
        <v>1</v>
      </c>
      <c r="Q690" t="s">
        <v>24</v>
      </c>
      <c r="R690">
        <v>1</v>
      </c>
      <c r="S690" t="s">
        <v>25</v>
      </c>
      <c r="T690" t="s">
        <v>26</v>
      </c>
    </row>
    <row r="691" spans="1:20" x14ac:dyDescent="0.25">
      <c r="A691" t="s">
        <v>17</v>
      </c>
      <c r="B691" s="1">
        <v>12</v>
      </c>
      <c r="C691" t="str">
        <f t="shared" si="30"/>
        <v>1 - 2 years</v>
      </c>
      <c r="D691" t="s">
        <v>28</v>
      </c>
      <c r="E691" t="s">
        <v>36</v>
      </c>
      <c r="F691">
        <v>3651</v>
      </c>
      <c r="G691" t="str">
        <f t="shared" si="31"/>
        <v>1k - 5k</v>
      </c>
      <c r="H691" t="s">
        <v>40</v>
      </c>
      <c r="I691" t="s">
        <v>30</v>
      </c>
      <c r="J691">
        <v>1</v>
      </c>
      <c r="K691">
        <v>3</v>
      </c>
      <c r="L691">
        <v>31</v>
      </c>
      <c r="M691" t="str">
        <f t="shared" si="32"/>
        <v>30 - 55</v>
      </c>
      <c r="N691" t="s">
        <v>22</v>
      </c>
      <c r="O691" t="s">
        <v>23</v>
      </c>
      <c r="P691">
        <v>1</v>
      </c>
      <c r="Q691" t="s">
        <v>24</v>
      </c>
      <c r="R691">
        <v>2</v>
      </c>
      <c r="S691" t="s">
        <v>26</v>
      </c>
      <c r="T691" t="s">
        <v>26</v>
      </c>
    </row>
    <row r="692" spans="1:20" x14ac:dyDescent="0.25">
      <c r="A692" t="s">
        <v>17</v>
      </c>
      <c r="B692" s="1">
        <v>15</v>
      </c>
      <c r="C692" t="str">
        <f t="shared" si="30"/>
        <v>1 - 2 years</v>
      </c>
      <c r="D692" t="s">
        <v>18</v>
      </c>
      <c r="E692" t="s">
        <v>19</v>
      </c>
      <c r="F692">
        <v>975</v>
      </c>
      <c r="G692" t="str">
        <f t="shared" si="31"/>
        <v>250 - 1k</v>
      </c>
      <c r="H692" t="s">
        <v>29</v>
      </c>
      <c r="I692" t="s">
        <v>30</v>
      </c>
      <c r="J692">
        <v>2</v>
      </c>
      <c r="K692">
        <v>3</v>
      </c>
      <c r="L692">
        <v>25</v>
      </c>
      <c r="M692" t="str">
        <f t="shared" si="32"/>
        <v>18 - 30</v>
      </c>
      <c r="N692" t="s">
        <v>22</v>
      </c>
      <c r="O692" t="s">
        <v>23</v>
      </c>
      <c r="P692">
        <v>2</v>
      </c>
      <c r="Q692" t="s">
        <v>24</v>
      </c>
      <c r="R692">
        <v>1</v>
      </c>
      <c r="S692" t="s">
        <v>26</v>
      </c>
      <c r="T692" t="s">
        <v>26</v>
      </c>
    </row>
    <row r="693" spans="1:20" x14ac:dyDescent="0.25">
      <c r="A693" t="s">
        <v>27</v>
      </c>
      <c r="B693" s="1">
        <v>15</v>
      </c>
      <c r="C693" t="str">
        <f t="shared" si="30"/>
        <v>1 - 2 years</v>
      </c>
      <c r="D693" t="s">
        <v>28</v>
      </c>
      <c r="E693" t="s">
        <v>50</v>
      </c>
      <c r="F693">
        <v>2631</v>
      </c>
      <c r="G693" t="str">
        <f t="shared" si="31"/>
        <v>1k - 5k</v>
      </c>
      <c r="H693" t="s">
        <v>44</v>
      </c>
      <c r="I693" t="s">
        <v>30</v>
      </c>
      <c r="J693">
        <v>3</v>
      </c>
      <c r="K693">
        <v>2</v>
      </c>
      <c r="L693">
        <v>25</v>
      </c>
      <c r="M693" t="str">
        <f t="shared" si="32"/>
        <v>18 - 30</v>
      </c>
      <c r="N693" t="s">
        <v>22</v>
      </c>
      <c r="O693" t="s">
        <v>23</v>
      </c>
      <c r="P693">
        <v>1</v>
      </c>
      <c r="Q693" t="s">
        <v>33</v>
      </c>
      <c r="R693">
        <v>1</v>
      </c>
      <c r="S693" t="s">
        <v>26</v>
      </c>
      <c r="T693" t="s">
        <v>26</v>
      </c>
    </row>
    <row r="694" spans="1:20" x14ac:dyDescent="0.25">
      <c r="A694" t="s">
        <v>27</v>
      </c>
      <c r="B694" s="1">
        <v>24</v>
      </c>
      <c r="C694" t="str">
        <f t="shared" si="30"/>
        <v>1 - 2 years</v>
      </c>
      <c r="D694" t="s">
        <v>28</v>
      </c>
      <c r="E694" t="s">
        <v>19</v>
      </c>
      <c r="F694">
        <v>2896</v>
      </c>
      <c r="G694" t="str">
        <f t="shared" si="31"/>
        <v>1k - 5k</v>
      </c>
      <c r="H694" t="s">
        <v>44</v>
      </c>
      <c r="I694" t="s">
        <v>42</v>
      </c>
      <c r="J694">
        <v>2</v>
      </c>
      <c r="K694">
        <v>1</v>
      </c>
      <c r="L694">
        <v>29</v>
      </c>
      <c r="M694" t="str">
        <f t="shared" si="32"/>
        <v>18 - 30</v>
      </c>
      <c r="N694" t="s">
        <v>22</v>
      </c>
      <c r="O694" t="s">
        <v>23</v>
      </c>
      <c r="P694">
        <v>1</v>
      </c>
      <c r="Q694" t="s">
        <v>24</v>
      </c>
      <c r="R694">
        <v>1</v>
      </c>
      <c r="S694" t="s">
        <v>26</v>
      </c>
      <c r="T694" t="s">
        <v>26</v>
      </c>
    </row>
    <row r="695" spans="1:20" x14ac:dyDescent="0.25">
      <c r="A695" t="s">
        <v>17</v>
      </c>
      <c r="B695" s="1">
        <v>6</v>
      </c>
      <c r="C695" t="str">
        <f t="shared" si="30"/>
        <v>&lt; 1 year</v>
      </c>
      <c r="D695" t="s">
        <v>18</v>
      </c>
      <c r="E695" t="s">
        <v>36</v>
      </c>
      <c r="F695">
        <v>4716</v>
      </c>
      <c r="G695" t="str">
        <f t="shared" si="31"/>
        <v>1k - 5k</v>
      </c>
      <c r="H695" t="s">
        <v>20</v>
      </c>
      <c r="I695" t="s">
        <v>42</v>
      </c>
      <c r="J695">
        <v>1</v>
      </c>
      <c r="K695">
        <v>3</v>
      </c>
      <c r="L695">
        <v>44</v>
      </c>
      <c r="M695" t="str">
        <f t="shared" si="32"/>
        <v>30 - 55</v>
      </c>
      <c r="N695" t="s">
        <v>22</v>
      </c>
      <c r="O695" t="s">
        <v>23</v>
      </c>
      <c r="P695">
        <v>2</v>
      </c>
      <c r="Q695" t="s">
        <v>33</v>
      </c>
      <c r="R695">
        <v>2</v>
      </c>
      <c r="S695" t="s">
        <v>26</v>
      </c>
      <c r="T695" t="s">
        <v>26</v>
      </c>
    </row>
    <row r="696" spans="1:20" x14ac:dyDescent="0.25">
      <c r="A696" t="s">
        <v>20</v>
      </c>
      <c r="B696" s="1">
        <v>24</v>
      </c>
      <c r="C696" t="str">
        <f t="shared" si="30"/>
        <v>1 - 2 years</v>
      </c>
      <c r="D696" t="s">
        <v>28</v>
      </c>
      <c r="E696" t="s">
        <v>19</v>
      </c>
      <c r="F696">
        <v>2284</v>
      </c>
      <c r="G696" t="str">
        <f t="shared" si="31"/>
        <v>1k - 5k</v>
      </c>
      <c r="H696" t="s">
        <v>29</v>
      </c>
      <c r="I696" t="s">
        <v>32</v>
      </c>
      <c r="J696">
        <v>4</v>
      </c>
      <c r="K696">
        <v>2</v>
      </c>
      <c r="L696">
        <v>28</v>
      </c>
      <c r="M696" t="str">
        <f t="shared" si="32"/>
        <v>18 - 30</v>
      </c>
      <c r="N696" t="s">
        <v>22</v>
      </c>
      <c r="O696" t="s">
        <v>23</v>
      </c>
      <c r="P696">
        <v>1</v>
      </c>
      <c r="Q696" t="s">
        <v>24</v>
      </c>
      <c r="R696">
        <v>1</v>
      </c>
      <c r="S696" t="s">
        <v>25</v>
      </c>
      <c r="T696" t="s">
        <v>26</v>
      </c>
    </row>
    <row r="697" spans="1:20" x14ac:dyDescent="0.25">
      <c r="A697" t="s">
        <v>20</v>
      </c>
      <c r="B697" s="1">
        <v>6</v>
      </c>
      <c r="C697" t="str">
        <f t="shared" si="30"/>
        <v>&lt; 1 year</v>
      </c>
      <c r="D697" t="s">
        <v>28</v>
      </c>
      <c r="E697" t="s">
        <v>36</v>
      </c>
      <c r="F697">
        <v>1236</v>
      </c>
      <c r="G697" t="str">
        <f t="shared" si="31"/>
        <v>1k - 5k</v>
      </c>
      <c r="H697" t="s">
        <v>37</v>
      </c>
      <c r="I697" t="s">
        <v>30</v>
      </c>
      <c r="J697">
        <v>2</v>
      </c>
      <c r="K697">
        <v>4</v>
      </c>
      <c r="L697">
        <v>50</v>
      </c>
      <c r="M697" t="str">
        <f t="shared" si="32"/>
        <v>30 - 55</v>
      </c>
      <c r="N697" t="s">
        <v>22</v>
      </c>
      <c r="O697" t="s">
        <v>38</v>
      </c>
      <c r="P697">
        <v>1</v>
      </c>
      <c r="Q697" t="s">
        <v>24</v>
      </c>
      <c r="R697">
        <v>1</v>
      </c>
      <c r="S697" t="s">
        <v>26</v>
      </c>
      <c r="T697" t="s">
        <v>26</v>
      </c>
    </row>
    <row r="698" spans="1:20" x14ac:dyDescent="0.25">
      <c r="A698" t="s">
        <v>27</v>
      </c>
      <c r="B698" s="1">
        <v>12</v>
      </c>
      <c r="C698" t="str">
        <f t="shared" si="30"/>
        <v>1 - 2 years</v>
      </c>
      <c r="D698" t="s">
        <v>28</v>
      </c>
      <c r="E698" t="s">
        <v>19</v>
      </c>
      <c r="F698">
        <v>1103</v>
      </c>
      <c r="G698" t="str">
        <f t="shared" si="31"/>
        <v>1k - 5k</v>
      </c>
      <c r="H698" t="s">
        <v>29</v>
      </c>
      <c r="I698" t="s">
        <v>32</v>
      </c>
      <c r="J698">
        <v>4</v>
      </c>
      <c r="K698">
        <v>3</v>
      </c>
      <c r="L698">
        <v>29</v>
      </c>
      <c r="M698" t="str">
        <f t="shared" si="32"/>
        <v>18 - 30</v>
      </c>
      <c r="N698" t="s">
        <v>22</v>
      </c>
      <c r="O698" t="s">
        <v>23</v>
      </c>
      <c r="P698">
        <v>2</v>
      </c>
      <c r="Q698" t="s">
        <v>24</v>
      </c>
      <c r="R698">
        <v>1</v>
      </c>
      <c r="S698" t="s">
        <v>26</v>
      </c>
      <c r="T698" t="s">
        <v>26</v>
      </c>
    </row>
    <row r="699" spans="1:20" x14ac:dyDescent="0.25">
      <c r="A699" t="s">
        <v>20</v>
      </c>
      <c r="B699" s="1">
        <v>12</v>
      </c>
      <c r="C699" t="str">
        <f t="shared" si="30"/>
        <v>1 - 2 years</v>
      </c>
      <c r="D699" t="s">
        <v>18</v>
      </c>
      <c r="E699" t="s">
        <v>36</v>
      </c>
      <c r="F699">
        <v>926</v>
      </c>
      <c r="G699" t="str">
        <f t="shared" si="31"/>
        <v>250 - 1k</v>
      </c>
      <c r="H699" t="s">
        <v>29</v>
      </c>
      <c r="I699" t="s">
        <v>41</v>
      </c>
      <c r="J699">
        <v>1</v>
      </c>
      <c r="K699">
        <v>2</v>
      </c>
      <c r="L699">
        <v>38</v>
      </c>
      <c r="M699" t="str">
        <f t="shared" si="32"/>
        <v>30 - 55</v>
      </c>
      <c r="N699" t="s">
        <v>22</v>
      </c>
      <c r="O699" t="s">
        <v>23</v>
      </c>
      <c r="P699">
        <v>1</v>
      </c>
      <c r="Q699" t="s">
        <v>41</v>
      </c>
      <c r="R699">
        <v>1</v>
      </c>
      <c r="S699" t="s">
        <v>26</v>
      </c>
      <c r="T699" t="s">
        <v>26</v>
      </c>
    </row>
    <row r="700" spans="1:20" x14ac:dyDescent="0.25">
      <c r="A700" t="s">
        <v>20</v>
      </c>
      <c r="B700" s="1">
        <v>18</v>
      </c>
      <c r="C700" t="str">
        <f t="shared" si="30"/>
        <v>1 - 2 years</v>
      </c>
      <c r="D700" t="s">
        <v>18</v>
      </c>
      <c r="E700" t="s">
        <v>19</v>
      </c>
      <c r="F700">
        <v>1800</v>
      </c>
      <c r="G700" t="str">
        <f t="shared" si="31"/>
        <v>1k - 5k</v>
      </c>
      <c r="H700" t="s">
        <v>29</v>
      </c>
      <c r="I700" t="s">
        <v>30</v>
      </c>
      <c r="J700">
        <v>4</v>
      </c>
      <c r="K700">
        <v>2</v>
      </c>
      <c r="L700">
        <v>24</v>
      </c>
      <c r="M700" t="str">
        <f t="shared" si="32"/>
        <v>18 - 30</v>
      </c>
      <c r="N700" t="s">
        <v>22</v>
      </c>
      <c r="O700" t="s">
        <v>23</v>
      </c>
      <c r="P700">
        <v>2</v>
      </c>
      <c r="Q700" t="s">
        <v>24</v>
      </c>
      <c r="R700">
        <v>1</v>
      </c>
      <c r="S700" t="s">
        <v>26</v>
      </c>
      <c r="T700" t="s">
        <v>26</v>
      </c>
    </row>
    <row r="701" spans="1:20" x14ac:dyDescent="0.25">
      <c r="A701" t="s">
        <v>47</v>
      </c>
      <c r="B701" s="1">
        <v>15</v>
      </c>
      <c r="C701" t="str">
        <f t="shared" si="30"/>
        <v>1 - 2 years</v>
      </c>
      <c r="D701" t="s">
        <v>28</v>
      </c>
      <c r="E701" t="s">
        <v>31</v>
      </c>
      <c r="F701">
        <v>1905</v>
      </c>
      <c r="G701" t="str">
        <f t="shared" si="31"/>
        <v>1k - 5k</v>
      </c>
      <c r="H701" t="s">
        <v>29</v>
      </c>
      <c r="I701" t="s">
        <v>21</v>
      </c>
      <c r="J701">
        <v>4</v>
      </c>
      <c r="K701">
        <v>4</v>
      </c>
      <c r="L701">
        <v>40</v>
      </c>
      <c r="M701" t="str">
        <f t="shared" si="32"/>
        <v>30 - 55</v>
      </c>
      <c r="N701" t="s">
        <v>22</v>
      </c>
      <c r="O701" t="s">
        <v>38</v>
      </c>
      <c r="P701">
        <v>1</v>
      </c>
      <c r="Q701" t="s">
        <v>39</v>
      </c>
      <c r="R701">
        <v>1</v>
      </c>
      <c r="S701" t="s">
        <v>25</v>
      </c>
      <c r="T701" t="s">
        <v>26</v>
      </c>
    </row>
    <row r="702" spans="1:20" x14ac:dyDescent="0.25">
      <c r="A702" t="s">
        <v>20</v>
      </c>
      <c r="B702" s="1">
        <v>12</v>
      </c>
      <c r="C702" t="str">
        <f t="shared" si="30"/>
        <v>1 - 2 years</v>
      </c>
      <c r="D702" t="s">
        <v>28</v>
      </c>
      <c r="E702" t="s">
        <v>19</v>
      </c>
      <c r="F702">
        <v>1123</v>
      </c>
      <c r="G702" t="str">
        <f t="shared" si="31"/>
        <v>1k - 5k</v>
      </c>
      <c r="H702" t="s">
        <v>37</v>
      </c>
      <c r="I702" t="s">
        <v>30</v>
      </c>
      <c r="J702">
        <v>4</v>
      </c>
      <c r="K702">
        <v>4</v>
      </c>
      <c r="L702">
        <v>29</v>
      </c>
      <c r="M702" t="str">
        <f t="shared" si="32"/>
        <v>18 - 30</v>
      </c>
      <c r="N702" t="s">
        <v>22</v>
      </c>
      <c r="O702" t="s">
        <v>38</v>
      </c>
      <c r="P702">
        <v>1</v>
      </c>
      <c r="Q702" t="s">
        <v>33</v>
      </c>
      <c r="R702">
        <v>1</v>
      </c>
      <c r="S702" t="s">
        <v>26</v>
      </c>
      <c r="T702" t="s">
        <v>25</v>
      </c>
    </row>
    <row r="703" spans="1:20" x14ac:dyDescent="0.25">
      <c r="A703" t="s">
        <v>17</v>
      </c>
      <c r="B703" s="1">
        <v>48</v>
      </c>
      <c r="C703" t="str">
        <f t="shared" si="30"/>
        <v>2 - 5 years</v>
      </c>
      <c r="D703" t="s">
        <v>18</v>
      </c>
      <c r="E703" t="s">
        <v>36</v>
      </c>
      <c r="F703">
        <v>6331</v>
      </c>
      <c r="G703" t="str">
        <f t="shared" si="31"/>
        <v>5k - 10k</v>
      </c>
      <c r="H703" t="s">
        <v>29</v>
      </c>
      <c r="I703" t="s">
        <v>21</v>
      </c>
      <c r="J703">
        <v>4</v>
      </c>
      <c r="K703">
        <v>4</v>
      </c>
      <c r="L703">
        <v>46</v>
      </c>
      <c r="M703" t="str">
        <f t="shared" si="32"/>
        <v>30 - 55</v>
      </c>
      <c r="N703" t="s">
        <v>22</v>
      </c>
      <c r="O703" t="s">
        <v>34</v>
      </c>
      <c r="P703">
        <v>2</v>
      </c>
      <c r="Q703" t="s">
        <v>24</v>
      </c>
      <c r="R703">
        <v>1</v>
      </c>
      <c r="S703" t="s">
        <v>25</v>
      </c>
      <c r="T703" t="s">
        <v>25</v>
      </c>
    </row>
    <row r="704" spans="1:20" x14ac:dyDescent="0.25">
      <c r="A704" t="s">
        <v>47</v>
      </c>
      <c r="B704" s="1">
        <v>24</v>
      </c>
      <c r="C704" t="str">
        <f t="shared" si="30"/>
        <v>1 - 2 years</v>
      </c>
      <c r="D704" t="s">
        <v>28</v>
      </c>
      <c r="E704" t="s">
        <v>19</v>
      </c>
      <c r="F704">
        <v>1377</v>
      </c>
      <c r="G704" t="str">
        <f t="shared" si="31"/>
        <v>1k - 5k</v>
      </c>
      <c r="H704" t="s">
        <v>44</v>
      </c>
      <c r="I704" t="s">
        <v>21</v>
      </c>
      <c r="J704">
        <v>4</v>
      </c>
      <c r="K704">
        <v>2</v>
      </c>
      <c r="L704">
        <v>47</v>
      </c>
      <c r="M704" t="str">
        <f t="shared" si="32"/>
        <v>30 - 55</v>
      </c>
      <c r="N704" t="s">
        <v>22</v>
      </c>
      <c r="O704" t="s">
        <v>34</v>
      </c>
      <c r="P704">
        <v>1</v>
      </c>
      <c r="Q704" t="s">
        <v>24</v>
      </c>
      <c r="R704">
        <v>1</v>
      </c>
      <c r="S704" t="s">
        <v>25</v>
      </c>
      <c r="T704" t="s">
        <v>26</v>
      </c>
    </row>
    <row r="705" spans="1:20" x14ac:dyDescent="0.25">
      <c r="A705" t="s">
        <v>27</v>
      </c>
      <c r="B705" s="1">
        <v>30</v>
      </c>
      <c r="C705" t="str">
        <f t="shared" si="30"/>
        <v>2 - 5 years</v>
      </c>
      <c r="D705" t="s">
        <v>35</v>
      </c>
      <c r="E705" t="s">
        <v>43</v>
      </c>
      <c r="F705">
        <v>2503</v>
      </c>
      <c r="G705" t="str">
        <f t="shared" si="31"/>
        <v>1k - 5k</v>
      </c>
      <c r="H705" t="s">
        <v>44</v>
      </c>
      <c r="I705" t="s">
        <v>21</v>
      </c>
      <c r="J705">
        <v>4</v>
      </c>
      <c r="K705">
        <v>2</v>
      </c>
      <c r="L705">
        <v>41</v>
      </c>
      <c r="M705" t="str">
        <f t="shared" si="32"/>
        <v>30 - 55</v>
      </c>
      <c r="N705" t="s">
        <v>49</v>
      </c>
      <c r="O705" t="s">
        <v>23</v>
      </c>
      <c r="P705">
        <v>2</v>
      </c>
      <c r="Q705" t="s">
        <v>24</v>
      </c>
      <c r="R705">
        <v>1</v>
      </c>
      <c r="S705" t="s">
        <v>26</v>
      </c>
      <c r="T705" t="s">
        <v>26</v>
      </c>
    </row>
    <row r="706" spans="1:20" x14ac:dyDescent="0.25">
      <c r="A706" t="s">
        <v>27</v>
      </c>
      <c r="B706" s="1">
        <v>27</v>
      </c>
      <c r="C706" t="str">
        <f t="shared" si="30"/>
        <v>2 - 5 years</v>
      </c>
      <c r="D706" t="s">
        <v>28</v>
      </c>
      <c r="E706" t="s">
        <v>43</v>
      </c>
      <c r="F706">
        <v>2528</v>
      </c>
      <c r="G706" t="str">
        <f t="shared" si="31"/>
        <v>1k - 5k</v>
      </c>
      <c r="H706" t="s">
        <v>29</v>
      </c>
      <c r="I706" t="s">
        <v>42</v>
      </c>
      <c r="J706">
        <v>4</v>
      </c>
      <c r="K706">
        <v>1</v>
      </c>
      <c r="L706">
        <v>32</v>
      </c>
      <c r="M706" t="str">
        <f t="shared" si="32"/>
        <v>30 - 55</v>
      </c>
      <c r="N706" t="s">
        <v>22</v>
      </c>
      <c r="O706" t="s">
        <v>23</v>
      </c>
      <c r="P706">
        <v>1</v>
      </c>
      <c r="Q706" t="s">
        <v>24</v>
      </c>
      <c r="R706">
        <v>2</v>
      </c>
      <c r="S706" t="s">
        <v>25</v>
      </c>
      <c r="T706" t="s">
        <v>26</v>
      </c>
    </row>
    <row r="707" spans="1:20" x14ac:dyDescent="0.25">
      <c r="A707" t="s">
        <v>20</v>
      </c>
      <c r="B707" s="1">
        <v>15</v>
      </c>
      <c r="C707" t="str">
        <f t="shared" ref="C707:C770" si="33">IF(B707&lt;=11,"&lt; 1 year",IF(B707&lt;=24,"1 - 2 years",IF(B707&lt;=72,"2 - 5 years", "&gt; 5 years")))</f>
        <v>1 - 2 years</v>
      </c>
      <c r="D707" t="s">
        <v>28</v>
      </c>
      <c r="E707" t="s">
        <v>36</v>
      </c>
      <c r="F707">
        <v>5324</v>
      </c>
      <c r="G707" t="str">
        <f t="shared" ref="G707:G770" si="34">IF(F707&lt;= 1000,"250 - 1k",IF(F707&lt;=5000,"1k - 5k",IF(F707&lt;=10000,"5k - 10k", "10k - 20k")))</f>
        <v>5k - 10k</v>
      </c>
      <c r="H707" t="s">
        <v>37</v>
      </c>
      <c r="I707" t="s">
        <v>21</v>
      </c>
      <c r="J707">
        <v>1</v>
      </c>
      <c r="K707">
        <v>4</v>
      </c>
      <c r="L707">
        <v>35</v>
      </c>
      <c r="M707" t="str">
        <f t="shared" ref="M707:M770" si="35">IF(L707&lt;=30,"18 - 30",IF(L707&lt;=55,"30 - 55",IF(L707&gt;=75,"55 - 75","55 - 75")))</f>
        <v>30 - 55</v>
      </c>
      <c r="N707" t="s">
        <v>22</v>
      </c>
      <c r="O707" t="s">
        <v>34</v>
      </c>
      <c r="P707">
        <v>1</v>
      </c>
      <c r="Q707" t="s">
        <v>24</v>
      </c>
      <c r="R707">
        <v>1</v>
      </c>
      <c r="S707" t="s">
        <v>26</v>
      </c>
      <c r="T707" t="s">
        <v>26</v>
      </c>
    </row>
    <row r="708" spans="1:20" x14ac:dyDescent="0.25">
      <c r="A708" t="s">
        <v>27</v>
      </c>
      <c r="B708" s="1">
        <v>48</v>
      </c>
      <c r="C708" t="str">
        <f t="shared" si="33"/>
        <v>2 - 5 years</v>
      </c>
      <c r="D708" t="s">
        <v>28</v>
      </c>
      <c r="E708" t="s">
        <v>36</v>
      </c>
      <c r="F708">
        <v>6560</v>
      </c>
      <c r="G708" t="str">
        <f t="shared" si="34"/>
        <v>5k - 10k</v>
      </c>
      <c r="H708" t="s">
        <v>44</v>
      </c>
      <c r="I708" t="s">
        <v>32</v>
      </c>
      <c r="J708">
        <v>3</v>
      </c>
      <c r="K708">
        <v>2</v>
      </c>
      <c r="L708">
        <v>24</v>
      </c>
      <c r="M708" t="str">
        <f t="shared" si="35"/>
        <v>18 - 30</v>
      </c>
      <c r="N708" t="s">
        <v>22</v>
      </c>
      <c r="O708" t="s">
        <v>23</v>
      </c>
      <c r="P708">
        <v>1</v>
      </c>
      <c r="Q708" t="s">
        <v>24</v>
      </c>
      <c r="R708">
        <v>1</v>
      </c>
      <c r="S708" t="s">
        <v>26</v>
      </c>
      <c r="T708" t="s">
        <v>25</v>
      </c>
    </row>
    <row r="709" spans="1:20" x14ac:dyDescent="0.25">
      <c r="A709" t="s">
        <v>27</v>
      </c>
      <c r="B709" s="1">
        <v>12</v>
      </c>
      <c r="C709" t="str">
        <f t="shared" si="33"/>
        <v>1 - 2 years</v>
      </c>
      <c r="D709" t="s">
        <v>45</v>
      </c>
      <c r="E709" t="s">
        <v>19</v>
      </c>
      <c r="F709">
        <v>2969</v>
      </c>
      <c r="G709" t="str">
        <f t="shared" si="34"/>
        <v>1k - 5k</v>
      </c>
      <c r="H709" t="s">
        <v>29</v>
      </c>
      <c r="I709" t="s">
        <v>42</v>
      </c>
      <c r="J709">
        <v>4</v>
      </c>
      <c r="K709">
        <v>3</v>
      </c>
      <c r="L709">
        <v>25</v>
      </c>
      <c r="M709" t="str">
        <f t="shared" si="35"/>
        <v>18 - 30</v>
      </c>
      <c r="N709" t="s">
        <v>22</v>
      </c>
      <c r="O709" t="s">
        <v>38</v>
      </c>
      <c r="P709">
        <v>2</v>
      </c>
      <c r="Q709" t="s">
        <v>24</v>
      </c>
      <c r="R709">
        <v>1</v>
      </c>
      <c r="S709" t="s">
        <v>26</v>
      </c>
      <c r="T709" t="s">
        <v>25</v>
      </c>
    </row>
    <row r="710" spans="1:20" x14ac:dyDescent="0.25">
      <c r="A710" t="s">
        <v>27</v>
      </c>
      <c r="B710" s="1">
        <v>9</v>
      </c>
      <c r="C710" t="str">
        <f t="shared" si="33"/>
        <v>&lt; 1 year</v>
      </c>
      <c r="D710" t="s">
        <v>28</v>
      </c>
      <c r="E710" t="s">
        <v>19</v>
      </c>
      <c r="F710">
        <v>1206</v>
      </c>
      <c r="G710" t="str">
        <f t="shared" si="34"/>
        <v>1k - 5k</v>
      </c>
      <c r="H710" t="s">
        <v>29</v>
      </c>
      <c r="I710" t="s">
        <v>21</v>
      </c>
      <c r="J710">
        <v>4</v>
      </c>
      <c r="K710">
        <v>4</v>
      </c>
      <c r="L710">
        <v>25</v>
      </c>
      <c r="M710" t="str">
        <f t="shared" si="35"/>
        <v>18 - 30</v>
      </c>
      <c r="N710" t="s">
        <v>22</v>
      </c>
      <c r="O710" t="s">
        <v>23</v>
      </c>
      <c r="P710">
        <v>1</v>
      </c>
      <c r="Q710" t="s">
        <v>24</v>
      </c>
      <c r="R710">
        <v>1</v>
      </c>
      <c r="S710" t="s">
        <v>26</v>
      </c>
      <c r="T710" t="s">
        <v>26</v>
      </c>
    </row>
    <row r="711" spans="1:20" x14ac:dyDescent="0.25">
      <c r="A711" t="s">
        <v>27</v>
      </c>
      <c r="B711" s="1">
        <v>9</v>
      </c>
      <c r="C711" t="str">
        <f t="shared" si="33"/>
        <v>&lt; 1 year</v>
      </c>
      <c r="D711" t="s">
        <v>28</v>
      </c>
      <c r="E711" t="s">
        <v>19</v>
      </c>
      <c r="F711">
        <v>2118</v>
      </c>
      <c r="G711" t="str">
        <f t="shared" si="34"/>
        <v>1k - 5k</v>
      </c>
      <c r="H711" t="s">
        <v>29</v>
      </c>
      <c r="I711" t="s">
        <v>30</v>
      </c>
      <c r="J711">
        <v>2</v>
      </c>
      <c r="K711">
        <v>2</v>
      </c>
      <c r="L711">
        <v>37</v>
      </c>
      <c r="M711" t="str">
        <f t="shared" si="35"/>
        <v>30 - 55</v>
      </c>
      <c r="N711" t="s">
        <v>22</v>
      </c>
      <c r="O711" t="s">
        <v>23</v>
      </c>
      <c r="P711">
        <v>1</v>
      </c>
      <c r="Q711" t="s">
        <v>33</v>
      </c>
      <c r="R711">
        <v>2</v>
      </c>
      <c r="S711" t="s">
        <v>26</v>
      </c>
      <c r="T711" t="s">
        <v>26</v>
      </c>
    </row>
    <row r="712" spans="1:20" x14ac:dyDescent="0.25">
      <c r="A712" t="s">
        <v>20</v>
      </c>
      <c r="B712" s="1">
        <v>18</v>
      </c>
      <c r="C712" t="str">
        <f t="shared" si="33"/>
        <v>1 - 2 years</v>
      </c>
      <c r="D712" t="s">
        <v>18</v>
      </c>
      <c r="E712" t="s">
        <v>19</v>
      </c>
      <c r="F712">
        <v>629</v>
      </c>
      <c r="G712" t="str">
        <f t="shared" si="34"/>
        <v>250 - 1k</v>
      </c>
      <c r="H712" t="s">
        <v>37</v>
      </c>
      <c r="I712" t="s">
        <v>21</v>
      </c>
      <c r="J712">
        <v>4</v>
      </c>
      <c r="K712">
        <v>3</v>
      </c>
      <c r="L712">
        <v>32</v>
      </c>
      <c r="M712" t="str">
        <f t="shared" si="35"/>
        <v>30 - 55</v>
      </c>
      <c r="N712" t="s">
        <v>46</v>
      </c>
      <c r="O712" t="s">
        <v>23</v>
      </c>
      <c r="P712">
        <v>2</v>
      </c>
      <c r="Q712" t="s">
        <v>39</v>
      </c>
      <c r="R712">
        <v>1</v>
      </c>
      <c r="S712" t="s">
        <v>25</v>
      </c>
      <c r="T712" t="s">
        <v>26</v>
      </c>
    </row>
    <row r="713" spans="1:20" x14ac:dyDescent="0.25">
      <c r="A713" t="s">
        <v>17</v>
      </c>
      <c r="B713" s="1">
        <v>6</v>
      </c>
      <c r="C713" t="str">
        <f t="shared" si="33"/>
        <v>&lt; 1 year</v>
      </c>
      <c r="D713" t="s">
        <v>48</v>
      </c>
      <c r="E713" t="s">
        <v>31</v>
      </c>
      <c r="F713">
        <v>1198</v>
      </c>
      <c r="G713" t="str">
        <f t="shared" si="34"/>
        <v>1k - 5k</v>
      </c>
      <c r="H713" t="s">
        <v>29</v>
      </c>
      <c r="I713" t="s">
        <v>21</v>
      </c>
      <c r="J713">
        <v>4</v>
      </c>
      <c r="K713">
        <v>4</v>
      </c>
      <c r="L713">
        <v>35</v>
      </c>
      <c r="M713" t="str">
        <f t="shared" si="35"/>
        <v>30 - 55</v>
      </c>
      <c r="N713" t="s">
        <v>22</v>
      </c>
      <c r="O713" t="s">
        <v>34</v>
      </c>
      <c r="P713">
        <v>1</v>
      </c>
      <c r="Q713" t="s">
        <v>24</v>
      </c>
      <c r="R713">
        <v>1</v>
      </c>
      <c r="S713" t="s">
        <v>26</v>
      </c>
      <c r="T713" t="s">
        <v>25</v>
      </c>
    </row>
    <row r="714" spans="1:20" x14ac:dyDescent="0.25">
      <c r="A714" t="s">
        <v>20</v>
      </c>
      <c r="B714" s="1">
        <v>21</v>
      </c>
      <c r="C714" t="str">
        <f t="shared" si="33"/>
        <v>1 - 2 years</v>
      </c>
      <c r="D714" t="s">
        <v>28</v>
      </c>
      <c r="E714" t="s">
        <v>36</v>
      </c>
      <c r="F714">
        <v>2476</v>
      </c>
      <c r="G714" t="str">
        <f t="shared" si="34"/>
        <v>1k - 5k</v>
      </c>
      <c r="H714" t="s">
        <v>20</v>
      </c>
      <c r="I714" t="s">
        <v>21</v>
      </c>
      <c r="J714">
        <v>4</v>
      </c>
      <c r="K714">
        <v>4</v>
      </c>
      <c r="L714">
        <v>46</v>
      </c>
      <c r="M714" t="str">
        <f t="shared" si="35"/>
        <v>30 - 55</v>
      </c>
      <c r="N714" t="s">
        <v>22</v>
      </c>
      <c r="O714" t="s">
        <v>23</v>
      </c>
      <c r="P714">
        <v>1</v>
      </c>
      <c r="Q714" t="s">
        <v>39</v>
      </c>
      <c r="R714">
        <v>1</v>
      </c>
      <c r="S714" t="s">
        <v>25</v>
      </c>
      <c r="T714" t="s">
        <v>26</v>
      </c>
    </row>
    <row r="715" spans="1:20" x14ac:dyDescent="0.25">
      <c r="A715" t="s">
        <v>17</v>
      </c>
      <c r="B715" s="1">
        <v>9</v>
      </c>
      <c r="C715" t="str">
        <f t="shared" si="33"/>
        <v>&lt; 1 year</v>
      </c>
      <c r="D715" t="s">
        <v>18</v>
      </c>
      <c r="E715" t="s">
        <v>19</v>
      </c>
      <c r="F715">
        <v>1138</v>
      </c>
      <c r="G715" t="str">
        <f t="shared" si="34"/>
        <v>1k - 5k</v>
      </c>
      <c r="H715" t="s">
        <v>29</v>
      </c>
      <c r="I715" t="s">
        <v>30</v>
      </c>
      <c r="J715">
        <v>4</v>
      </c>
      <c r="K715">
        <v>4</v>
      </c>
      <c r="L715">
        <v>25</v>
      </c>
      <c r="M715" t="str">
        <f t="shared" si="35"/>
        <v>18 - 30</v>
      </c>
      <c r="N715" t="s">
        <v>22</v>
      </c>
      <c r="O715" t="s">
        <v>23</v>
      </c>
      <c r="P715">
        <v>2</v>
      </c>
      <c r="Q715" t="s">
        <v>33</v>
      </c>
      <c r="R715">
        <v>1</v>
      </c>
      <c r="S715" t="s">
        <v>26</v>
      </c>
      <c r="T715" t="s">
        <v>26</v>
      </c>
    </row>
    <row r="716" spans="1:20" x14ac:dyDescent="0.25">
      <c r="A716" t="s">
        <v>27</v>
      </c>
      <c r="B716" s="1">
        <v>60</v>
      </c>
      <c r="C716" t="str">
        <f t="shared" si="33"/>
        <v>2 - 5 years</v>
      </c>
      <c r="D716" t="s">
        <v>28</v>
      </c>
      <c r="E716" t="s">
        <v>36</v>
      </c>
      <c r="F716">
        <v>14027</v>
      </c>
      <c r="G716" t="str">
        <f t="shared" si="34"/>
        <v>10k - 20k</v>
      </c>
      <c r="H716" t="s">
        <v>29</v>
      </c>
      <c r="I716" t="s">
        <v>32</v>
      </c>
      <c r="J716">
        <v>4</v>
      </c>
      <c r="K716">
        <v>2</v>
      </c>
      <c r="L716">
        <v>27</v>
      </c>
      <c r="M716" t="str">
        <f t="shared" si="35"/>
        <v>18 - 30</v>
      </c>
      <c r="N716" t="s">
        <v>22</v>
      </c>
      <c r="O716" t="s">
        <v>23</v>
      </c>
      <c r="P716">
        <v>1</v>
      </c>
      <c r="Q716" t="s">
        <v>39</v>
      </c>
      <c r="R716">
        <v>1</v>
      </c>
      <c r="S716" t="s">
        <v>25</v>
      </c>
      <c r="T716" t="s">
        <v>25</v>
      </c>
    </row>
    <row r="717" spans="1:20" x14ac:dyDescent="0.25">
      <c r="A717" t="s">
        <v>20</v>
      </c>
      <c r="B717" s="1">
        <v>30</v>
      </c>
      <c r="C717" t="str">
        <f t="shared" si="33"/>
        <v>2 - 5 years</v>
      </c>
      <c r="D717" t="s">
        <v>18</v>
      </c>
      <c r="E717" t="s">
        <v>36</v>
      </c>
      <c r="F717">
        <v>7596</v>
      </c>
      <c r="G717" t="str">
        <f t="shared" si="34"/>
        <v>5k - 10k</v>
      </c>
      <c r="H717" t="s">
        <v>20</v>
      </c>
      <c r="I717" t="s">
        <v>21</v>
      </c>
      <c r="J717">
        <v>1</v>
      </c>
      <c r="K717">
        <v>4</v>
      </c>
      <c r="L717">
        <v>63</v>
      </c>
      <c r="M717" t="str">
        <f t="shared" si="35"/>
        <v>55 - 75</v>
      </c>
      <c r="N717" t="s">
        <v>22</v>
      </c>
      <c r="O717" t="s">
        <v>23</v>
      </c>
      <c r="P717">
        <v>2</v>
      </c>
      <c r="Q717" t="s">
        <v>24</v>
      </c>
      <c r="R717">
        <v>1</v>
      </c>
      <c r="S717" t="s">
        <v>26</v>
      </c>
      <c r="T717" t="s">
        <v>26</v>
      </c>
    </row>
    <row r="718" spans="1:20" x14ac:dyDescent="0.25">
      <c r="A718" t="s">
        <v>20</v>
      </c>
      <c r="B718" s="1">
        <v>30</v>
      </c>
      <c r="C718" t="str">
        <f t="shared" si="33"/>
        <v>2 - 5 years</v>
      </c>
      <c r="D718" t="s">
        <v>18</v>
      </c>
      <c r="E718" t="s">
        <v>19</v>
      </c>
      <c r="F718">
        <v>3077</v>
      </c>
      <c r="G718" t="str">
        <f t="shared" si="34"/>
        <v>1k - 5k</v>
      </c>
      <c r="H718" t="s">
        <v>20</v>
      </c>
      <c r="I718" t="s">
        <v>21</v>
      </c>
      <c r="J718">
        <v>3</v>
      </c>
      <c r="K718">
        <v>2</v>
      </c>
      <c r="L718">
        <v>40</v>
      </c>
      <c r="M718" t="str">
        <f t="shared" si="35"/>
        <v>30 - 55</v>
      </c>
      <c r="N718" t="s">
        <v>22</v>
      </c>
      <c r="O718" t="s">
        <v>23</v>
      </c>
      <c r="P718">
        <v>2</v>
      </c>
      <c r="Q718" t="s">
        <v>24</v>
      </c>
      <c r="R718">
        <v>2</v>
      </c>
      <c r="S718" t="s">
        <v>25</v>
      </c>
      <c r="T718" t="s">
        <v>26</v>
      </c>
    </row>
    <row r="719" spans="1:20" x14ac:dyDescent="0.25">
      <c r="A719" t="s">
        <v>20</v>
      </c>
      <c r="B719" s="1">
        <v>18</v>
      </c>
      <c r="C719" t="str">
        <f t="shared" si="33"/>
        <v>1 - 2 years</v>
      </c>
      <c r="D719" t="s">
        <v>28</v>
      </c>
      <c r="E719" t="s">
        <v>19</v>
      </c>
      <c r="F719">
        <v>1505</v>
      </c>
      <c r="G719" t="str">
        <f t="shared" si="34"/>
        <v>1k - 5k</v>
      </c>
      <c r="H719" t="s">
        <v>29</v>
      </c>
      <c r="I719" t="s">
        <v>30</v>
      </c>
      <c r="J719">
        <v>4</v>
      </c>
      <c r="K719">
        <v>2</v>
      </c>
      <c r="L719">
        <v>32</v>
      </c>
      <c r="M719" t="str">
        <f t="shared" si="35"/>
        <v>30 - 55</v>
      </c>
      <c r="N719" t="s">
        <v>22</v>
      </c>
      <c r="O719" t="s">
        <v>34</v>
      </c>
      <c r="P719">
        <v>1</v>
      </c>
      <c r="Q719" t="s">
        <v>39</v>
      </c>
      <c r="R719">
        <v>1</v>
      </c>
      <c r="S719" t="s">
        <v>25</v>
      </c>
      <c r="T719" t="s">
        <v>26</v>
      </c>
    </row>
    <row r="720" spans="1:20" x14ac:dyDescent="0.25">
      <c r="A720" t="s">
        <v>47</v>
      </c>
      <c r="B720" s="1">
        <v>24</v>
      </c>
      <c r="C720" t="str">
        <f t="shared" si="33"/>
        <v>1 - 2 years</v>
      </c>
      <c r="D720" t="s">
        <v>18</v>
      </c>
      <c r="E720" t="s">
        <v>19</v>
      </c>
      <c r="F720">
        <v>3148</v>
      </c>
      <c r="G720" t="str">
        <f t="shared" si="34"/>
        <v>1k - 5k</v>
      </c>
      <c r="H720" t="s">
        <v>20</v>
      </c>
      <c r="I720" t="s">
        <v>30</v>
      </c>
      <c r="J720">
        <v>3</v>
      </c>
      <c r="K720">
        <v>2</v>
      </c>
      <c r="L720">
        <v>31</v>
      </c>
      <c r="M720" t="str">
        <f t="shared" si="35"/>
        <v>30 - 55</v>
      </c>
      <c r="N720" t="s">
        <v>22</v>
      </c>
      <c r="O720" t="s">
        <v>23</v>
      </c>
      <c r="P720">
        <v>2</v>
      </c>
      <c r="Q720" t="s">
        <v>24</v>
      </c>
      <c r="R720">
        <v>1</v>
      </c>
      <c r="S720" t="s">
        <v>25</v>
      </c>
      <c r="T720" t="s">
        <v>26</v>
      </c>
    </row>
    <row r="721" spans="1:20" x14ac:dyDescent="0.25">
      <c r="A721" t="s">
        <v>27</v>
      </c>
      <c r="B721" s="1">
        <v>20</v>
      </c>
      <c r="C721" t="str">
        <f t="shared" si="33"/>
        <v>1 - 2 years</v>
      </c>
      <c r="D721" t="s">
        <v>45</v>
      </c>
      <c r="E721" t="s">
        <v>36</v>
      </c>
      <c r="F721">
        <v>6148</v>
      </c>
      <c r="G721" t="str">
        <f t="shared" si="34"/>
        <v>5k - 10k</v>
      </c>
      <c r="H721" t="s">
        <v>44</v>
      </c>
      <c r="I721" t="s">
        <v>21</v>
      </c>
      <c r="J721">
        <v>3</v>
      </c>
      <c r="K721">
        <v>4</v>
      </c>
      <c r="L721">
        <v>31</v>
      </c>
      <c r="M721" t="str">
        <f t="shared" si="35"/>
        <v>30 - 55</v>
      </c>
      <c r="N721" t="s">
        <v>46</v>
      </c>
      <c r="O721" t="s">
        <v>23</v>
      </c>
      <c r="P721">
        <v>2</v>
      </c>
      <c r="Q721" t="s">
        <v>24</v>
      </c>
      <c r="R721">
        <v>1</v>
      </c>
      <c r="S721" t="s">
        <v>25</v>
      </c>
      <c r="T721" t="s">
        <v>26</v>
      </c>
    </row>
    <row r="722" spans="1:20" x14ac:dyDescent="0.25">
      <c r="A722" t="s">
        <v>47</v>
      </c>
      <c r="B722" s="1">
        <v>9</v>
      </c>
      <c r="C722" t="str">
        <f t="shared" si="33"/>
        <v>&lt; 1 year</v>
      </c>
      <c r="D722" t="s">
        <v>45</v>
      </c>
      <c r="E722" t="s">
        <v>19</v>
      </c>
      <c r="F722">
        <v>1337</v>
      </c>
      <c r="G722" t="str">
        <f t="shared" si="34"/>
        <v>1k - 5k</v>
      </c>
      <c r="H722" t="s">
        <v>29</v>
      </c>
      <c r="I722" t="s">
        <v>42</v>
      </c>
      <c r="J722">
        <v>4</v>
      </c>
      <c r="K722">
        <v>2</v>
      </c>
      <c r="L722">
        <v>34</v>
      </c>
      <c r="M722" t="str">
        <f t="shared" si="35"/>
        <v>30 - 55</v>
      </c>
      <c r="N722" t="s">
        <v>22</v>
      </c>
      <c r="O722" t="s">
        <v>23</v>
      </c>
      <c r="P722">
        <v>2</v>
      </c>
      <c r="Q722" t="s">
        <v>39</v>
      </c>
      <c r="R722">
        <v>1</v>
      </c>
      <c r="S722" t="s">
        <v>25</v>
      </c>
      <c r="T722" t="s">
        <v>25</v>
      </c>
    </row>
    <row r="723" spans="1:20" x14ac:dyDescent="0.25">
      <c r="A723" t="s">
        <v>27</v>
      </c>
      <c r="B723" s="1">
        <v>6</v>
      </c>
      <c r="C723" t="str">
        <f t="shared" si="33"/>
        <v>&lt; 1 year</v>
      </c>
      <c r="D723" t="s">
        <v>48</v>
      </c>
      <c r="E723" t="s">
        <v>31</v>
      </c>
      <c r="F723">
        <v>433</v>
      </c>
      <c r="G723" t="str">
        <f t="shared" si="34"/>
        <v>250 - 1k</v>
      </c>
      <c r="H723" t="s">
        <v>40</v>
      </c>
      <c r="I723" t="s">
        <v>42</v>
      </c>
      <c r="J723">
        <v>4</v>
      </c>
      <c r="K723">
        <v>2</v>
      </c>
      <c r="L723">
        <v>24</v>
      </c>
      <c r="M723" t="str">
        <f t="shared" si="35"/>
        <v>18 - 30</v>
      </c>
      <c r="N723" t="s">
        <v>46</v>
      </c>
      <c r="O723" t="s">
        <v>38</v>
      </c>
      <c r="P723">
        <v>1</v>
      </c>
      <c r="Q723" t="s">
        <v>24</v>
      </c>
      <c r="R723">
        <v>2</v>
      </c>
      <c r="S723" t="s">
        <v>26</v>
      </c>
      <c r="T723" t="s">
        <v>25</v>
      </c>
    </row>
    <row r="724" spans="1:20" x14ac:dyDescent="0.25">
      <c r="A724" t="s">
        <v>17</v>
      </c>
      <c r="B724" s="1">
        <v>12</v>
      </c>
      <c r="C724" t="str">
        <f t="shared" si="33"/>
        <v>1 - 2 years</v>
      </c>
      <c r="D724" t="s">
        <v>28</v>
      </c>
      <c r="E724" t="s">
        <v>36</v>
      </c>
      <c r="F724">
        <v>1228</v>
      </c>
      <c r="G724" t="str">
        <f t="shared" si="34"/>
        <v>1k - 5k</v>
      </c>
      <c r="H724" t="s">
        <v>29</v>
      </c>
      <c r="I724" t="s">
        <v>30</v>
      </c>
      <c r="J724">
        <v>4</v>
      </c>
      <c r="K724">
        <v>2</v>
      </c>
      <c r="L724">
        <v>24</v>
      </c>
      <c r="M724" t="str">
        <f t="shared" si="35"/>
        <v>18 - 30</v>
      </c>
      <c r="N724" t="s">
        <v>22</v>
      </c>
      <c r="O724" t="s">
        <v>23</v>
      </c>
      <c r="P724">
        <v>1</v>
      </c>
      <c r="Q724" t="s">
        <v>33</v>
      </c>
      <c r="R724">
        <v>1</v>
      </c>
      <c r="S724" t="s">
        <v>26</v>
      </c>
      <c r="T724" t="s">
        <v>25</v>
      </c>
    </row>
    <row r="725" spans="1:20" x14ac:dyDescent="0.25">
      <c r="A725" t="s">
        <v>27</v>
      </c>
      <c r="B725" s="1">
        <v>9</v>
      </c>
      <c r="C725" t="str">
        <f t="shared" si="33"/>
        <v>&lt; 1 year</v>
      </c>
      <c r="D725" t="s">
        <v>28</v>
      </c>
      <c r="E725" t="s">
        <v>19</v>
      </c>
      <c r="F725">
        <v>790</v>
      </c>
      <c r="G725" t="str">
        <f t="shared" si="34"/>
        <v>250 - 1k</v>
      </c>
      <c r="H725" t="s">
        <v>37</v>
      </c>
      <c r="I725" t="s">
        <v>30</v>
      </c>
      <c r="J725">
        <v>4</v>
      </c>
      <c r="K725">
        <v>3</v>
      </c>
      <c r="L725">
        <v>66</v>
      </c>
      <c r="M725" t="str">
        <f t="shared" si="35"/>
        <v>55 - 75</v>
      </c>
      <c r="N725" t="s">
        <v>22</v>
      </c>
      <c r="O725" t="s">
        <v>23</v>
      </c>
      <c r="P725">
        <v>1</v>
      </c>
      <c r="Q725" t="s">
        <v>33</v>
      </c>
      <c r="R725">
        <v>1</v>
      </c>
      <c r="S725" t="s">
        <v>26</v>
      </c>
      <c r="T725" t="s">
        <v>26</v>
      </c>
    </row>
    <row r="726" spans="1:20" x14ac:dyDescent="0.25">
      <c r="A726" t="s">
        <v>20</v>
      </c>
      <c r="B726" s="1">
        <v>27</v>
      </c>
      <c r="C726" t="str">
        <f t="shared" si="33"/>
        <v>2 - 5 years</v>
      </c>
      <c r="D726" t="s">
        <v>28</v>
      </c>
      <c r="E726" t="s">
        <v>36</v>
      </c>
      <c r="F726">
        <v>2570</v>
      </c>
      <c r="G726" t="str">
        <f t="shared" si="34"/>
        <v>1k - 5k</v>
      </c>
      <c r="H726" t="s">
        <v>29</v>
      </c>
      <c r="I726" t="s">
        <v>30</v>
      </c>
      <c r="J726">
        <v>3</v>
      </c>
      <c r="K726">
        <v>3</v>
      </c>
      <c r="L726">
        <v>21</v>
      </c>
      <c r="M726" t="str">
        <f t="shared" si="35"/>
        <v>18 - 30</v>
      </c>
      <c r="N726" t="s">
        <v>22</v>
      </c>
      <c r="O726" t="s">
        <v>38</v>
      </c>
      <c r="P726">
        <v>1</v>
      </c>
      <c r="Q726" t="s">
        <v>24</v>
      </c>
      <c r="R726">
        <v>1</v>
      </c>
      <c r="S726" t="s">
        <v>26</v>
      </c>
      <c r="T726" t="s">
        <v>25</v>
      </c>
    </row>
    <row r="727" spans="1:20" x14ac:dyDescent="0.25">
      <c r="A727" t="s">
        <v>20</v>
      </c>
      <c r="B727" s="1">
        <v>6</v>
      </c>
      <c r="C727" t="str">
        <f t="shared" si="33"/>
        <v>&lt; 1 year</v>
      </c>
      <c r="D727" t="s">
        <v>18</v>
      </c>
      <c r="E727" t="s">
        <v>36</v>
      </c>
      <c r="F727">
        <v>250</v>
      </c>
      <c r="G727" t="str">
        <f t="shared" si="34"/>
        <v>250 - 1k</v>
      </c>
      <c r="H727" t="s">
        <v>40</v>
      </c>
      <c r="I727" t="s">
        <v>30</v>
      </c>
      <c r="J727">
        <v>2</v>
      </c>
      <c r="K727">
        <v>2</v>
      </c>
      <c r="L727">
        <v>41</v>
      </c>
      <c r="M727" t="str">
        <f t="shared" si="35"/>
        <v>30 - 55</v>
      </c>
      <c r="N727" t="s">
        <v>46</v>
      </c>
      <c r="O727" t="s">
        <v>23</v>
      </c>
      <c r="P727">
        <v>2</v>
      </c>
      <c r="Q727" t="s">
        <v>33</v>
      </c>
      <c r="R727">
        <v>1</v>
      </c>
      <c r="S727" t="s">
        <v>26</v>
      </c>
      <c r="T727" t="s">
        <v>26</v>
      </c>
    </row>
    <row r="728" spans="1:20" x14ac:dyDescent="0.25">
      <c r="A728" t="s">
        <v>20</v>
      </c>
      <c r="B728" s="1">
        <v>15</v>
      </c>
      <c r="C728" t="str">
        <f t="shared" si="33"/>
        <v>1 - 2 years</v>
      </c>
      <c r="D728" t="s">
        <v>18</v>
      </c>
      <c r="E728" t="s">
        <v>19</v>
      </c>
      <c r="F728">
        <v>1316</v>
      </c>
      <c r="G728" t="str">
        <f t="shared" si="34"/>
        <v>1k - 5k</v>
      </c>
      <c r="H728" t="s">
        <v>37</v>
      </c>
      <c r="I728" t="s">
        <v>30</v>
      </c>
      <c r="J728">
        <v>2</v>
      </c>
      <c r="K728">
        <v>2</v>
      </c>
      <c r="L728">
        <v>47</v>
      </c>
      <c r="M728" t="str">
        <f t="shared" si="35"/>
        <v>30 - 55</v>
      </c>
      <c r="N728" t="s">
        <v>22</v>
      </c>
      <c r="O728" t="s">
        <v>23</v>
      </c>
      <c r="P728">
        <v>2</v>
      </c>
      <c r="Q728" t="s">
        <v>33</v>
      </c>
      <c r="R728">
        <v>1</v>
      </c>
      <c r="S728" t="s">
        <v>26</v>
      </c>
      <c r="T728" t="s">
        <v>26</v>
      </c>
    </row>
    <row r="729" spans="1:20" x14ac:dyDescent="0.25">
      <c r="A729" t="s">
        <v>17</v>
      </c>
      <c r="B729" s="1">
        <v>18</v>
      </c>
      <c r="C729" t="str">
        <f t="shared" si="33"/>
        <v>1 - 2 years</v>
      </c>
      <c r="D729" t="s">
        <v>28</v>
      </c>
      <c r="E729" t="s">
        <v>19</v>
      </c>
      <c r="F729">
        <v>1882</v>
      </c>
      <c r="G729" t="str">
        <f t="shared" si="34"/>
        <v>1k - 5k</v>
      </c>
      <c r="H729" t="s">
        <v>29</v>
      </c>
      <c r="I729" t="s">
        <v>30</v>
      </c>
      <c r="J729">
        <v>4</v>
      </c>
      <c r="K729">
        <v>4</v>
      </c>
      <c r="L729">
        <v>25</v>
      </c>
      <c r="M729" t="str">
        <f t="shared" si="35"/>
        <v>18 - 30</v>
      </c>
      <c r="N729" t="s">
        <v>46</v>
      </c>
      <c r="O729" t="s">
        <v>38</v>
      </c>
      <c r="P729">
        <v>2</v>
      </c>
      <c r="Q729" t="s">
        <v>24</v>
      </c>
      <c r="R729">
        <v>1</v>
      </c>
      <c r="S729" t="s">
        <v>26</v>
      </c>
      <c r="T729" t="s">
        <v>25</v>
      </c>
    </row>
    <row r="730" spans="1:20" x14ac:dyDescent="0.25">
      <c r="A730" t="s">
        <v>27</v>
      </c>
      <c r="B730" s="1">
        <v>48</v>
      </c>
      <c r="C730" t="str">
        <f t="shared" si="33"/>
        <v>2 - 5 years</v>
      </c>
      <c r="D730" t="s">
        <v>48</v>
      </c>
      <c r="E730" t="s">
        <v>43</v>
      </c>
      <c r="F730">
        <v>6416</v>
      </c>
      <c r="G730" t="str">
        <f t="shared" si="34"/>
        <v>5k - 10k</v>
      </c>
      <c r="H730" t="s">
        <v>29</v>
      </c>
      <c r="I730" t="s">
        <v>21</v>
      </c>
      <c r="J730">
        <v>4</v>
      </c>
      <c r="K730">
        <v>3</v>
      </c>
      <c r="L730">
        <v>59</v>
      </c>
      <c r="M730" t="str">
        <f t="shared" si="35"/>
        <v>55 - 75</v>
      </c>
      <c r="N730" t="s">
        <v>22</v>
      </c>
      <c r="O730" t="s">
        <v>38</v>
      </c>
      <c r="P730">
        <v>1</v>
      </c>
      <c r="Q730" t="s">
        <v>24</v>
      </c>
      <c r="R730">
        <v>1</v>
      </c>
      <c r="S730" t="s">
        <v>26</v>
      </c>
      <c r="T730" t="s">
        <v>25</v>
      </c>
    </row>
    <row r="731" spans="1:20" x14ac:dyDescent="0.25">
      <c r="A731" t="s">
        <v>47</v>
      </c>
      <c r="B731" s="1">
        <v>24</v>
      </c>
      <c r="C731" t="str">
        <f t="shared" si="33"/>
        <v>1 - 2 years</v>
      </c>
      <c r="D731" t="s">
        <v>18</v>
      </c>
      <c r="E731" t="s">
        <v>43</v>
      </c>
      <c r="F731">
        <v>1275</v>
      </c>
      <c r="G731" t="str">
        <f t="shared" si="34"/>
        <v>1k - 5k</v>
      </c>
      <c r="H731" t="s">
        <v>40</v>
      </c>
      <c r="I731" t="s">
        <v>30</v>
      </c>
      <c r="J731">
        <v>2</v>
      </c>
      <c r="K731">
        <v>4</v>
      </c>
      <c r="L731">
        <v>36</v>
      </c>
      <c r="M731" t="str">
        <f t="shared" si="35"/>
        <v>30 - 55</v>
      </c>
      <c r="N731" t="s">
        <v>22</v>
      </c>
      <c r="O731" t="s">
        <v>23</v>
      </c>
      <c r="P731">
        <v>2</v>
      </c>
      <c r="Q731" t="s">
        <v>24</v>
      </c>
      <c r="R731">
        <v>1</v>
      </c>
      <c r="S731" t="s">
        <v>25</v>
      </c>
      <c r="T731" t="s">
        <v>26</v>
      </c>
    </row>
    <row r="732" spans="1:20" x14ac:dyDescent="0.25">
      <c r="A732" t="s">
        <v>27</v>
      </c>
      <c r="B732" s="1">
        <v>24</v>
      </c>
      <c r="C732" t="str">
        <f t="shared" si="33"/>
        <v>1 - 2 years</v>
      </c>
      <c r="D732" t="s">
        <v>35</v>
      </c>
      <c r="E732" t="s">
        <v>19</v>
      </c>
      <c r="F732">
        <v>6403</v>
      </c>
      <c r="G732" t="str">
        <f t="shared" si="34"/>
        <v>5k - 10k</v>
      </c>
      <c r="H732" t="s">
        <v>29</v>
      </c>
      <c r="I732" t="s">
        <v>42</v>
      </c>
      <c r="J732">
        <v>1</v>
      </c>
      <c r="K732">
        <v>2</v>
      </c>
      <c r="L732">
        <v>33</v>
      </c>
      <c r="M732" t="str">
        <f t="shared" si="35"/>
        <v>30 - 55</v>
      </c>
      <c r="N732" t="s">
        <v>22</v>
      </c>
      <c r="O732" t="s">
        <v>23</v>
      </c>
      <c r="P732">
        <v>1</v>
      </c>
      <c r="Q732" t="s">
        <v>24</v>
      </c>
      <c r="R732">
        <v>1</v>
      </c>
      <c r="S732" t="s">
        <v>26</v>
      </c>
      <c r="T732" t="s">
        <v>26</v>
      </c>
    </row>
    <row r="733" spans="1:20" x14ac:dyDescent="0.25">
      <c r="A733" t="s">
        <v>17</v>
      </c>
      <c r="B733" s="1">
        <v>24</v>
      </c>
      <c r="C733" t="str">
        <f t="shared" si="33"/>
        <v>1 - 2 years</v>
      </c>
      <c r="D733" t="s">
        <v>28</v>
      </c>
      <c r="E733" t="s">
        <v>19</v>
      </c>
      <c r="F733">
        <v>1987</v>
      </c>
      <c r="G733" t="str">
        <f t="shared" si="34"/>
        <v>1k - 5k</v>
      </c>
      <c r="H733" t="s">
        <v>29</v>
      </c>
      <c r="I733" t="s">
        <v>30</v>
      </c>
      <c r="J733">
        <v>2</v>
      </c>
      <c r="K733">
        <v>4</v>
      </c>
      <c r="L733">
        <v>21</v>
      </c>
      <c r="M733" t="str">
        <f t="shared" si="35"/>
        <v>18 - 30</v>
      </c>
      <c r="N733" t="s">
        <v>22</v>
      </c>
      <c r="O733" t="s">
        <v>38</v>
      </c>
      <c r="P733">
        <v>1</v>
      </c>
      <c r="Q733" t="s">
        <v>33</v>
      </c>
      <c r="R733">
        <v>2</v>
      </c>
      <c r="S733" t="s">
        <v>26</v>
      </c>
      <c r="T733" t="s">
        <v>25</v>
      </c>
    </row>
    <row r="734" spans="1:20" x14ac:dyDescent="0.25">
      <c r="A734" t="s">
        <v>27</v>
      </c>
      <c r="B734" s="1">
        <v>8</v>
      </c>
      <c r="C734" t="str">
        <f t="shared" si="33"/>
        <v>&lt; 1 year</v>
      </c>
      <c r="D734" t="s">
        <v>28</v>
      </c>
      <c r="E734" t="s">
        <v>19</v>
      </c>
      <c r="F734">
        <v>760</v>
      </c>
      <c r="G734" t="str">
        <f t="shared" si="34"/>
        <v>250 - 1k</v>
      </c>
      <c r="H734" t="s">
        <v>29</v>
      </c>
      <c r="I734" t="s">
        <v>32</v>
      </c>
      <c r="J734">
        <v>4</v>
      </c>
      <c r="K734">
        <v>2</v>
      </c>
      <c r="L734">
        <v>44</v>
      </c>
      <c r="M734" t="str">
        <f t="shared" si="35"/>
        <v>30 - 55</v>
      </c>
      <c r="N734" t="s">
        <v>22</v>
      </c>
      <c r="O734" t="s">
        <v>23</v>
      </c>
      <c r="P734">
        <v>1</v>
      </c>
      <c r="Q734" t="s">
        <v>33</v>
      </c>
      <c r="R734">
        <v>1</v>
      </c>
      <c r="S734" t="s">
        <v>26</v>
      </c>
      <c r="T734" t="s">
        <v>26</v>
      </c>
    </row>
    <row r="735" spans="1:20" x14ac:dyDescent="0.25">
      <c r="A735" t="s">
        <v>20</v>
      </c>
      <c r="B735" s="1">
        <v>24</v>
      </c>
      <c r="C735" t="str">
        <f t="shared" si="33"/>
        <v>1 - 2 years</v>
      </c>
      <c r="D735" t="s">
        <v>28</v>
      </c>
      <c r="E735" t="s">
        <v>36</v>
      </c>
      <c r="F735">
        <v>2603</v>
      </c>
      <c r="G735" t="str">
        <f t="shared" si="34"/>
        <v>1k - 5k</v>
      </c>
      <c r="H735" t="s">
        <v>40</v>
      </c>
      <c r="I735" t="s">
        <v>30</v>
      </c>
      <c r="J735">
        <v>2</v>
      </c>
      <c r="K735">
        <v>4</v>
      </c>
      <c r="L735">
        <v>28</v>
      </c>
      <c r="M735" t="str">
        <f t="shared" si="35"/>
        <v>18 - 30</v>
      </c>
      <c r="N735" t="s">
        <v>22</v>
      </c>
      <c r="O735" t="s">
        <v>38</v>
      </c>
      <c r="P735">
        <v>1</v>
      </c>
      <c r="Q735" t="s">
        <v>24</v>
      </c>
      <c r="R735">
        <v>1</v>
      </c>
      <c r="S735" t="s">
        <v>25</v>
      </c>
      <c r="T735" t="s">
        <v>26</v>
      </c>
    </row>
    <row r="736" spans="1:20" x14ac:dyDescent="0.25">
      <c r="A736" t="s">
        <v>20</v>
      </c>
      <c r="B736" s="1">
        <v>4</v>
      </c>
      <c r="C736" t="str">
        <f t="shared" si="33"/>
        <v>&lt; 1 year</v>
      </c>
      <c r="D736" t="s">
        <v>18</v>
      </c>
      <c r="E736" t="s">
        <v>36</v>
      </c>
      <c r="F736">
        <v>3380</v>
      </c>
      <c r="G736" t="str">
        <f t="shared" si="34"/>
        <v>1k - 5k</v>
      </c>
      <c r="H736" t="s">
        <v>29</v>
      </c>
      <c r="I736" t="s">
        <v>32</v>
      </c>
      <c r="J736">
        <v>1</v>
      </c>
      <c r="K736">
        <v>1</v>
      </c>
      <c r="L736">
        <v>37</v>
      </c>
      <c r="M736" t="str">
        <f t="shared" si="35"/>
        <v>30 - 55</v>
      </c>
      <c r="N736" t="s">
        <v>22</v>
      </c>
      <c r="O736" t="s">
        <v>23</v>
      </c>
      <c r="P736">
        <v>1</v>
      </c>
      <c r="Q736" t="s">
        <v>24</v>
      </c>
      <c r="R736">
        <v>2</v>
      </c>
      <c r="S736" t="s">
        <v>26</v>
      </c>
      <c r="T736" t="s">
        <v>26</v>
      </c>
    </row>
    <row r="737" spans="1:20" x14ac:dyDescent="0.25">
      <c r="A737" t="s">
        <v>27</v>
      </c>
      <c r="B737" s="1">
        <v>36</v>
      </c>
      <c r="C737" t="str">
        <f t="shared" si="33"/>
        <v>2 - 5 years</v>
      </c>
      <c r="D737" t="s">
        <v>48</v>
      </c>
      <c r="E737" t="s">
        <v>19</v>
      </c>
      <c r="F737">
        <v>3990</v>
      </c>
      <c r="G737" t="str">
        <f t="shared" si="34"/>
        <v>1k - 5k</v>
      </c>
      <c r="H737" t="s">
        <v>20</v>
      </c>
      <c r="I737" t="s">
        <v>42</v>
      </c>
      <c r="J737">
        <v>3</v>
      </c>
      <c r="K737">
        <v>2</v>
      </c>
      <c r="L737">
        <v>29</v>
      </c>
      <c r="M737" t="str">
        <f t="shared" si="35"/>
        <v>18 - 30</v>
      </c>
      <c r="N737" t="s">
        <v>46</v>
      </c>
      <c r="O737" t="s">
        <v>23</v>
      </c>
      <c r="P737">
        <v>1</v>
      </c>
      <c r="Q737" t="s">
        <v>41</v>
      </c>
      <c r="R737">
        <v>1</v>
      </c>
      <c r="S737" t="s">
        <v>26</v>
      </c>
      <c r="T737" t="s">
        <v>26</v>
      </c>
    </row>
    <row r="738" spans="1:20" x14ac:dyDescent="0.25">
      <c r="A738" t="s">
        <v>27</v>
      </c>
      <c r="B738" s="1">
        <v>24</v>
      </c>
      <c r="C738" t="str">
        <f t="shared" si="33"/>
        <v>1 - 2 years</v>
      </c>
      <c r="D738" t="s">
        <v>28</v>
      </c>
      <c r="E738" t="s">
        <v>36</v>
      </c>
      <c r="F738">
        <v>11560</v>
      </c>
      <c r="G738" t="str">
        <f t="shared" si="34"/>
        <v>10k - 20k</v>
      </c>
      <c r="H738" t="s">
        <v>29</v>
      </c>
      <c r="I738" t="s">
        <v>30</v>
      </c>
      <c r="J738">
        <v>1</v>
      </c>
      <c r="K738">
        <v>4</v>
      </c>
      <c r="L738">
        <v>23</v>
      </c>
      <c r="M738" t="str">
        <f t="shared" si="35"/>
        <v>18 - 30</v>
      </c>
      <c r="N738" t="s">
        <v>22</v>
      </c>
      <c r="O738" t="s">
        <v>38</v>
      </c>
      <c r="P738">
        <v>2</v>
      </c>
      <c r="Q738" t="s">
        <v>39</v>
      </c>
      <c r="R738">
        <v>1</v>
      </c>
      <c r="S738" t="s">
        <v>26</v>
      </c>
      <c r="T738" t="s">
        <v>25</v>
      </c>
    </row>
    <row r="739" spans="1:20" x14ac:dyDescent="0.25">
      <c r="A739" t="s">
        <v>17</v>
      </c>
      <c r="B739" s="1">
        <v>18</v>
      </c>
      <c r="C739" t="str">
        <f t="shared" si="33"/>
        <v>1 - 2 years</v>
      </c>
      <c r="D739" t="s">
        <v>28</v>
      </c>
      <c r="E739" t="s">
        <v>36</v>
      </c>
      <c r="F739">
        <v>4380</v>
      </c>
      <c r="G739" t="str">
        <f t="shared" si="34"/>
        <v>1k - 5k</v>
      </c>
      <c r="H739" t="s">
        <v>44</v>
      </c>
      <c r="I739" t="s">
        <v>30</v>
      </c>
      <c r="J739">
        <v>3</v>
      </c>
      <c r="K739">
        <v>4</v>
      </c>
      <c r="L739">
        <v>35</v>
      </c>
      <c r="M739" t="str">
        <f t="shared" si="35"/>
        <v>30 - 55</v>
      </c>
      <c r="N739" t="s">
        <v>22</v>
      </c>
      <c r="O739" t="s">
        <v>23</v>
      </c>
      <c r="P739">
        <v>1</v>
      </c>
      <c r="Q739" t="s">
        <v>33</v>
      </c>
      <c r="R739">
        <v>2</v>
      </c>
      <c r="S739" t="s">
        <v>25</v>
      </c>
      <c r="T739" t="s">
        <v>26</v>
      </c>
    </row>
    <row r="740" spans="1:20" x14ac:dyDescent="0.25">
      <c r="A740" t="s">
        <v>20</v>
      </c>
      <c r="B740" s="1">
        <v>6</v>
      </c>
      <c r="C740" t="str">
        <f t="shared" si="33"/>
        <v>&lt; 1 year</v>
      </c>
      <c r="D740" t="s">
        <v>18</v>
      </c>
      <c r="E740" t="s">
        <v>36</v>
      </c>
      <c r="F740">
        <v>6761</v>
      </c>
      <c r="G740" t="str">
        <f t="shared" si="34"/>
        <v>5k - 10k</v>
      </c>
      <c r="H740" t="s">
        <v>29</v>
      </c>
      <c r="I740" t="s">
        <v>32</v>
      </c>
      <c r="J740">
        <v>1</v>
      </c>
      <c r="K740">
        <v>3</v>
      </c>
      <c r="L740">
        <v>45</v>
      </c>
      <c r="M740" t="str">
        <f t="shared" si="35"/>
        <v>30 - 55</v>
      </c>
      <c r="N740" t="s">
        <v>22</v>
      </c>
      <c r="O740" t="s">
        <v>23</v>
      </c>
      <c r="P740">
        <v>2</v>
      </c>
      <c r="Q740" t="s">
        <v>39</v>
      </c>
      <c r="R740">
        <v>2</v>
      </c>
      <c r="S740" t="s">
        <v>25</v>
      </c>
      <c r="T740" t="s">
        <v>26</v>
      </c>
    </row>
    <row r="741" spans="1:20" x14ac:dyDescent="0.25">
      <c r="A741" t="s">
        <v>27</v>
      </c>
      <c r="B741" s="1">
        <v>30</v>
      </c>
      <c r="C741" t="str">
        <f t="shared" si="33"/>
        <v>2 - 5 years</v>
      </c>
      <c r="D741" t="s">
        <v>45</v>
      </c>
      <c r="E741" t="s">
        <v>43</v>
      </c>
      <c r="F741">
        <v>4280</v>
      </c>
      <c r="G741" t="str">
        <f t="shared" si="34"/>
        <v>1k - 5k</v>
      </c>
      <c r="H741" t="s">
        <v>44</v>
      </c>
      <c r="I741" t="s">
        <v>30</v>
      </c>
      <c r="J741">
        <v>4</v>
      </c>
      <c r="K741">
        <v>4</v>
      </c>
      <c r="L741">
        <v>26</v>
      </c>
      <c r="M741" t="str">
        <f t="shared" si="35"/>
        <v>18 - 30</v>
      </c>
      <c r="N741" t="s">
        <v>22</v>
      </c>
      <c r="O741" t="s">
        <v>38</v>
      </c>
      <c r="P741">
        <v>2</v>
      </c>
      <c r="Q741" t="s">
        <v>33</v>
      </c>
      <c r="R741">
        <v>1</v>
      </c>
      <c r="S741" t="s">
        <v>26</v>
      </c>
      <c r="T741" t="s">
        <v>25</v>
      </c>
    </row>
    <row r="742" spans="1:20" x14ac:dyDescent="0.25">
      <c r="A742" t="s">
        <v>17</v>
      </c>
      <c r="B742" s="1">
        <v>24</v>
      </c>
      <c r="C742" t="str">
        <f t="shared" si="33"/>
        <v>1 - 2 years</v>
      </c>
      <c r="D742" t="s">
        <v>48</v>
      </c>
      <c r="E742" t="s">
        <v>36</v>
      </c>
      <c r="F742">
        <v>2325</v>
      </c>
      <c r="G742" t="str">
        <f t="shared" si="34"/>
        <v>1k - 5k</v>
      </c>
      <c r="H742" t="s">
        <v>44</v>
      </c>
      <c r="I742" t="s">
        <v>32</v>
      </c>
      <c r="J742">
        <v>2</v>
      </c>
      <c r="K742">
        <v>3</v>
      </c>
      <c r="L742">
        <v>32</v>
      </c>
      <c r="M742" t="str">
        <f t="shared" si="35"/>
        <v>30 - 55</v>
      </c>
      <c r="N742" t="s">
        <v>46</v>
      </c>
      <c r="O742" t="s">
        <v>23</v>
      </c>
      <c r="P742">
        <v>1</v>
      </c>
      <c r="Q742" t="s">
        <v>24</v>
      </c>
      <c r="R742">
        <v>1</v>
      </c>
      <c r="S742" t="s">
        <v>26</v>
      </c>
      <c r="T742" t="s">
        <v>26</v>
      </c>
    </row>
    <row r="743" spans="1:20" x14ac:dyDescent="0.25">
      <c r="A743" t="s">
        <v>27</v>
      </c>
      <c r="B743" s="1">
        <v>10</v>
      </c>
      <c r="C743" t="str">
        <f t="shared" si="33"/>
        <v>&lt; 1 year</v>
      </c>
      <c r="D743" t="s">
        <v>48</v>
      </c>
      <c r="E743" t="s">
        <v>19</v>
      </c>
      <c r="F743">
        <v>1048</v>
      </c>
      <c r="G743" t="str">
        <f t="shared" si="34"/>
        <v>1k - 5k</v>
      </c>
      <c r="H743" t="s">
        <v>29</v>
      </c>
      <c r="I743" t="s">
        <v>30</v>
      </c>
      <c r="J743">
        <v>4</v>
      </c>
      <c r="K743">
        <v>4</v>
      </c>
      <c r="L743">
        <v>23</v>
      </c>
      <c r="M743" t="str">
        <f t="shared" si="35"/>
        <v>18 - 30</v>
      </c>
      <c r="N743" t="s">
        <v>49</v>
      </c>
      <c r="O743" t="s">
        <v>23</v>
      </c>
      <c r="P743">
        <v>1</v>
      </c>
      <c r="Q743" t="s">
        <v>33</v>
      </c>
      <c r="R743">
        <v>1</v>
      </c>
      <c r="S743" t="s">
        <v>26</v>
      </c>
      <c r="T743" t="s">
        <v>26</v>
      </c>
    </row>
    <row r="744" spans="1:20" x14ac:dyDescent="0.25">
      <c r="A744" t="s">
        <v>20</v>
      </c>
      <c r="B744" s="1">
        <v>21</v>
      </c>
      <c r="C744" t="str">
        <f t="shared" si="33"/>
        <v>1 - 2 years</v>
      </c>
      <c r="D744" t="s">
        <v>28</v>
      </c>
      <c r="E744" t="s">
        <v>19</v>
      </c>
      <c r="F744">
        <v>3160</v>
      </c>
      <c r="G744" t="str">
        <f t="shared" si="34"/>
        <v>1k - 5k</v>
      </c>
      <c r="H744" t="s">
        <v>20</v>
      </c>
      <c r="I744" t="s">
        <v>21</v>
      </c>
      <c r="J744">
        <v>4</v>
      </c>
      <c r="K744">
        <v>3</v>
      </c>
      <c r="L744">
        <v>41</v>
      </c>
      <c r="M744" t="str">
        <f t="shared" si="35"/>
        <v>30 - 55</v>
      </c>
      <c r="N744" t="s">
        <v>22</v>
      </c>
      <c r="O744" t="s">
        <v>23</v>
      </c>
      <c r="P744">
        <v>1</v>
      </c>
      <c r="Q744" t="s">
        <v>24</v>
      </c>
      <c r="R744">
        <v>1</v>
      </c>
      <c r="S744" t="s">
        <v>25</v>
      </c>
      <c r="T744" t="s">
        <v>26</v>
      </c>
    </row>
    <row r="745" spans="1:20" x14ac:dyDescent="0.25">
      <c r="A745" t="s">
        <v>17</v>
      </c>
      <c r="B745" s="1">
        <v>24</v>
      </c>
      <c r="C745" t="str">
        <f t="shared" si="33"/>
        <v>1 - 2 years</v>
      </c>
      <c r="D745" t="s">
        <v>48</v>
      </c>
      <c r="E745" t="s">
        <v>19</v>
      </c>
      <c r="F745">
        <v>2483</v>
      </c>
      <c r="G745" t="str">
        <f t="shared" si="34"/>
        <v>1k - 5k</v>
      </c>
      <c r="H745" t="s">
        <v>37</v>
      </c>
      <c r="I745" t="s">
        <v>30</v>
      </c>
      <c r="J745">
        <v>4</v>
      </c>
      <c r="K745">
        <v>4</v>
      </c>
      <c r="L745">
        <v>22</v>
      </c>
      <c r="M745" t="str">
        <f t="shared" si="35"/>
        <v>18 - 30</v>
      </c>
      <c r="N745" t="s">
        <v>49</v>
      </c>
      <c r="O745" t="s">
        <v>23</v>
      </c>
      <c r="P745">
        <v>1</v>
      </c>
      <c r="Q745" t="s">
        <v>24</v>
      </c>
      <c r="R745">
        <v>1</v>
      </c>
      <c r="S745" t="s">
        <v>25</v>
      </c>
      <c r="T745" t="s">
        <v>26</v>
      </c>
    </row>
    <row r="746" spans="1:20" x14ac:dyDescent="0.25">
      <c r="A746" t="s">
        <v>17</v>
      </c>
      <c r="B746" s="1">
        <v>39</v>
      </c>
      <c r="C746" t="str">
        <f t="shared" si="33"/>
        <v>2 - 5 years</v>
      </c>
      <c r="D746" t="s">
        <v>18</v>
      </c>
      <c r="E746" t="s">
        <v>19</v>
      </c>
      <c r="F746">
        <v>14179</v>
      </c>
      <c r="G746" t="str">
        <f t="shared" si="34"/>
        <v>10k - 20k</v>
      </c>
      <c r="H746" t="s">
        <v>20</v>
      </c>
      <c r="I746" t="s">
        <v>32</v>
      </c>
      <c r="J746">
        <v>4</v>
      </c>
      <c r="K746">
        <v>4</v>
      </c>
      <c r="L746">
        <v>30</v>
      </c>
      <c r="M746" t="str">
        <f t="shared" si="35"/>
        <v>18 - 30</v>
      </c>
      <c r="N746" t="s">
        <v>22</v>
      </c>
      <c r="O746" t="s">
        <v>23</v>
      </c>
      <c r="P746">
        <v>2</v>
      </c>
      <c r="Q746" t="s">
        <v>39</v>
      </c>
      <c r="R746">
        <v>1</v>
      </c>
      <c r="S746" t="s">
        <v>25</v>
      </c>
      <c r="T746" t="s">
        <v>26</v>
      </c>
    </row>
    <row r="747" spans="1:20" x14ac:dyDescent="0.25">
      <c r="A747" t="s">
        <v>17</v>
      </c>
      <c r="B747" s="1">
        <v>13</v>
      </c>
      <c r="C747" t="str">
        <f t="shared" si="33"/>
        <v>1 - 2 years</v>
      </c>
      <c r="D747" t="s">
        <v>18</v>
      </c>
      <c r="E747" t="s">
        <v>43</v>
      </c>
      <c r="F747">
        <v>1797</v>
      </c>
      <c r="G747" t="str">
        <f t="shared" si="34"/>
        <v>1k - 5k</v>
      </c>
      <c r="H747" t="s">
        <v>29</v>
      </c>
      <c r="I747" t="s">
        <v>42</v>
      </c>
      <c r="J747">
        <v>3</v>
      </c>
      <c r="K747">
        <v>1</v>
      </c>
      <c r="L747">
        <v>28</v>
      </c>
      <c r="M747" t="str">
        <f t="shared" si="35"/>
        <v>18 - 30</v>
      </c>
      <c r="N747" t="s">
        <v>46</v>
      </c>
      <c r="O747" t="s">
        <v>23</v>
      </c>
      <c r="P747">
        <v>2</v>
      </c>
      <c r="Q747" t="s">
        <v>33</v>
      </c>
      <c r="R747">
        <v>1</v>
      </c>
      <c r="S747" t="s">
        <v>26</v>
      </c>
      <c r="T747" t="s">
        <v>26</v>
      </c>
    </row>
    <row r="748" spans="1:20" x14ac:dyDescent="0.25">
      <c r="A748" t="s">
        <v>17</v>
      </c>
      <c r="B748" s="1">
        <v>15</v>
      </c>
      <c r="C748" t="str">
        <f t="shared" si="33"/>
        <v>1 - 2 years</v>
      </c>
      <c r="D748" t="s">
        <v>28</v>
      </c>
      <c r="E748" t="s">
        <v>36</v>
      </c>
      <c r="F748">
        <v>2511</v>
      </c>
      <c r="G748" t="str">
        <f t="shared" si="34"/>
        <v>1k - 5k</v>
      </c>
      <c r="H748" t="s">
        <v>29</v>
      </c>
      <c r="I748" t="s">
        <v>41</v>
      </c>
      <c r="J748">
        <v>1</v>
      </c>
      <c r="K748">
        <v>4</v>
      </c>
      <c r="L748">
        <v>23</v>
      </c>
      <c r="M748" t="str">
        <f t="shared" si="35"/>
        <v>18 - 30</v>
      </c>
      <c r="N748" t="s">
        <v>22</v>
      </c>
      <c r="O748" t="s">
        <v>38</v>
      </c>
      <c r="P748">
        <v>1</v>
      </c>
      <c r="Q748" t="s">
        <v>24</v>
      </c>
      <c r="R748">
        <v>1</v>
      </c>
      <c r="S748" t="s">
        <v>26</v>
      </c>
      <c r="T748" t="s">
        <v>26</v>
      </c>
    </row>
    <row r="749" spans="1:20" x14ac:dyDescent="0.25">
      <c r="A749" t="s">
        <v>17</v>
      </c>
      <c r="B749" s="1">
        <v>12</v>
      </c>
      <c r="C749" t="str">
        <f t="shared" si="33"/>
        <v>1 - 2 years</v>
      </c>
      <c r="D749" t="s">
        <v>28</v>
      </c>
      <c r="E749" t="s">
        <v>36</v>
      </c>
      <c r="F749">
        <v>1274</v>
      </c>
      <c r="G749" t="str">
        <f t="shared" si="34"/>
        <v>1k - 5k</v>
      </c>
      <c r="H749" t="s">
        <v>29</v>
      </c>
      <c r="I749" t="s">
        <v>42</v>
      </c>
      <c r="J749">
        <v>3</v>
      </c>
      <c r="K749">
        <v>1</v>
      </c>
      <c r="L749">
        <v>37</v>
      </c>
      <c r="M749" t="str">
        <f t="shared" si="35"/>
        <v>30 - 55</v>
      </c>
      <c r="N749" t="s">
        <v>22</v>
      </c>
      <c r="O749" t="s">
        <v>23</v>
      </c>
      <c r="P749">
        <v>1</v>
      </c>
      <c r="Q749" t="s">
        <v>33</v>
      </c>
      <c r="R749">
        <v>1</v>
      </c>
      <c r="S749" t="s">
        <v>26</v>
      </c>
      <c r="T749" t="s">
        <v>25</v>
      </c>
    </row>
    <row r="750" spans="1:20" x14ac:dyDescent="0.25">
      <c r="A750" t="s">
        <v>20</v>
      </c>
      <c r="B750" s="1">
        <v>21</v>
      </c>
      <c r="C750" t="str">
        <f t="shared" si="33"/>
        <v>1 - 2 years</v>
      </c>
      <c r="D750" t="s">
        <v>28</v>
      </c>
      <c r="E750" t="s">
        <v>36</v>
      </c>
      <c r="F750">
        <v>5248</v>
      </c>
      <c r="G750" t="str">
        <f t="shared" si="34"/>
        <v>5k - 10k</v>
      </c>
      <c r="H750" t="s">
        <v>20</v>
      </c>
      <c r="I750" t="s">
        <v>30</v>
      </c>
      <c r="J750">
        <v>1</v>
      </c>
      <c r="K750">
        <v>3</v>
      </c>
      <c r="L750">
        <v>26</v>
      </c>
      <c r="M750" t="str">
        <f t="shared" si="35"/>
        <v>18 - 30</v>
      </c>
      <c r="N750" t="s">
        <v>22</v>
      </c>
      <c r="O750" t="s">
        <v>23</v>
      </c>
      <c r="P750">
        <v>1</v>
      </c>
      <c r="Q750" t="s">
        <v>24</v>
      </c>
      <c r="R750">
        <v>1</v>
      </c>
      <c r="S750" t="s">
        <v>26</v>
      </c>
      <c r="T750" t="s">
        <v>26</v>
      </c>
    </row>
    <row r="751" spans="1:20" x14ac:dyDescent="0.25">
      <c r="A751" t="s">
        <v>20</v>
      </c>
      <c r="B751" s="1">
        <v>15</v>
      </c>
      <c r="C751" t="str">
        <f t="shared" si="33"/>
        <v>1 - 2 years</v>
      </c>
      <c r="D751" t="s">
        <v>28</v>
      </c>
      <c r="E751" t="s">
        <v>36</v>
      </c>
      <c r="F751">
        <v>3029</v>
      </c>
      <c r="G751" t="str">
        <f t="shared" si="34"/>
        <v>1k - 5k</v>
      </c>
      <c r="H751" t="s">
        <v>29</v>
      </c>
      <c r="I751" t="s">
        <v>32</v>
      </c>
      <c r="J751">
        <v>2</v>
      </c>
      <c r="K751">
        <v>2</v>
      </c>
      <c r="L751">
        <v>33</v>
      </c>
      <c r="M751" t="str">
        <f t="shared" si="35"/>
        <v>30 - 55</v>
      </c>
      <c r="N751" t="s">
        <v>22</v>
      </c>
      <c r="O751" t="s">
        <v>23</v>
      </c>
      <c r="P751">
        <v>1</v>
      </c>
      <c r="Q751" t="s">
        <v>24</v>
      </c>
      <c r="R751">
        <v>1</v>
      </c>
      <c r="S751" t="s">
        <v>26</v>
      </c>
      <c r="T751" t="s">
        <v>26</v>
      </c>
    </row>
    <row r="752" spans="1:20" x14ac:dyDescent="0.25">
      <c r="A752" t="s">
        <v>17</v>
      </c>
      <c r="B752" s="1">
        <v>6</v>
      </c>
      <c r="C752" t="str">
        <f t="shared" si="33"/>
        <v>&lt; 1 year</v>
      </c>
      <c r="D752" t="s">
        <v>28</v>
      </c>
      <c r="E752" t="s">
        <v>19</v>
      </c>
      <c r="F752">
        <v>428</v>
      </c>
      <c r="G752" t="str">
        <f t="shared" si="34"/>
        <v>250 - 1k</v>
      </c>
      <c r="H752" t="s">
        <v>29</v>
      </c>
      <c r="I752" t="s">
        <v>21</v>
      </c>
      <c r="J752">
        <v>2</v>
      </c>
      <c r="K752">
        <v>1</v>
      </c>
      <c r="L752">
        <v>49</v>
      </c>
      <c r="M752" t="str">
        <f t="shared" si="35"/>
        <v>30 - 55</v>
      </c>
      <c r="N752" t="s">
        <v>46</v>
      </c>
      <c r="O752" t="s">
        <v>23</v>
      </c>
      <c r="P752">
        <v>1</v>
      </c>
      <c r="Q752" t="s">
        <v>24</v>
      </c>
      <c r="R752">
        <v>1</v>
      </c>
      <c r="S752" t="s">
        <v>25</v>
      </c>
      <c r="T752" t="s">
        <v>26</v>
      </c>
    </row>
    <row r="753" spans="1:20" x14ac:dyDescent="0.25">
      <c r="A753" t="s">
        <v>17</v>
      </c>
      <c r="B753" s="1">
        <v>18</v>
      </c>
      <c r="C753" t="str">
        <f t="shared" si="33"/>
        <v>1 - 2 years</v>
      </c>
      <c r="D753" t="s">
        <v>28</v>
      </c>
      <c r="E753" t="s">
        <v>36</v>
      </c>
      <c r="F753">
        <v>976</v>
      </c>
      <c r="G753" t="str">
        <f t="shared" si="34"/>
        <v>250 - 1k</v>
      </c>
      <c r="H753" t="s">
        <v>29</v>
      </c>
      <c r="I753" t="s">
        <v>42</v>
      </c>
      <c r="J753">
        <v>1</v>
      </c>
      <c r="K753">
        <v>2</v>
      </c>
      <c r="L753">
        <v>23</v>
      </c>
      <c r="M753" t="str">
        <f t="shared" si="35"/>
        <v>18 - 30</v>
      </c>
      <c r="N753" t="s">
        <v>22</v>
      </c>
      <c r="O753" t="s">
        <v>23</v>
      </c>
      <c r="P753">
        <v>1</v>
      </c>
      <c r="Q753" t="s">
        <v>33</v>
      </c>
      <c r="R753">
        <v>1</v>
      </c>
      <c r="S753" t="s">
        <v>26</v>
      </c>
      <c r="T753" t="s">
        <v>25</v>
      </c>
    </row>
    <row r="754" spans="1:20" x14ac:dyDescent="0.25">
      <c r="A754" t="s">
        <v>27</v>
      </c>
      <c r="B754" s="1">
        <v>12</v>
      </c>
      <c r="C754" t="str">
        <f t="shared" si="33"/>
        <v>1 - 2 years</v>
      </c>
      <c r="D754" t="s">
        <v>28</v>
      </c>
      <c r="E754" t="s">
        <v>43</v>
      </c>
      <c r="F754">
        <v>841</v>
      </c>
      <c r="G754" t="str">
        <f t="shared" si="34"/>
        <v>250 - 1k</v>
      </c>
      <c r="H754" t="s">
        <v>44</v>
      </c>
      <c r="I754" t="s">
        <v>32</v>
      </c>
      <c r="J754">
        <v>2</v>
      </c>
      <c r="K754">
        <v>4</v>
      </c>
      <c r="L754">
        <v>23</v>
      </c>
      <c r="M754" t="str">
        <f t="shared" si="35"/>
        <v>18 - 30</v>
      </c>
      <c r="N754" t="s">
        <v>22</v>
      </c>
      <c r="O754" t="s">
        <v>38</v>
      </c>
      <c r="P754">
        <v>1</v>
      </c>
      <c r="Q754" t="s">
        <v>33</v>
      </c>
      <c r="R754">
        <v>1</v>
      </c>
      <c r="S754" t="s">
        <v>26</v>
      </c>
      <c r="T754" t="s">
        <v>26</v>
      </c>
    </row>
    <row r="755" spans="1:20" x14ac:dyDescent="0.25">
      <c r="A755" t="s">
        <v>20</v>
      </c>
      <c r="B755" s="1">
        <v>30</v>
      </c>
      <c r="C755" t="str">
        <f t="shared" si="33"/>
        <v>2 - 5 years</v>
      </c>
      <c r="D755" t="s">
        <v>18</v>
      </c>
      <c r="E755" t="s">
        <v>19</v>
      </c>
      <c r="F755">
        <v>5771</v>
      </c>
      <c r="G755" t="str">
        <f t="shared" si="34"/>
        <v>5k - 10k</v>
      </c>
      <c r="H755" t="s">
        <v>29</v>
      </c>
      <c r="I755" t="s">
        <v>32</v>
      </c>
      <c r="J755">
        <v>4</v>
      </c>
      <c r="K755">
        <v>2</v>
      </c>
      <c r="L755">
        <v>25</v>
      </c>
      <c r="M755" t="str">
        <f t="shared" si="35"/>
        <v>18 - 30</v>
      </c>
      <c r="N755" t="s">
        <v>22</v>
      </c>
      <c r="O755" t="s">
        <v>23</v>
      </c>
      <c r="P755">
        <v>2</v>
      </c>
      <c r="Q755" t="s">
        <v>24</v>
      </c>
      <c r="R755">
        <v>1</v>
      </c>
      <c r="S755" t="s">
        <v>26</v>
      </c>
      <c r="T755" t="s">
        <v>26</v>
      </c>
    </row>
    <row r="756" spans="1:20" x14ac:dyDescent="0.25">
      <c r="A756" t="s">
        <v>20</v>
      </c>
      <c r="B756" s="1">
        <v>12</v>
      </c>
      <c r="C756" t="str">
        <f t="shared" si="33"/>
        <v>1 - 2 years</v>
      </c>
      <c r="D756" t="s">
        <v>35</v>
      </c>
      <c r="E756" t="s">
        <v>50</v>
      </c>
      <c r="F756">
        <v>1555</v>
      </c>
      <c r="G756" t="str">
        <f t="shared" si="34"/>
        <v>1k - 5k</v>
      </c>
      <c r="H756" t="s">
        <v>40</v>
      </c>
      <c r="I756" t="s">
        <v>21</v>
      </c>
      <c r="J756">
        <v>4</v>
      </c>
      <c r="K756">
        <v>4</v>
      </c>
      <c r="L756">
        <v>55</v>
      </c>
      <c r="M756" t="str">
        <f t="shared" si="35"/>
        <v>30 - 55</v>
      </c>
      <c r="N756" t="s">
        <v>22</v>
      </c>
      <c r="O756" t="s">
        <v>34</v>
      </c>
      <c r="P756">
        <v>2</v>
      </c>
      <c r="Q756" t="s">
        <v>24</v>
      </c>
      <c r="R756">
        <v>2</v>
      </c>
      <c r="S756" t="s">
        <v>26</v>
      </c>
      <c r="T756" t="s">
        <v>25</v>
      </c>
    </row>
    <row r="757" spans="1:20" x14ac:dyDescent="0.25">
      <c r="A757" t="s">
        <v>17</v>
      </c>
      <c r="B757" s="1">
        <v>24</v>
      </c>
      <c r="C757" t="str">
        <f t="shared" si="33"/>
        <v>1 - 2 years</v>
      </c>
      <c r="D757" t="s">
        <v>28</v>
      </c>
      <c r="E757" t="s">
        <v>36</v>
      </c>
      <c r="F757">
        <v>1285</v>
      </c>
      <c r="G757" t="str">
        <f t="shared" si="34"/>
        <v>1k - 5k</v>
      </c>
      <c r="H757" t="s">
        <v>20</v>
      </c>
      <c r="I757" t="s">
        <v>32</v>
      </c>
      <c r="J757">
        <v>4</v>
      </c>
      <c r="K757">
        <v>4</v>
      </c>
      <c r="L757">
        <v>32</v>
      </c>
      <c r="M757" t="str">
        <f t="shared" si="35"/>
        <v>30 - 55</v>
      </c>
      <c r="N757" t="s">
        <v>22</v>
      </c>
      <c r="O757" t="s">
        <v>38</v>
      </c>
      <c r="P757">
        <v>1</v>
      </c>
      <c r="Q757" t="s">
        <v>24</v>
      </c>
      <c r="R757">
        <v>1</v>
      </c>
      <c r="S757" t="s">
        <v>26</v>
      </c>
      <c r="T757" t="s">
        <v>25</v>
      </c>
    </row>
    <row r="758" spans="1:20" x14ac:dyDescent="0.25">
      <c r="A758" t="s">
        <v>47</v>
      </c>
      <c r="B758" s="1">
        <v>6</v>
      </c>
      <c r="C758" t="str">
        <f t="shared" si="33"/>
        <v>&lt; 1 year</v>
      </c>
      <c r="D758" t="s">
        <v>18</v>
      </c>
      <c r="E758" t="s">
        <v>36</v>
      </c>
      <c r="F758">
        <v>1299</v>
      </c>
      <c r="G758" t="str">
        <f t="shared" si="34"/>
        <v>1k - 5k</v>
      </c>
      <c r="H758" t="s">
        <v>29</v>
      </c>
      <c r="I758" t="s">
        <v>30</v>
      </c>
      <c r="J758">
        <v>1</v>
      </c>
      <c r="K758">
        <v>1</v>
      </c>
      <c r="L758">
        <v>74</v>
      </c>
      <c r="M758" t="str">
        <f t="shared" si="35"/>
        <v>55 - 75</v>
      </c>
      <c r="N758" t="s">
        <v>22</v>
      </c>
      <c r="O758" t="s">
        <v>23</v>
      </c>
      <c r="P758">
        <v>3</v>
      </c>
      <c r="Q758" t="s">
        <v>41</v>
      </c>
      <c r="R758">
        <v>2</v>
      </c>
      <c r="S758" t="s">
        <v>26</v>
      </c>
      <c r="T758" t="s">
        <v>26</v>
      </c>
    </row>
    <row r="759" spans="1:20" x14ac:dyDescent="0.25">
      <c r="A759" t="s">
        <v>47</v>
      </c>
      <c r="B759" s="1">
        <v>15</v>
      </c>
      <c r="C759" t="str">
        <f t="shared" si="33"/>
        <v>1 - 2 years</v>
      </c>
      <c r="D759" t="s">
        <v>18</v>
      </c>
      <c r="E759" t="s">
        <v>19</v>
      </c>
      <c r="F759">
        <v>1271</v>
      </c>
      <c r="G759" t="str">
        <f t="shared" si="34"/>
        <v>1k - 5k</v>
      </c>
      <c r="H759" t="s">
        <v>20</v>
      </c>
      <c r="I759" t="s">
        <v>30</v>
      </c>
      <c r="J759">
        <v>3</v>
      </c>
      <c r="K759">
        <v>4</v>
      </c>
      <c r="L759">
        <v>39</v>
      </c>
      <c r="M759" t="str">
        <f t="shared" si="35"/>
        <v>30 - 55</v>
      </c>
      <c r="N759" t="s">
        <v>22</v>
      </c>
      <c r="O759" t="s">
        <v>34</v>
      </c>
      <c r="P759">
        <v>2</v>
      </c>
      <c r="Q759" t="s">
        <v>24</v>
      </c>
      <c r="R759">
        <v>1</v>
      </c>
      <c r="S759" t="s">
        <v>25</v>
      </c>
      <c r="T759" t="s">
        <v>25</v>
      </c>
    </row>
    <row r="760" spans="1:20" x14ac:dyDescent="0.25">
      <c r="A760" t="s">
        <v>20</v>
      </c>
      <c r="B760" s="1">
        <v>24</v>
      </c>
      <c r="C760" t="str">
        <f t="shared" si="33"/>
        <v>1 - 2 years</v>
      </c>
      <c r="D760" t="s">
        <v>28</v>
      </c>
      <c r="E760" t="s">
        <v>36</v>
      </c>
      <c r="F760">
        <v>1393</v>
      </c>
      <c r="G760" t="str">
        <f t="shared" si="34"/>
        <v>1k - 5k</v>
      </c>
      <c r="H760" t="s">
        <v>29</v>
      </c>
      <c r="I760" t="s">
        <v>30</v>
      </c>
      <c r="J760">
        <v>2</v>
      </c>
      <c r="K760">
        <v>2</v>
      </c>
      <c r="L760">
        <v>31</v>
      </c>
      <c r="M760" t="str">
        <f t="shared" si="35"/>
        <v>30 - 55</v>
      </c>
      <c r="N760" t="s">
        <v>22</v>
      </c>
      <c r="O760" t="s">
        <v>23</v>
      </c>
      <c r="P760">
        <v>1</v>
      </c>
      <c r="Q760" t="s">
        <v>24</v>
      </c>
      <c r="R760">
        <v>1</v>
      </c>
      <c r="S760" t="s">
        <v>25</v>
      </c>
      <c r="T760" t="s">
        <v>26</v>
      </c>
    </row>
    <row r="761" spans="1:20" x14ac:dyDescent="0.25">
      <c r="A761" t="s">
        <v>17</v>
      </c>
      <c r="B761" s="1">
        <v>12</v>
      </c>
      <c r="C761" t="str">
        <f t="shared" si="33"/>
        <v>1 - 2 years</v>
      </c>
      <c r="D761" t="s">
        <v>18</v>
      </c>
      <c r="E761" t="s">
        <v>36</v>
      </c>
      <c r="F761">
        <v>691</v>
      </c>
      <c r="G761" t="str">
        <f t="shared" si="34"/>
        <v>250 - 1k</v>
      </c>
      <c r="H761" t="s">
        <v>29</v>
      </c>
      <c r="I761" t="s">
        <v>21</v>
      </c>
      <c r="J761">
        <v>4</v>
      </c>
      <c r="K761">
        <v>3</v>
      </c>
      <c r="L761">
        <v>35</v>
      </c>
      <c r="M761" t="str">
        <f t="shared" si="35"/>
        <v>30 - 55</v>
      </c>
      <c r="N761" t="s">
        <v>22</v>
      </c>
      <c r="O761" t="s">
        <v>23</v>
      </c>
      <c r="P761">
        <v>2</v>
      </c>
      <c r="Q761" t="s">
        <v>24</v>
      </c>
      <c r="R761">
        <v>1</v>
      </c>
      <c r="S761" t="s">
        <v>26</v>
      </c>
      <c r="T761" t="s">
        <v>25</v>
      </c>
    </row>
    <row r="762" spans="1:20" x14ac:dyDescent="0.25">
      <c r="A762" t="s">
        <v>20</v>
      </c>
      <c r="B762" s="1">
        <v>15</v>
      </c>
      <c r="C762" t="str">
        <f t="shared" si="33"/>
        <v>1 - 2 years</v>
      </c>
      <c r="D762" t="s">
        <v>18</v>
      </c>
      <c r="E762" t="s">
        <v>36</v>
      </c>
      <c r="F762">
        <v>5045</v>
      </c>
      <c r="G762" t="str">
        <f t="shared" si="34"/>
        <v>5k - 10k</v>
      </c>
      <c r="H762" t="s">
        <v>20</v>
      </c>
      <c r="I762" t="s">
        <v>21</v>
      </c>
      <c r="J762">
        <v>1</v>
      </c>
      <c r="K762">
        <v>4</v>
      </c>
      <c r="L762">
        <v>59</v>
      </c>
      <c r="M762" t="str">
        <f t="shared" si="35"/>
        <v>55 - 75</v>
      </c>
      <c r="N762" t="s">
        <v>22</v>
      </c>
      <c r="O762" t="s">
        <v>23</v>
      </c>
      <c r="P762">
        <v>1</v>
      </c>
      <c r="Q762" t="s">
        <v>24</v>
      </c>
      <c r="R762">
        <v>1</v>
      </c>
      <c r="S762" t="s">
        <v>25</v>
      </c>
      <c r="T762" t="s">
        <v>26</v>
      </c>
    </row>
    <row r="763" spans="1:20" x14ac:dyDescent="0.25">
      <c r="A763" t="s">
        <v>17</v>
      </c>
      <c r="B763" s="1">
        <v>18</v>
      </c>
      <c r="C763" t="str">
        <f t="shared" si="33"/>
        <v>1 - 2 years</v>
      </c>
      <c r="D763" t="s">
        <v>18</v>
      </c>
      <c r="E763" t="s">
        <v>19</v>
      </c>
      <c r="F763">
        <v>2124</v>
      </c>
      <c r="G763" t="str">
        <f t="shared" si="34"/>
        <v>1k - 5k</v>
      </c>
      <c r="H763" t="s">
        <v>29</v>
      </c>
      <c r="I763" t="s">
        <v>30</v>
      </c>
      <c r="J763">
        <v>4</v>
      </c>
      <c r="K763">
        <v>4</v>
      </c>
      <c r="L763">
        <v>24</v>
      </c>
      <c r="M763" t="str">
        <f t="shared" si="35"/>
        <v>18 - 30</v>
      </c>
      <c r="N763" t="s">
        <v>22</v>
      </c>
      <c r="O763" t="s">
        <v>38</v>
      </c>
      <c r="P763">
        <v>2</v>
      </c>
      <c r="Q763" t="s">
        <v>24</v>
      </c>
      <c r="R763">
        <v>1</v>
      </c>
      <c r="S763" t="s">
        <v>26</v>
      </c>
      <c r="T763" t="s">
        <v>25</v>
      </c>
    </row>
    <row r="764" spans="1:20" x14ac:dyDescent="0.25">
      <c r="A764" t="s">
        <v>17</v>
      </c>
      <c r="B764" s="1">
        <v>12</v>
      </c>
      <c r="C764" t="str">
        <f t="shared" si="33"/>
        <v>1 - 2 years</v>
      </c>
      <c r="D764" t="s">
        <v>28</v>
      </c>
      <c r="E764" t="s">
        <v>19</v>
      </c>
      <c r="F764">
        <v>2214</v>
      </c>
      <c r="G764" t="str">
        <f t="shared" si="34"/>
        <v>1k - 5k</v>
      </c>
      <c r="H764" t="s">
        <v>29</v>
      </c>
      <c r="I764" t="s">
        <v>30</v>
      </c>
      <c r="J764">
        <v>4</v>
      </c>
      <c r="K764">
        <v>3</v>
      </c>
      <c r="L764">
        <v>24</v>
      </c>
      <c r="M764" t="str">
        <f t="shared" si="35"/>
        <v>18 - 30</v>
      </c>
      <c r="N764" t="s">
        <v>22</v>
      </c>
      <c r="O764" t="s">
        <v>23</v>
      </c>
      <c r="P764">
        <v>1</v>
      </c>
      <c r="Q764" t="s">
        <v>33</v>
      </c>
      <c r="R764">
        <v>1</v>
      </c>
      <c r="S764" t="s">
        <v>26</v>
      </c>
      <c r="T764" t="s">
        <v>26</v>
      </c>
    </row>
    <row r="765" spans="1:20" x14ac:dyDescent="0.25">
      <c r="A765" t="s">
        <v>20</v>
      </c>
      <c r="B765" s="1">
        <v>21</v>
      </c>
      <c r="C765" t="str">
        <f t="shared" si="33"/>
        <v>1 - 2 years</v>
      </c>
      <c r="D765" t="s">
        <v>18</v>
      </c>
      <c r="E765" t="s">
        <v>36</v>
      </c>
      <c r="F765">
        <v>12680</v>
      </c>
      <c r="G765" t="str">
        <f t="shared" si="34"/>
        <v>10k - 20k</v>
      </c>
      <c r="H765" t="s">
        <v>20</v>
      </c>
      <c r="I765" t="s">
        <v>21</v>
      </c>
      <c r="J765">
        <v>4</v>
      </c>
      <c r="K765">
        <v>4</v>
      </c>
      <c r="L765">
        <v>30</v>
      </c>
      <c r="M765" t="str">
        <f t="shared" si="35"/>
        <v>18 - 30</v>
      </c>
      <c r="N765" t="s">
        <v>22</v>
      </c>
      <c r="O765" t="s">
        <v>34</v>
      </c>
      <c r="P765">
        <v>1</v>
      </c>
      <c r="Q765" t="s">
        <v>39</v>
      </c>
      <c r="R765">
        <v>1</v>
      </c>
      <c r="S765" t="s">
        <v>25</v>
      </c>
      <c r="T765" t="s">
        <v>25</v>
      </c>
    </row>
    <row r="766" spans="1:20" x14ac:dyDescent="0.25">
      <c r="A766" t="s">
        <v>20</v>
      </c>
      <c r="B766" s="1">
        <v>24</v>
      </c>
      <c r="C766" t="str">
        <f t="shared" si="33"/>
        <v>1 - 2 years</v>
      </c>
      <c r="D766" t="s">
        <v>18</v>
      </c>
      <c r="E766" t="s">
        <v>36</v>
      </c>
      <c r="F766">
        <v>2463</v>
      </c>
      <c r="G766" t="str">
        <f t="shared" si="34"/>
        <v>1k - 5k</v>
      </c>
      <c r="H766" t="s">
        <v>44</v>
      </c>
      <c r="I766" t="s">
        <v>32</v>
      </c>
      <c r="J766">
        <v>4</v>
      </c>
      <c r="K766">
        <v>3</v>
      </c>
      <c r="L766">
        <v>27</v>
      </c>
      <c r="M766" t="str">
        <f t="shared" si="35"/>
        <v>18 - 30</v>
      </c>
      <c r="N766" t="s">
        <v>22</v>
      </c>
      <c r="O766" t="s">
        <v>23</v>
      </c>
      <c r="P766">
        <v>2</v>
      </c>
      <c r="Q766" t="s">
        <v>24</v>
      </c>
      <c r="R766">
        <v>1</v>
      </c>
      <c r="S766" t="s">
        <v>25</v>
      </c>
      <c r="T766" t="s">
        <v>26</v>
      </c>
    </row>
    <row r="767" spans="1:20" x14ac:dyDescent="0.25">
      <c r="A767" t="s">
        <v>27</v>
      </c>
      <c r="B767" s="1">
        <v>12</v>
      </c>
      <c r="C767" t="str">
        <f t="shared" si="33"/>
        <v>1 - 2 years</v>
      </c>
      <c r="D767" t="s">
        <v>28</v>
      </c>
      <c r="E767" t="s">
        <v>19</v>
      </c>
      <c r="F767">
        <v>1155</v>
      </c>
      <c r="G767" t="str">
        <f t="shared" si="34"/>
        <v>1k - 5k</v>
      </c>
      <c r="H767" t="s">
        <v>29</v>
      </c>
      <c r="I767" t="s">
        <v>21</v>
      </c>
      <c r="J767">
        <v>3</v>
      </c>
      <c r="K767">
        <v>3</v>
      </c>
      <c r="L767">
        <v>40</v>
      </c>
      <c r="M767" t="str">
        <f t="shared" si="35"/>
        <v>30 - 55</v>
      </c>
      <c r="N767" t="s">
        <v>46</v>
      </c>
      <c r="O767" t="s">
        <v>23</v>
      </c>
      <c r="P767">
        <v>2</v>
      </c>
      <c r="Q767" t="s">
        <v>33</v>
      </c>
      <c r="R767">
        <v>1</v>
      </c>
      <c r="S767" t="s">
        <v>26</v>
      </c>
      <c r="T767" t="s">
        <v>26</v>
      </c>
    </row>
    <row r="768" spans="1:20" x14ac:dyDescent="0.25">
      <c r="A768" t="s">
        <v>17</v>
      </c>
      <c r="B768" s="1">
        <v>30</v>
      </c>
      <c r="C768" t="str">
        <f t="shared" si="33"/>
        <v>2 - 5 years</v>
      </c>
      <c r="D768" t="s">
        <v>28</v>
      </c>
      <c r="E768" t="s">
        <v>19</v>
      </c>
      <c r="F768">
        <v>3108</v>
      </c>
      <c r="G768" t="str">
        <f t="shared" si="34"/>
        <v>1k - 5k</v>
      </c>
      <c r="H768" t="s">
        <v>29</v>
      </c>
      <c r="I768" t="s">
        <v>42</v>
      </c>
      <c r="J768">
        <v>2</v>
      </c>
      <c r="K768">
        <v>4</v>
      </c>
      <c r="L768">
        <v>31</v>
      </c>
      <c r="M768" t="str">
        <f t="shared" si="35"/>
        <v>30 - 55</v>
      </c>
      <c r="N768" t="s">
        <v>22</v>
      </c>
      <c r="O768" t="s">
        <v>23</v>
      </c>
      <c r="P768">
        <v>1</v>
      </c>
      <c r="Q768" t="s">
        <v>33</v>
      </c>
      <c r="R768">
        <v>1</v>
      </c>
      <c r="S768" t="s">
        <v>26</v>
      </c>
      <c r="T768" t="s">
        <v>25</v>
      </c>
    </row>
    <row r="769" spans="1:20" x14ac:dyDescent="0.25">
      <c r="A769" t="s">
        <v>20</v>
      </c>
      <c r="B769" s="1">
        <v>10</v>
      </c>
      <c r="C769" t="str">
        <f t="shared" si="33"/>
        <v>&lt; 1 year</v>
      </c>
      <c r="D769" t="s">
        <v>28</v>
      </c>
      <c r="E769" t="s">
        <v>36</v>
      </c>
      <c r="F769">
        <v>2901</v>
      </c>
      <c r="G769" t="str">
        <f t="shared" si="34"/>
        <v>1k - 5k</v>
      </c>
      <c r="H769" t="s">
        <v>20</v>
      </c>
      <c r="I769" t="s">
        <v>42</v>
      </c>
      <c r="J769">
        <v>1</v>
      </c>
      <c r="K769">
        <v>4</v>
      </c>
      <c r="L769">
        <v>31</v>
      </c>
      <c r="M769" t="str">
        <f t="shared" si="35"/>
        <v>30 - 55</v>
      </c>
      <c r="N769" t="s">
        <v>22</v>
      </c>
      <c r="O769" t="s">
        <v>38</v>
      </c>
      <c r="P769">
        <v>1</v>
      </c>
      <c r="Q769" t="s">
        <v>24</v>
      </c>
      <c r="R769">
        <v>1</v>
      </c>
      <c r="S769" t="s">
        <v>26</v>
      </c>
      <c r="T769" t="s">
        <v>26</v>
      </c>
    </row>
    <row r="770" spans="1:20" x14ac:dyDescent="0.25">
      <c r="A770" t="s">
        <v>27</v>
      </c>
      <c r="B770" s="1">
        <v>12</v>
      </c>
      <c r="C770" t="str">
        <f t="shared" si="33"/>
        <v>1 - 2 years</v>
      </c>
      <c r="D770" t="s">
        <v>18</v>
      </c>
      <c r="E770" t="s">
        <v>19</v>
      </c>
      <c r="F770">
        <v>3617</v>
      </c>
      <c r="G770" t="str">
        <f t="shared" si="34"/>
        <v>1k - 5k</v>
      </c>
      <c r="H770" t="s">
        <v>29</v>
      </c>
      <c r="I770" t="s">
        <v>21</v>
      </c>
      <c r="J770">
        <v>1</v>
      </c>
      <c r="K770">
        <v>4</v>
      </c>
      <c r="L770">
        <v>28</v>
      </c>
      <c r="M770" t="str">
        <f t="shared" si="35"/>
        <v>18 - 30</v>
      </c>
      <c r="N770" t="s">
        <v>22</v>
      </c>
      <c r="O770" t="s">
        <v>38</v>
      </c>
      <c r="P770">
        <v>3</v>
      </c>
      <c r="Q770" t="s">
        <v>24</v>
      </c>
      <c r="R770">
        <v>1</v>
      </c>
      <c r="S770" t="s">
        <v>25</v>
      </c>
      <c r="T770" t="s">
        <v>26</v>
      </c>
    </row>
    <row r="771" spans="1:20" x14ac:dyDescent="0.25">
      <c r="A771" t="s">
        <v>20</v>
      </c>
      <c r="B771" s="1">
        <v>12</v>
      </c>
      <c r="C771" t="str">
        <f t="shared" ref="C771:C834" si="36">IF(B771&lt;=11,"&lt; 1 year",IF(B771&lt;=24,"1 - 2 years",IF(B771&lt;=72,"2 - 5 years", "&gt; 5 years")))</f>
        <v>1 - 2 years</v>
      </c>
      <c r="D771" t="s">
        <v>18</v>
      </c>
      <c r="E771" t="s">
        <v>19</v>
      </c>
      <c r="F771">
        <v>1655</v>
      </c>
      <c r="G771" t="str">
        <f t="shared" ref="G771:G834" si="37">IF(F771&lt;= 1000,"250 - 1k",IF(F771&lt;=5000,"1k - 5k",IF(F771&lt;=10000,"5k - 10k", "10k - 20k")))</f>
        <v>1k - 5k</v>
      </c>
      <c r="H771" t="s">
        <v>29</v>
      </c>
      <c r="I771" t="s">
        <v>21</v>
      </c>
      <c r="J771">
        <v>2</v>
      </c>
      <c r="K771">
        <v>4</v>
      </c>
      <c r="L771">
        <v>63</v>
      </c>
      <c r="M771" t="str">
        <f t="shared" ref="M771:M834" si="38">IF(L771&lt;=30,"18 - 30",IF(L771&lt;=55,"30 - 55",IF(L771&gt;=75,"55 - 75","55 - 75")))</f>
        <v>55 - 75</v>
      </c>
      <c r="N771" t="s">
        <v>22</v>
      </c>
      <c r="O771" t="s">
        <v>23</v>
      </c>
      <c r="P771">
        <v>2</v>
      </c>
      <c r="Q771" t="s">
        <v>33</v>
      </c>
      <c r="R771">
        <v>1</v>
      </c>
      <c r="S771" t="s">
        <v>25</v>
      </c>
      <c r="T771" t="s">
        <v>26</v>
      </c>
    </row>
    <row r="772" spans="1:20" x14ac:dyDescent="0.25">
      <c r="A772" t="s">
        <v>17</v>
      </c>
      <c r="B772" s="1">
        <v>24</v>
      </c>
      <c r="C772" t="str">
        <f t="shared" si="36"/>
        <v>1 - 2 years</v>
      </c>
      <c r="D772" t="s">
        <v>28</v>
      </c>
      <c r="E772" t="s">
        <v>36</v>
      </c>
      <c r="F772">
        <v>2812</v>
      </c>
      <c r="G772" t="str">
        <f t="shared" si="37"/>
        <v>1k - 5k</v>
      </c>
      <c r="H772" t="s">
        <v>20</v>
      </c>
      <c r="I772" t="s">
        <v>21</v>
      </c>
      <c r="J772">
        <v>2</v>
      </c>
      <c r="K772">
        <v>4</v>
      </c>
      <c r="L772">
        <v>26</v>
      </c>
      <c r="M772" t="str">
        <f t="shared" si="38"/>
        <v>18 - 30</v>
      </c>
      <c r="N772" t="s">
        <v>22</v>
      </c>
      <c r="O772" t="s">
        <v>38</v>
      </c>
      <c r="P772">
        <v>1</v>
      </c>
      <c r="Q772" t="s">
        <v>24</v>
      </c>
      <c r="R772">
        <v>1</v>
      </c>
      <c r="S772" t="s">
        <v>26</v>
      </c>
      <c r="T772" t="s">
        <v>26</v>
      </c>
    </row>
    <row r="773" spans="1:20" x14ac:dyDescent="0.25">
      <c r="A773" t="s">
        <v>17</v>
      </c>
      <c r="B773" s="1">
        <v>36</v>
      </c>
      <c r="C773" t="str">
        <f t="shared" si="36"/>
        <v>2 - 5 years</v>
      </c>
      <c r="D773" t="s">
        <v>18</v>
      </c>
      <c r="E773" t="s">
        <v>31</v>
      </c>
      <c r="F773">
        <v>8065</v>
      </c>
      <c r="G773" t="str">
        <f t="shared" si="37"/>
        <v>5k - 10k</v>
      </c>
      <c r="H773" t="s">
        <v>29</v>
      </c>
      <c r="I773" t="s">
        <v>30</v>
      </c>
      <c r="J773">
        <v>3</v>
      </c>
      <c r="K773">
        <v>2</v>
      </c>
      <c r="L773">
        <v>25</v>
      </c>
      <c r="M773" t="str">
        <f t="shared" si="38"/>
        <v>18 - 30</v>
      </c>
      <c r="N773" t="s">
        <v>22</v>
      </c>
      <c r="O773" t="s">
        <v>23</v>
      </c>
      <c r="P773">
        <v>2</v>
      </c>
      <c r="Q773" t="s">
        <v>39</v>
      </c>
      <c r="R773">
        <v>1</v>
      </c>
      <c r="S773" t="s">
        <v>25</v>
      </c>
      <c r="T773" t="s">
        <v>25</v>
      </c>
    </row>
    <row r="774" spans="1:20" x14ac:dyDescent="0.25">
      <c r="A774" t="s">
        <v>20</v>
      </c>
      <c r="B774" s="1">
        <v>21</v>
      </c>
      <c r="C774" t="str">
        <f t="shared" si="36"/>
        <v>1 - 2 years</v>
      </c>
      <c r="D774" t="s">
        <v>18</v>
      </c>
      <c r="E774" t="s">
        <v>36</v>
      </c>
      <c r="F774">
        <v>3275</v>
      </c>
      <c r="G774" t="str">
        <f t="shared" si="37"/>
        <v>1k - 5k</v>
      </c>
      <c r="H774" t="s">
        <v>29</v>
      </c>
      <c r="I774" t="s">
        <v>21</v>
      </c>
      <c r="J774">
        <v>1</v>
      </c>
      <c r="K774">
        <v>4</v>
      </c>
      <c r="L774">
        <v>36</v>
      </c>
      <c r="M774" t="str">
        <f t="shared" si="38"/>
        <v>30 - 55</v>
      </c>
      <c r="N774" t="s">
        <v>22</v>
      </c>
      <c r="O774" t="s">
        <v>23</v>
      </c>
      <c r="P774">
        <v>1</v>
      </c>
      <c r="Q774" t="s">
        <v>39</v>
      </c>
      <c r="R774">
        <v>1</v>
      </c>
      <c r="S774" t="s">
        <v>25</v>
      </c>
      <c r="T774" t="s">
        <v>26</v>
      </c>
    </row>
    <row r="775" spans="1:20" x14ac:dyDescent="0.25">
      <c r="A775" t="s">
        <v>20</v>
      </c>
      <c r="B775" s="1">
        <v>24</v>
      </c>
      <c r="C775" t="str">
        <f t="shared" si="36"/>
        <v>1 - 2 years</v>
      </c>
      <c r="D775" t="s">
        <v>18</v>
      </c>
      <c r="E775" t="s">
        <v>19</v>
      </c>
      <c r="F775">
        <v>2223</v>
      </c>
      <c r="G775" t="str">
        <f t="shared" si="37"/>
        <v>1k - 5k</v>
      </c>
      <c r="H775" t="s">
        <v>44</v>
      </c>
      <c r="I775" t="s">
        <v>21</v>
      </c>
      <c r="J775">
        <v>4</v>
      </c>
      <c r="K775">
        <v>4</v>
      </c>
      <c r="L775">
        <v>52</v>
      </c>
      <c r="M775" t="str">
        <f t="shared" si="38"/>
        <v>30 - 55</v>
      </c>
      <c r="N775" t="s">
        <v>46</v>
      </c>
      <c r="O775" t="s">
        <v>23</v>
      </c>
      <c r="P775">
        <v>2</v>
      </c>
      <c r="Q775" t="s">
        <v>24</v>
      </c>
      <c r="R775">
        <v>1</v>
      </c>
      <c r="S775" t="s">
        <v>26</v>
      </c>
      <c r="T775" t="s">
        <v>26</v>
      </c>
    </row>
    <row r="776" spans="1:20" x14ac:dyDescent="0.25">
      <c r="A776" t="s">
        <v>47</v>
      </c>
      <c r="B776" s="1">
        <v>12</v>
      </c>
      <c r="C776" t="str">
        <f t="shared" si="36"/>
        <v>1 - 2 years</v>
      </c>
      <c r="D776" t="s">
        <v>18</v>
      </c>
      <c r="E776" t="s">
        <v>36</v>
      </c>
      <c r="F776">
        <v>1480</v>
      </c>
      <c r="G776" t="str">
        <f t="shared" si="37"/>
        <v>1k - 5k</v>
      </c>
      <c r="H776" t="s">
        <v>37</v>
      </c>
      <c r="I776" t="s">
        <v>41</v>
      </c>
      <c r="J776">
        <v>2</v>
      </c>
      <c r="K776">
        <v>4</v>
      </c>
      <c r="L776">
        <v>66</v>
      </c>
      <c r="M776" t="str">
        <f t="shared" si="38"/>
        <v>55 - 75</v>
      </c>
      <c r="N776" t="s">
        <v>46</v>
      </c>
      <c r="O776" t="s">
        <v>34</v>
      </c>
      <c r="P776">
        <v>3</v>
      </c>
      <c r="Q776" t="s">
        <v>41</v>
      </c>
      <c r="R776">
        <v>1</v>
      </c>
      <c r="S776" t="s">
        <v>26</v>
      </c>
      <c r="T776" t="s">
        <v>26</v>
      </c>
    </row>
    <row r="777" spans="1:20" x14ac:dyDescent="0.25">
      <c r="A777" t="s">
        <v>17</v>
      </c>
      <c r="B777" s="1">
        <v>24</v>
      </c>
      <c r="C777" t="str">
        <f t="shared" si="36"/>
        <v>1 - 2 years</v>
      </c>
      <c r="D777" t="s">
        <v>28</v>
      </c>
      <c r="E777" t="s">
        <v>36</v>
      </c>
      <c r="F777">
        <v>1371</v>
      </c>
      <c r="G777" t="str">
        <f t="shared" si="37"/>
        <v>1k - 5k</v>
      </c>
      <c r="H777" t="s">
        <v>20</v>
      </c>
      <c r="I777" t="s">
        <v>30</v>
      </c>
      <c r="J777">
        <v>4</v>
      </c>
      <c r="K777">
        <v>4</v>
      </c>
      <c r="L777">
        <v>25</v>
      </c>
      <c r="M777" t="str">
        <f t="shared" si="38"/>
        <v>18 - 30</v>
      </c>
      <c r="N777" t="s">
        <v>22</v>
      </c>
      <c r="O777" t="s">
        <v>38</v>
      </c>
      <c r="P777">
        <v>1</v>
      </c>
      <c r="Q777" t="s">
        <v>24</v>
      </c>
      <c r="R777">
        <v>1</v>
      </c>
      <c r="S777" t="s">
        <v>26</v>
      </c>
      <c r="T777" t="s">
        <v>25</v>
      </c>
    </row>
    <row r="778" spans="1:20" x14ac:dyDescent="0.25">
      <c r="A778" t="s">
        <v>20</v>
      </c>
      <c r="B778" s="1">
        <v>36</v>
      </c>
      <c r="C778" t="str">
        <f t="shared" si="36"/>
        <v>2 - 5 years</v>
      </c>
      <c r="D778" t="s">
        <v>18</v>
      </c>
      <c r="E778" t="s">
        <v>36</v>
      </c>
      <c r="F778">
        <v>3535</v>
      </c>
      <c r="G778" t="str">
        <f t="shared" si="37"/>
        <v>1k - 5k</v>
      </c>
      <c r="H778" t="s">
        <v>29</v>
      </c>
      <c r="I778" t="s">
        <v>32</v>
      </c>
      <c r="J778">
        <v>4</v>
      </c>
      <c r="K778">
        <v>4</v>
      </c>
      <c r="L778">
        <v>37</v>
      </c>
      <c r="M778" t="str">
        <f t="shared" si="38"/>
        <v>30 - 55</v>
      </c>
      <c r="N778" t="s">
        <v>22</v>
      </c>
      <c r="O778" t="s">
        <v>23</v>
      </c>
      <c r="P778">
        <v>2</v>
      </c>
      <c r="Q778" t="s">
        <v>24</v>
      </c>
      <c r="R778">
        <v>1</v>
      </c>
      <c r="S778" t="s">
        <v>25</v>
      </c>
      <c r="T778" t="s">
        <v>26</v>
      </c>
    </row>
    <row r="779" spans="1:20" x14ac:dyDescent="0.25">
      <c r="A779" t="s">
        <v>17</v>
      </c>
      <c r="B779" s="1">
        <v>18</v>
      </c>
      <c r="C779" t="str">
        <f t="shared" si="36"/>
        <v>1 - 2 years</v>
      </c>
      <c r="D779" t="s">
        <v>28</v>
      </c>
      <c r="E779" t="s">
        <v>19</v>
      </c>
      <c r="F779">
        <v>3509</v>
      </c>
      <c r="G779" t="str">
        <f t="shared" si="37"/>
        <v>1k - 5k</v>
      </c>
      <c r="H779" t="s">
        <v>29</v>
      </c>
      <c r="I779" t="s">
        <v>32</v>
      </c>
      <c r="J779">
        <v>4</v>
      </c>
      <c r="K779">
        <v>1</v>
      </c>
      <c r="L779">
        <v>25</v>
      </c>
      <c r="M779" t="str">
        <f t="shared" si="38"/>
        <v>18 - 30</v>
      </c>
      <c r="N779" t="s">
        <v>22</v>
      </c>
      <c r="O779" t="s">
        <v>23</v>
      </c>
      <c r="P779">
        <v>1</v>
      </c>
      <c r="Q779" t="s">
        <v>24</v>
      </c>
      <c r="R779">
        <v>1</v>
      </c>
      <c r="S779" t="s">
        <v>26</v>
      </c>
      <c r="T779" t="s">
        <v>26</v>
      </c>
    </row>
    <row r="780" spans="1:20" x14ac:dyDescent="0.25">
      <c r="A780" t="s">
        <v>20</v>
      </c>
      <c r="B780" s="1">
        <v>36</v>
      </c>
      <c r="C780" t="str">
        <f t="shared" si="36"/>
        <v>2 - 5 years</v>
      </c>
      <c r="D780" t="s">
        <v>18</v>
      </c>
      <c r="E780" t="s">
        <v>36</v>
      </c>
      <c r="F780">
        <v>5711</v>
      </c>
      <c r="G780" t="str">
        <f t="shared" si="37"/>
        <v>5k - 10k</v>
      </c>
      <c r="H780" t="s">
        <v>40</v>
      </c>
      <c r="I780" t="s">
        <v>21</v>
      </c>
      <c r="J780">
        <v>4</v>
      </c>
      <c r="K780">
        <v>2</v>
      </c>
      <c r="L780">
        <v>38</v>
      </c>
      <c r="M780" t="str">
        <f t="shared" si="38"/>
        <v>30 - 55</v>
      </c>
      <c r="N780" t="s">
        <v>22</v>
      </c>
      <c r="O780" t="s">
        <v>23</v>
      </c>
      <c r="P780">
        <v>2</v>
      </c>
      <c r="Q780" t="s">
        <v>39</v>
      </c>
      <c r="R780">
        <v>1</v>
      </c>
      <c r="S780" t="s">
        <v>25</v>
      </c>
      <c r="T780" t="s">
        <v>26</v>
      </c>
    </row>
    <row r="781" spans="1:20" x14ac:dyDescent="0.25">
      <c r="A781" t="s">
        <v>27</v>
      </c>
      <c r="B781" s="1">
        <v>18</v>
      </c>
      <c r="C781" t="str">
        <f t="shared" si="36"/>
        <v>1 - 2 years</v>
      </c>
      <c r="D781" t="s">
        <v>28</v>
      </c>
      <c r="E781" t="s">
        <v>50</v>
      </c>
      <c r="F781">
        <v>3872</v>
      </c>
      <c r="G781" t="str">
        <f t="shared" si="37"/>
        <v>1k - 5k</v>
      </c>
      <c r="H781" t="s">
        <v>29</v>
      </c>
      <c r="I781" t="s">
        <v>41</v>
      </c>
      <c r="J781">
        <v>2</v>
      </c>
      <c r="K781">
        <v>4</v>
      </c>
      <c r="L781">
        <v>67</v>
      </c>
      <c r="M781" t="str">
        <f t="shared" si="38"/>
        <v>55 - 75</v>
      </c>
      <c r="N781" t="s">
        <v>22</v>
      </c>
      <c r="O781" t="s">
        <v>23</v>
      </c>
      <c r="P781">
        <v>1</v>
      </c>
      <c r="Q781" t="s">
        <v>24</v>
      </c>
      <c r="R781">
        <v>1</v>
      </c>
      <c r="S781" t="s">
        <v>25</v>
      </c>
      <c r="T781" t="s">
        <v>26</v>
      </c>
    </row>
    <row r="782" spans="1:20" x14ac:dyDescent="0.25">
      <c r="A782" t="s">
        <v>27</v>
      </c>
      <c r="B782" s="1">
        <v>39</v>
      </c>
      <c r="C782" t="str">
        <f t="shared" si="36"/>
        <v>2 - 5 years</v>
      </c>
      <c r="D782" t="s">
        <v>18</v>
      </c>
      <c r="E782" t="s">
        <v>19</v>
      </c>
      <c r="F782">
        <v>4933</v>
      </c>
      <c r="G782" t="str">
        <f t="shared" si="37"/>
        <v>1k - 5k</v>
      </c>
      <c r="H782" t="s">
        <v>29</v>
      </c>
      <c r="I782" t="s">
        <v>32</v>
      </c>
      <c r="J782">
        <v>2</v>
      </c>
      <c r="K782">
        <v>2</v>
      </c>
      <c r="L782">
        <v>25</v>
      </c>
      <c r="M782" t="str">
        <f t="shared" si="38"/>
        <v>18 - 30</v>
      </c>
      <c r="N782" t="s">
        <v>22</v>
      </c>
      <c r="O782" t="s">
        <v>23</v>
      </c>
      <c r="P782">
        <v>2</v>
      </c>
      <c r="Q782" t="s">
        <v>24</v>
      </c>
      <c r="R782">
        <v>1</v>
      </c>
      <c r="S782" t="s">
        <v>26</v>
      </c>
      <c r="T782" t="s">
        <v>25</v>
      </c>
    </row>
    <row r="783" spans="1:20" x14ac:dyDescent="0.25">
      <c r="A783" t="s">
        <v>20</v>
      </c>
      <c r="B783" s="1">
        <v>24</v>
      </c>
      <c r="C783" t="str">
        <f t="shared" si="36"/>
        <v>1 - 2 years</v>
      </c>
      <c r="D783" t="s">
        <v>18</v>
      </c>
      <c r="E783" t="s">
        <v>36</v>
      </c>
      <c r="F783">
        <v>1940</v>
      </c>
      <c r="G783" t="str">
        <f t="shared" si="37"/>
        <v>1k - 5k</v>
      </c>
      <c r="H783" t="s">
        <v>40</v>
      </c>
      <c r="I783" t="s">
        <v>21</v>
      </c>
      <c r="J783">
        <v>4</v>
      </c>
      <c r="K783">
        <v>4</v>
      </c>
      <c r="L783">
        <v>60</v>
      </c>
      <c r="M783" t="str">
        <f t="shared" si="38"/>
        <v>55 - 75</v>
      </c>
      <c r="N783" t="s">
        <v>22</v>
      </c>
      <c r="O783" t="s">
        <v>23</v>
      </c>
      <c r="P783">
        <v>1</v>
      </c>
      <c r="Q783" t="s">
        <v>24</v>
      </c>
      <c r="R783">
        <v>1</v>
      </c>
      <c r="S783" t="s">
        <v>25</v>
      </c>
      <c r="T783" t="s">
        <v>26</v>
      </c>
    </row>
    <row r="784" spans="1:20" x14ac:dyDescent="0.25">
      <c r="A784" t="s">
        <v>27</v>
      </c>
      <c r="B784" s="1">
        <v>12</v>
      </c>
      <c r="C784" t="str">
        <f t="shared" si="36"/>
        <v>1 - 2 years</v>
      </c>
      <c r="D784" t="s">
        <v>45</v>
      </c>
      <c r="E784" t="s">
        <v>31</v>
      </c>
      <c r="F784">
        <v>1410</v>
      </c>
      <c r="G784" t="str">
        <f t="shared" si="37"/>
        <v>1k - 5k</v>
      </c>
      <c r="H784" t="s">
        <v>29</v>
      </c>
      <c r="I784" t="s">
        <v>30</v>
      </c>
      <c r="J784">
        <v>2</v>
      </c>
      <c r="K784">
        <v>2</v>
      </c>
      <c r="L784">
        <v>31</v>
      </c>
      <c r="M784" t="str">
        <f t="shared" si="38"/>
        <v>30 - 55</v>
      </c>
      <c r="N784" t="s">
        <v>22</v>
      </c>
      <c r="O784" t="s">
        <v>23</v>
      </c>
      <c r="P784">
        <v>1</v>
      </c>
      <c r="Q784" t="s">
        <v>33</v>
      </c>
      <c r="R784">
        <v>1</v>
      </c>
      <c r="S784" t="s">
        <v>25</v>
      </c>
      <c r="T784" t="s">
        <v>26</v>
      </c>
    </row>
    <row r="785" spans="1:20" x14ac:dyDescent="0.25">
      <c r="A785" t="s">
        <v>27</v>
      </c>
      <c r="B785" s="1">
        <v>12</v>
      </c>
      <c r="C785" t="str">
        <f t="shared" si="36"/>
        <v>1 - 2 years</v>
      </c>
      <c r="D785" t="s">
        <v>28</v>
      </c>
      <c r="E785" t="s">
        <v>36</v>
      </c>
      <c r="F785">
        <v>836</v>
      </c>
      <c r="G785" t="str">
        <f t="shared" si="37"/>
        <v>250 - 1k</v>
      </c>
      <c r="H785" t="s">
        <v>44</v>
      </c>
      <c r="I785" t="s">
        <v>42</v>
      </c>
      <c r="J785">
        <v>4</v>
      </c>
      <c r="K785">
        <v>2</v>
      </c>
      <c r="L785">
        <v>23</v>
      </c>
      <c r="M785" t="str">
        <f t="shared" si="38"/>
        <v>18 - 30</v>
      </c>
      <c r="N785" t="s">
        <v>46</v>
      </c>
      <c r="O785" t="s">
        <v>23</v>
      </c>
      <c r="P785">
        <v>1</v>
      </c>
      <c r="Q785" t="s">
        <v>33</v>
      </c>
      <c r="R785">
        <v>1</v>
      </c>
      <c r="S785" t="s">
        <v>26</v>
      </c>
      <c r="T785" t="s">
        <v>25</v>
      </c>
    </row>
    <row r="786" spans="1:20" x14ac:dyDescent="0.25">
      <c r="A786" t="s">
        <v>27</v>
      </c>
      <c r="B786" s="1">
        <v>20</v>
      </c>
      <c r="C786" t="str">
        <f t="shared" si="36"/>
        <v>1 - 2 years</v>
      </c>
      <c r="D786" t="s">
        <v>28</v>
      </c>
      <c r="E786" t="s">
        <v>36</v>
      </c>
      <c r="F786">
        <v>6468</v>
      </c>
      <c r="G786" t="str">
        <f t="shared" si="37"/>
        <v>5k - 10k</v>
      </c>
      <c r="H786" t="s">
        <v>20</v>
      </c>
      <c r="I786" t="s">
        <v>41</v>
      </c>
      <c r="J786">
        <v>1</v>
      </c>
      <c r="K786">
        <v>4</v>
      </c>
      <c r="L786">
        <v>60</v>
      </c>
      <c r="M786" t="str">
        <f t="shared" si="38"/>
        <v>55 - 75</v>
      </c>
      <c r="N786" t="s">
        <v>22</v>
      </c>
      <c r="O786" t="s">
        <v>23</v>
      </c>
      <c r="P786">
        <v>1</v>
      </c>
      <c r="Q786" t="s">
        <v>39</v>
      </c>
      <c r="R786">
        <v>1</v>
      </c>
      <c r="S786" t="s">
        <v>25</v>
      </c>
      <c r="T786" t="s">
        <v>26</v>
      </c>
    </row>
    <row r="787" spans="1:20" x14ac:dyDescent="0.25">
      <c r="A787" t="s">
        <v>27</v>
      </c>
      <c r="B787" s="1">
        <v>18</v>
      </c>
      <c r="C787" t="str">
        <f t="shared" si="36"/>
        <v>1 - 2 years</v>
      </c>
      <c r="D787" t="s">
        <v>28</v>
      </c>
      <c r="E787" t="s">
        <v>43</v>
      </c>
      <c r="F787">
        <v>1941</v>
      </c>
      <c r="G787" t="str">
        <f t="shared" si="37"/>
        <v>1k - 5k</v>
      </c>
      <c r="H787" t="s">
        <v>40</v>
      </c>
      <c r="I787" t="s">
        <v>30</v>
      </c>
      <c r="J787">
        <v>4</v>
      </c>
      <c r="K787">
        <v>2</v>
      </c>
      <c r="L787">
        <v>35</v>
      </c>
      <c r="M787" t="str">
        <f t="shared" si="38"/>
        <v>30 - 55</v>
      </c>
      <c r="N787" t="s">
        <v>22</v>
      </c>
      <c r="O787" t="s">
        <v>23</v>
      </c>
      <c r="P787">
        <v>1</v>
      </c>
      <c r="Q787" t="s">
        <v>33</v>
      </c>
      <c r="R787">
        <v>1</v>
      </c>
      <c r="S787" t="s">
        <v>25</v>
      </c>
      <c r="T787" t="s">
        <v>26</v>
      </c>
    </row>
    <row r="788" spans="1:20" x14ac:dyDescent="0.25">
      <c r="A788" t="s">
        <v>20</v>
      </c>
      <c r="B788" s="1">
        <v>22</v>
      </c>
      <c r="C788" t="str">
        <f t="shared" si="36"/>
        <v>1 - 2 years</v>
      </c>
      <c r="D788" t="s">
        <v>28</v>
      </c>
      <c r="E788" t="s">
        <v>19</v>
      </c>
      <c r="F788">
        <v>2675</v>
      </c>
      <c r="G788" t="str">
        <f t="shared" si="37"/>
        <v>1k - 5k</v>
      </c>
      <c r="H788" t="s">
        <v>37</v>
      </c>
      <c r="I788" t="s">
        <v>21</v>
      </c>
      <c r="J788">
        <v>3</v>
      </c>
      <c r="K788">
        <v>4</v>
      </c>
      <c r="L788">
        <v>40</v>
      </c>
      <c r="M788" t="str">
        <f t="shared" si="38"/>
        <v>30 - 55</v>
      </c>
      <c r="N788" t="s">
        <v>22</v>
      </c>
      <c r="O788" t="s">
        <v>23</v>
      </c>
      <c r="P788">
        <v>1</v>
      </c>
      <c r="Q788" t="s">
        <v>24</v>
      </c>
      <c r="R788">
        <v>1</v>
      </c>
      <c r="S788" t="s">
        <v>26</v>
      </c>
      <c r="T788" t="s">
        <v>26</v>
      </c>
    </row>
    <row r="789" spans="1:20" x14ac:dyDescent="0.25">
      <c r="A789" t="s">
        <v>20</v>
      </c>
      <c r="B789" s="1">
        <v>48</v>
      </c>
      <c r="C789" t="str">
        <f t="shared" si="36"/>
        <v>2 - 5 years</v>
      </c>
      <c r="D789" t="s">
        <v>18</v>
      </c>
      <c r="E789" t="s">
        <v>36</v>
      </c>
      <c r="F789">
        <v>2751</v>
      </c>
      <c r="G789" t="str">
        <f t="shared" si="37"/>
        <v>1k - 5k</v>
      </c>
      <c r="H789" t="s">
        <v>20</v>
      </c>
      <c r="I789" t="s">
        <v>21</v>
      </c>
      <c r="J789">
        <v>4</v>
      </c>
      <c r="K789">
        <v>3</v>
      </c>
      <c r="L789">
        <v>38</v>
      </c>
      <c r="M789" t="str">
        <f t="shared" si="38"/>
        <v>30 - 55</v>
      </c>
      <c r="N789" t="s">
        <v>22</v>
      </c>
      <c r="O789" t="s">
        <v>23</v>
      </c>
      <c r="P789">
        <v>2</v>
      </c>
      <c r="Q789" t="s">
        <v>24</v>
      </c>
      <c r="R789">
        <v>2</v>
      </c>
      <c r="S789" t="s">
        <v>25</v>
      </c>
      <c r="T789" t="s">
        <v>26</v>
      </c>
    </row>
    <row r="790" spans="1:20" x14ac:dyDescent="0.25">
      <c r="A790" t="s">
        <v>27</v>
      </c>
      <c r="B790" s="1">
        <v>48</v>
      </c>
      <c r="C790" t="str">
        <f t="shared" si="36"/>
        <v>2 - 5 years</v>
      </c>
      <c r="D790" t="s">
        <v>35</v>
      </c>
      <c r="E790" t="s">
        <v>31</v>
      </c>
      <c r="F790">
        <v>6224</v>
      </c>
      <c r="G790" t="str">
        <f t="shared" si="37"/>
        <v>5k - 10k</v>
      </c>
      <c r="H790" t="s">
        <v>29</v>
      </c>
      <c r="I790" t="s">
        <v>21</v>
      </c>
      <c r="J790">
        <v>4</v>
      </c>
      <c r="K790">
        <v>4</v>
      </c>
      <c r="L790">
        <v>50</v>
      </c>
      <c r="M790" t="str">
        <f t="shared" si="38"/>
        <v>30 - 55</v>
      </c>
      <c r="N790" t="s">
        <v>22</v>
      </c>
      <c r="O790" t="s">
        <v>34</v>
      </c>
      <c r="P790">
        <v>1</v>
      </c>
      <c r="Q790" t="s">
        <v>24</v>
      </c>
      <c r="R790">
        <v>1</v>
      </c>
      <c r="S790" t="s">
        <v>26</v>
      </c>
      <c r="T790" t="s">
        <v>25</v>
      </c>
    </row>
    <row r="791" spans="1:20" x14ac:dyDescent="0.25">
      <c r="A791" t="s">
        <v>17</v>
      </c>
      <c r="B791" s="1">
        <v>40</v>
      </c>
      <c r="C791" t="str">
        <f t="shared" si="36"/>
        <v>2 - 5 years</v>
      </c>
      <c r="D791" t="s">
        <v>18</v>
      </c>
      <c r="E791" t="s">
        <v>31</v>
      </c>
      <c r="F791">
        <v>5998</v>
      </c>
      <c r="G791" t="str">
        <f t="shared" si="37"/>
        <v>5k - 10k</v>
      </c>
      <c r="H791" t="s">
        <v>29</v>
      </c>
      <c r="I791" t="s">
        <v>30</v>
      </c>
      <c r="J791">
        <v>4</v>
      </c>
      <c r="K791">
        <v>3</v>
      </c>
      <c r="L791">
        <v>27</v>
      </c>
      <c r="M791" t="str">
        <f t="shared" si="38"/>
        <v>18 - 30</v>
      </c>
      <c r="N791" t="s">
        <v>46</v>
      </c>
      <c r="O791" t="s">
        <v>23</v>
      </c>
      <c r="P791">
        <v>1</v>
      </c>
      <c r="Q791" t="s">
        <v>24</v>
      </c>
      <c r="R791">
        <v>1</v>
      </c>
      <c r="S791" t="s">
        <v>25</v>
      </c>
      <c r="T791" t="s">
        <v>25</v>
      </c>
    </row>
    <row r="792" spans="1:20" x14ac:dyDescent="0.25">
      <c r="A792" t="s">
        <v>27</v>
      </c>
      <c r="B792" s="1">
        <v>21</v>
      </c>
      <c r="C792" t="str">
        <f t="shared" si="36"/>
        <v>1 - 2 years</v>
      </c>
      <c r="D792" t="s">
        <v>28</v>
      </c>
      <c r="E792" t="s">
        <v>43</v>
      </c>
      <c r="F792">
        <v>1188</v>
      </c>
      <c r="G792" t="str">
        <f t="shared" si="37"/>
        <v>1k - 5k</v>
      </c>
      <c r="H792" t="s">
        <v>29</v>
      </c>
      <c r="I792" t="s">
        <v>21</v>
      </c>
      <c r="J792">
        <v>2</v>
      </c>
      <c r="K792">
        <v>4</v>
      </c>
      <c r="L792">
        <v>39</v>
      </c>
      <c r="M792" t="str">
        <f t="shared" si="38"/>
        <v>30 - 55</v>
      </c>
      <c r="N792" t="s">
        <v>22</v>
      </c>
      <c r="O792" t="s">
        <v>23</v>
      </c>
      <c r="P792">
        <v>1</v>
      </c>
      <c r="Q792" t="s">
        <v>24</v>
      </c>
      <c r="R792">
        <v>2</v>
      </c>
      <c r="S792" t="s">
        <v>26</v>
      </c>
      <c r="T792" t="s">
        <v>25</v>
      </c>
    </row>
    <row r="793" spans="1:20" x14ac:dyDescent="0.25">
      <c r="A793" t="s">
        <v>20</v>
      </c>
      <c r="B793" s="1">
        <v>24</v>
      </c>
      <c r="C793" t="str">
        <f t="shared" si="36"/>
        <v>1 - 2 years</v>
      </c>
      <c r="D793" t="s">
        <v>28</v>
      </c>
      <c r="E793" t="s">
        <v>36</v>
      </c>
      <c r="F793">
        <v>6313</v>
      </c>
      <c r="G793" t="str">
        <f t="shared" si="37"/>
        <v>5k - 10k</v>
      </c>
      <c r="H793" t="s">
        <v>20</v>
      </c>
      <c r="I793" t="s">
        <v>21</v>
      </c>
      <c r="J793">
        <v>3</v>
      </c>
      <c r="K793">
        <v>4</v>
      </c>
      <c r="L793">
        <v>41</v>
      </c>
      <c r="M793" t="str">
        <f t="shared" si="38"/>
        <v>30 - 55</v>
      </c>
      <c r="N793" t="s">
        <v>22</v>
      </c>
      <c r="O793" t="s">
        <v>23</v>
      </c>
      <c r="P793">
        <v>1</v>
      </c>
      <c r="Q793" t="s">
        <v>39</v>
      </c>
      <c r="R793">
        <v>2</v>
      </c>
      <c r="S793" t="s">
        <v>25</v>
      </c>
      <c r="T793" t="s">
        <v>26</v>
      </c>
    </row>
    <row r="794" spans="1:20" x14ac:dyDescent="0.25">
      <c r="A794" t="s">
        <v>20</v>
      </c>
      <c r="B794" s="1">
        <v>6</v>
      </c>
      <c r="C794" t="str">
        <f t="shared" si="36"/>
        <v>&lt; 1 year</v>
      </c>
      <c r="D794" t="s">
        <v>18</v>
      </c>
      <c r="E794" t="s">
        <v>19</v>
      </c>
      <c r="F794">
        <v>1221</v>
      </c>
      <c r="G794" t="str">
        <f t="shared" si="37"/>
        <v>1k - 5k</v>
      </c>
      <c r="H794" t="s">
        <v>20</v>
      </c>
      <c r="I794" t="s">
        <v>30</v>
      </c>
      <c r="J794">
        <v>1</v>
      </c>
      <c r="K794">
        <v>2</v>
      </c>
      <c r="L794">
        <v>27</v>
      </c>
      <c r="M794" t="str">
        <f t="shared" si="38"/>
        <v>18 - 30</v>
      </c>
      <c r="N794" t="s">
        <v>22</v>
      </c>
      <c r="O794" t="s">
        <v>23</v>
      </c>
      <c r="P794">
        <v>2</v>
      </c>
      <c r="Q794" t="s">
        <v>24</v>
      </c>
      <c r="R794">
        <v>1</v>
      </c>
      <c r="S794" t="s">
        <v>26</v>
      </c>
      <c r="T794" t="s">
        <v>26</v>
      </c>
    </row>
    <row r="795" spans="1:20" x14ac:dyDescent="0.25">
      <c r="A795" t="s">
        <v>47</v>
      </c>
      <c r="B795" s="1">
        <v>24</v>
      </c>
      <c r="C795" t="str">
        <f t="shared" si="36"/>
        <v>1 - 2 years</v>
      </c>
      <c r="D795" t="s">
        <v>28</v>
      </c>
      <c r="E795" t="s">
        <v>19</v>
      </c>
      <c r="F795">
        <v>2892</v>
      </c>
      <c r="G795" t="str">
        <f t="shared" si="37"/>
        <v>1k - 5k</v>
      </c>
      <c r="H795" t="s">
        <v>29</v>
      </c>
      <c r="I795" t="s">
        <v>21</v>
      </c>
      <c r="J795">
        <v>3</v>
      </c>
      <c r="K795">
        <v>4</v>
      </c>
      <c r="L795">
        <v>51</v>
      </c>
      <c r="M795" t="str">
        <f t="shared" si="38"/>
        <v>30 - 55</v>
      </c>
      <c r="N795" t="s">
        <v>22</v>
      </c>
      <c r="O795" t="s">
        <v>34</v>
      </c>
      <c r="P795">
        <v>1</v>
      </c>
      <c r="Q795" t="s">
        <v>24</v>
      </c>
      <c r="R795">
        <v>1</v>
      </c>
      <c r="S795" t="s">
        <v>26</v>
      </c>
      <c r="T795" t="s">
        <v>26</v>
      </c>
    </row>
    <row r="796" spans="1:20" x14ac:dyDescent="0.25">
      <c r="A796" t="s">
        <v>20</v>
      </c>
      <c r="B796" s="1">
        <v>24</v>
      </c>
      <c r="C796" t="str">
        <f t="shared" si="36"/>
        <v>1 - 2 years</v>
      </c>
      <c r="D796" t="s">
        <v>28</v>
      </c>
      <c r="E796" t="s">
        <v>19</v>
      </c>
      <c r="F796">
        <v>3062</v>
      </c>
      <c r="G796" t="str">
        <f t="shared" si="37"/>
        <v>1k - 5k</v>
      </c>
      <c r="H796" t="s">
        <v>37</v>
      </c>
      <c r="I796" t="s">
        <v>21</v>
      </c>
      <c r="J796">
        <v>4</v>
      </c>
      <c r="K796">
        <v>3</v>
      </c>
      <c r="L796">
        <v>32</v>
      </c>
      <c r="M796" t="str">
        <f t="shared" si="38"/>
        <v>30 - 55</v>
      </c>
      <c r="N796" t="s">
        <v>22</v>
      </c>
      <c r="O796" t="s">
        <v>38</v>
      </c>
      <c r="P796">
        <v>1</v>
      </c>
      <c r="Q796" t="s">
        <v>24</v>
      </c>
      <c r="R796">
        <v>1</v>
      </c>
      <c r="S796" t="s">
        <v>25</v>
      </c>
      <c r="T796" t="s">
        <v>26</v>
      </c>
    </row>
    <row r="797" spans="1:20" x14ac:dyDescent="0.25">
      <c r="A797" t="s">
        <v>20</v>
      </c>
      <c r="B797" s="1">
        <v>9</v>
      </c>
      <c r="C797" t="str">
        <f t="shared" si="36"/>
        <v>&lt; 1 year</v>
      </c>
      <c r="D797" t="s">
        <v>28</v>
      </c>
      <c r="E797" t="s">
        <v>19</v>
      </c>
      <c r="F797">
        <v>2301</v>
      </c>
      <c r="G797" t="str">
        <f t="shared" si="37"/>
        <v>1k - 5k</v>
      </c>
      <c r="H797" t="s">
        <v>44</v>
      </c>
      <c r="I797" t="s">
        <v>42</v>
      </c>
      <c r="J797">
        <v>2</v>
      </c>
      <c r="K797">
        <v>4</v>
      </c>
      <c r="L797">
        <v>22</v>
      </c>
      <c r="M797" t="str">
        <f t="shared" si="38"/>
        <v>18 - 30</v>
      </c>
      <c r="N797" t="s">
        <v>22</v>
      </c>
      <c r="O797" t="s">
        <v>38</v>
      </c>
      <c r="P797">
        <v>1</v>
      </c>
      <c r="Q797" t="s">
        <v>24</v>
      </c>
      <c r="R797">
        <v>1</v>
      </c>
      <c r="S797" t="s">
        <v>26</v>
      </c>
      <c r="T797" t="s">
        <v>26</v>
      </c>
    </row>
    <row r="798" spans="1:20" x14ac:dyDescent="0.25">
      <c r="A798" t="s">
        <v>17</v>
      </c>
      <c r="B798" s="1">
        <v>18</v>
      </c>
      <c r="C798" t="str">
        <f t="shared" si="36"/>
        <v>1 - 2 years</v>
      </c>
      <c r="D798" t="s">
        <v>28</v>
      </c>
      <c r="E798" t="s">
        <v>36</v>
      </c>
      <c r="F798">
        <v>7511</v>
      </c>
      <c r="G798" t="str">
        <f t="shared" si="37"/>
        <v>5k - 10k</v>
      </c>
      <c r="H798" t="s">
        <v>20</v>
      </c>
      <c r="I798" t="s">
        <v>21</v>
      </c>
      <c r="J798">
        <v>1</v>
      </c>
      <c r="K798">
        <v>4</v>
      </c>
      <c r="L798">
        <v>51</v>
      </c>
      <c r="M798" t="str">
        <f t="shared" si="38"/>
        <v>30 - 55</v>
      </c>
      <c r="N798" t="s">
        <v>22</v>
      </c>
      <c r="O798" t="s">
        <v>34</v>
      </c>
      <c r="P798">
        <v>1</v>
      </c>
      <c r="Q798" t="s">
        <v>24</v>
      </c>
      <c r="R798">
        <v>2</v>
      </c>
      <c r="S798" t="s">
        <v>25</v>
      </c>
      <c r="T798" t="s">
        <v>25</v>
      </c>
    </row>
    <row r="799" spans="1:20" x14ac:dyDescent="0.25">
      <c r="A799" t="s">
        <v>20</v>
      </c>
      <c r="B799" s="1">
        <v>12</v>
      </c>
      <c r="C799" t="str">
        <f t="shared" si="36"/>
        <v>1 - 2 years</v>
      </c>
      <c r="D799" t="s">
        <v>18</v>
      </c>
      <c r="E799" t="s">
        <v>19</v>
      </c>
      <c r="F799">
        <v>1258</v>
      </c>
      <c r="G799" t="str">
        <f t="shared" si="37"/>
        <v>1k - 5k</v>
      </c>
      <c r="H799" t="s">
        <v>29</v>
      </c>
      <c r="I799" t="s">
        <v>42</v>
      </c>
      <c r="J799">
        <v>2</v>
      </c>
      <c r="K799">
        <v>4</v>
      </c>
      <c r="L799">
        <v>22</v>
      </c>
      <c r="M799" t="str">
        <f t="shared" si="38"/>
        <v>18 - 30</v>
      </c>
      <c r="N799" t="s">
        <v>22</v>
      </c>
      <c r="O799" t="s">
        <v>38</v>
      </c>
      <c r="P799">
        <v>2</v>
      </c>
      <c r="Q799" t="s">
        <v>33</v>
      </c>
      <c r="R799">
        <v>1</v>
      </c>
      <c r="S799" t="s">
        <v>26</v>
      </c>
      <c r="T799" t="s">
        <v>26</v>
      </c>
    </row>
    <row r="800" spans="1:20" x14ac:dyDescent="0.25">
      <c r="A800" t="s">
        <v>20</v>
      </c>
      <c r="B800" s="1">
        <v>24</v>
      </c>
      <c r="C800" t="str">
        <f t="shared" si="36"/>
        <v>1 - 2 years</v>
      </c>
      <c r="D800" t="s">
        <v>35</v>
      </c>
      <c r="E800" t="s">
        <v>36</v>
      </c>
      <c r="F800">
        <v>717</v>
      </c>
      <c r="G800" t="str">
        <f t="shared" si="37"/>
        <v>250 - 1k</v>
      </c>
      <c r="H800" t="s">
        <v>20</v>
      </c>
      <c r="I800" t="s">
        <v>21</v>
      </c>
      <c r="J800">
        <v>4</v>
      </c>
      <c r="K800">
        <v>4</v>
      </c>
      <c r="L800">
        <v>54</v>
      </c>
      <c r="M800" t="str">
        <f t="shared" si="38"/>
        <v>30 - 55</v>
      </c>
      <c r="N800" t="s">
        <v>22</v>
      </c>
      <c r="O800" t="s">
        <v>23</v>
      </c>
      <c r="P800">
        <v>2</v>
      </c>
      <c r="Q800" t="s">
        <v>24</v>
      </c>
      <c r="R800">
        <v>1</v>
      </c>
      <c r="S800" t="s">
        <v>25</v>
      </c>
      <c r="T800" t="s">
        <v>26</v>
      </c>
    </row>
    <row r="801" spans="1:20" x14ac:dyDescent="0.25">
      <c r="A801" t="s">
        <v>27</v>
      </c>
      <c r="B801" s="1">
        <v>9</v>
      </c>
      <c r="C801" t="str">
        <f t="shared" si="36"/>
        <v>&lt; 1 year</v>
      </c>
      <c r="D801" t="s">
        <v>28</v>
      </c>
      <c r="E801" t="s">
        <v>36</v>
      </c>
      <c r="F801">
        <v>1549</v>
      </c>
      <c r="G801" t="str">
        <f t="shared" si="37"/>
        <v>1k - 5k</v>
      </c>
      <c r="H801" t="s">
        <v>20</v>
      </c>
      <c r="I801" t="s">
        <v>42</v>
      </c>
      <c r="J801">
        <v>4</v>
      </c>
      <c r="K801">
        <v>2</v>
      </c>
      <c r="L801">
        <v>35</v>
      </c>
      <c r="M801" t="str">
        <f t="shared" si="38"/>
        <v>30 - 55</v>
      </c>
      <c r="N801" t="s">
        <v>22</v>
      </c>
      <c r="O801" t="s">
        <v>23</v>
      </c>
      <c r="P801">
        <v>1</v>
      </c>
      <c r="Q801" t="s">
        <v>41</v>
      </c>
      <c r="R801">
        <v>1</v>
      </c>
      <c r="S801" t="s">
        <v>26</v>
      </c>
      <c r="T801" t="s">
        <v>26</v>
      </c>
    </row>
    <row r="802" spans="1:20" x14ac:dyDescent="0.25">
      <c r="A802" t="s">
        <v>20</v>
      </c>
      <c r="B802" s="1">
        <v>24</v>
      </c>
      <c r="C802" t="str">
        <f t="shared" si="36"/>
        <v>1 - 2 years</v>
      </c>
      <c r="D802" t="s">
        <v>18</v>
      </c>
      <c r="E802" t="s">
        <v>31</v>
      </c>
      <c r="F802">
        <v>1597</v>
      </c>
      <c r="G802" t="str">
        <f t="shared" si="37"/>
        <v>1k - 5k</v>
      </c>
      <c r="H802" t="s">
        <v>29</v>
      </c>
      <c r="I802" t="s">
        <v>21</v>
      </c>
      <c r="J802">
        <v>4</v>
      </c>
      <c r="K802">
        <v>4</v>
      </c>
      <c r="L802">
        <v>54</v>
      </c>
      <c r="M802" t="str">
        <f t="shared" si="38"/>
        <v>30 - 55</v>
      </c>
      <c r="N802" t="s">
        <v>22</v>
      </c>
      <c r="O802" t="s">
        <v>34</v>
      </c>
      <c r="P802">
        <v>2</v>
      </c>
      <c r="Q802" t="s">
        <v>24</v>
      </c>
      <c r="R802">
        <v>2</v>
      </c>
      <c r="S802" t="s">
        <v>26</v>
      </c>
      <c r="T802" t="s">
        <v>26</v>
      </c>
    </row>
    <row r="803" spans="1:20" x14ac:dyDescent="0.25">
      <c r="A803" t="s">
        <v>27</v>
      </c>
      <c r="B803" s="1">
        <v>18</v>
      </c>
      <c r="C803" t="str">
        <f t="shared" si="36"/>
        <v>1 - 2 years</v>
      </c>
      <c r="D803" t="s">
        <v>18</v>
      </c>
      <c r="E803" t="s">
        <v>19</v>
      </c>
      <c r="F803">
        <v>1795</v>
      </c>
      <c r="G803" t="str">
        <f t="shared" si="37"/>
        <v>1k - 5k</v>
      </c>
      <c r="H803" t="s">
        <v>29</v>
      </c>
      <c r="I803" t="s">
        <v>21</v>
      </c>
      <c r="J803">
        <v>3</v>
      </c>
      <c r="K803">
        <v>4</v>
      </c>
      <c r="L803">
        <v>48</v>
      </c>
      <c r="M803" t="str">
        <f t="shared" si="38"/>
        <v>30 - 55</v>
      </c>
      <c r="N803" t="s">
        <v>46</v>
      </c>
      <c r="O803" t="s">
        <v>38</v>
      </c>
      <c r="P803">
        <v>2</v>
      </c>
      <c r="Q803" t="s">
        <v>33</v>
      </c>
      <c r="R803">
        <v>1</v>
      </c>
      <c r="S803" t="s">
        <v>25</v>
      </c>
      <c r="T803" t="s">
        <v>26</v>
      </c>
    </row>
    <row r="804" spans="1:20" x14ac:dyDescent="0.25">
      <c r="A804" t="s">
        <v>17</v>
      </c>
      <c r="B804" s="1">
        <v>20</v>
      </c>
      <c r="C804" t="str">
        <f t="shared" si="36"/>
        <v>1 - 2 years</v>
      </c>
      <c r="D804" t="s">
        <v>18</v>
      </c>
      <c r="E804" t="s">
        <v>19</v>
      </c>
      <c r="F804">
        <v>4272</v>
      </c>
      <c r="G804" t="str">
        <f t="shared" si="37"/>
        <v>1k - 5k</v>
      </c>
      <c r="H804" t="s">
        <v>29</v>
      </c>
      <c r="I804" t="s">
        <v>21</v>
      </c>
      <c r="J804">
        <v>1</v>
      </c>
      <c r="K804">
        <v>4</v>
      </c>
      <c r="L804">
        <v>24</v>
      </c>
      <c r="M804" t="str">
        <f t="shared" si="38"/>
        <v>18 - 30</v>
      </c>
      <c r="N804" t="s">
        <v>22</v>
      </c>
      <c r="O804" t="s">
        <v>23</v>
      </c>
      <c r="P804">
        <v>2</v>
      </c>
      <c r="Q804" t="s">
        <v>24</v>
      </c>
      <c r="R804">
        <v>1</v>
      </c>
      <c r="S804" t="s">
        <v>26</v>
      </c>
      <c r="T804" t="s">
        <v>26</v>
      </c>
    </row>
    <row r="805" spans="1:20" x14ac:dyDescent="0.25">
      <c r="A805" t="s">
        <v>20</v>
      </c>
      <c r="B805" s="1">
        <v>12</v>
      </c>
      <c r="C805" t="str">
        <f t="shared" si="36"/>
        <v>1 - 2 years</v>
      </c>
      <c r="D805" t="s">
        <v>18</v>
      </c>
      <c r="E805" t="s">
        <v>19</v>
      </c>
      <c r="F805">
        <v>976</v>
      </c>
      <c r="G805" t="str">
        <f t="shared" si="37"/>
        <v>250 - 1k</v>
      </c>
      <c r="H805" t="s">
        <v>20</v>
      </c>
      <c r="I805" t="s">
        <v>21</v>
      </c>
      <c r="J805">
        <v>4</v>
      </c>
      <c r="K805">
        <v>4</v>
      </c>
      <c r="L805">
        <v>35</v>
      </c>
      <c r="M805" t="str">
        <f t="shared" si="38"/>
        <v>30 - 55</v>
      </c>
      <c r="N805" t="s">
        <v>22</v>
      </c>
      <c r="O805" t="s">
        <v>23</v>
      </c>
      <c r="P805">
        <v>2</v>
      </c>
      <c r="Q805" t="s">
        <v>24</v>
      </c>
      <c r="R805">
        <v>1</v>
      </c>
      <c r="S805" t="s">
        <v>26</v>
      </c>
      <c r="T805" t="s">
        <v>26</v>
      </c>
    </row>
    <row r="806" spans="1:20" x14ac:dyDescent="0.25">
      <c r="A806" t="s">
        <v>27</v>
      </c>
      <c r="B806" s="1">
        <v>12</v>
      </c>
      <c r="C806" t="str">
        <f t="shared" si="36"/>
        <v>1 - 2 years</v>
      </c>
      <c r="D806" t="s">
        <v>28</v>
      </c>
      <c r="E806" t="s">
        <v>36</v>
      </c>
      <c r="F806">
        <v>7472</v>
      </c>
      <c r="G806" t="str">
        <f t="shared" si="37"/>
        <v>5k - 10k</v>
      </c>
      <c r="H806" t="s">
        <v>20</v>
      </c>
      <c r="I806" t="s">
        <v>41</v>
      </c>
      <c r="J806">
        <v>1</v>
      </c>
      <c r="K806">
        <v>2</v>
      </c>
      <c r="L806">
        <v>24</v>
      </c>
      <c r="M806" t="str">
        <f t="shared" si="38"/>
        <v>18 - 30</v>
      </c>
      <c r="N806" t="s">
        <v>22</v>
      </c>
      <c r="O806" t="s">
        <v>38</v>
      </c>
      <c r="P806">
        <v>1</v>
      </c>
      <c r="Q806" t="s">
        <v>41</v>
      </c>
      <c r="R806">
        <v>1</v>
      </c>
      <c r="S806" t="s">
        <v>26</v>
      </c>
      <c r="T806" t="s">
        <v>26</v>
      </c>
    </row>
    <row r="807" spans="1:20" x14ac:dyDescent="0.25">
      <c r="A807" t="s">
        <v>17</v>
      </c>
      <c r="B807" s="1">
        <v>36</v>
      </c>
      <c r="C807" t="str">
        <f t="shared" si="36"/>
        <v>2 - 5 years</v>
      </c>
      <c r="D807" t="s">
        <v>28</v>
      </c>
      <c r="E807" t="s">
        <v>36</v>
      </c>
      <c r="F807">
        <v>9271</v>
      </c>
      <c r="G807" t="str">
        <f t="shared" si="37"/>
        <v>5k - 10k</v>
      </c>
      <c r="H807" t="s">
        <v>29</v>
      </c>
      <c r="I807" t="s">
        <v>32</v>
      </c>
      <c r="J807">
        <v>2</v>
      </c>
      <c r="K807">
        <v>1</v>
      </c>
      <c r="L807">
        <v>24</v>
      </c>
      <c r="M807" t="str">
        <f t="shared" si="38"/>
        <v>18 - 30</v>
      </c>
      <c r="N807" t="s">
        <v>22</v>
      </c>
      <c r="O807" t="s">
        <v>23</v>
      </c>
      <c r="P807">
        <v>1</v>
      </c>
      <c r="Q807" t="s">
        <v>24</v>
      </c>
      <c r="R807">
        <v>1</v>
      </c>
      <c r="S807" t="s">
        <v>25</v>
      </c>
      <c r="T807" t="s">
        <v>25</v>
      </c>
    </row>
    <row r="808" spans="1:20" x14ac:dyDescent="0.25">
      <c r="A808" t="s">
        <v>27</v>
      </c>
      <c r="B808" s="1">
        <v>6</v>
      </c>
      <c r="C808" t="str">
        <f t="shared" si="36"/>
        <v>&lt; 1 year</v>
      </c>
      <c r="D808" t="s">
        <v>28</v>
      </c>
      <c r="E808" t="s">
        <v>19</v>
      </c>
      <c r="F808">
        <v>590</v>
      </c>
      <c r="G808" t="str">
        <f t="shared" si="37"/>
        <v>250 - 1k</v>
      </c>
      <c r="H808" t="s">
        <v>29</v>
      </c>
      <c r="I808" t="s">
        <v>42</v>
      </c>
      <c r="J808">
        <v>3</v>
      </c>
      <c r="K808">
        <v>3</v>
      </c>
      <c r="L808">
        <v>26</v>
      </c>
      <c r="M808" t="str">
        <f t="shared" si="38"/>
        <v>18 - 30</v>
      </c>
      <c r="N808" t="s">
        <v>22</v>
      </c>
      <c r="O808" t="s">
        <v>23</v>
      </c>
      <c r="P808">
        <v>1</v>
      </c>
      <c r="Q808" t="s">
        <v>33</v>
      </c>
      <c r="R808">
        <v>1</v>
      </c>
      <c r="S808" t="s">
        <v>26</v>
      </c>
      <c r="T808" t="s">
        <v>26</v>
      </c>
    </row>
    <row r="809" spans="1:20" x14ac:dyDescent="0.25">
      <c r="A809" t="s">
        <v>20</v>
      </c>
      <c r="B809" s="1">
        <v>12</v>
      </c>
      <c r="C809" t="str">
        <f t="shared" si="36"/>
        <v>1 - 2 years</v>
      </c>
      <c r="D809" t="s">
        <v>18</v>
      </c>
      <c r="E809" t="s">
        <v>19</v>
      </c>
      <c r="F809">
        <v>930</v>
      </c>
      <c r="G809" t="str">
        <f t="shared" si="37"/>
        <v>250 - 1k</v>
      </c>
      <c r="H809" t="s">
        <v>20</v>
      </c>
      <c r="I809" t="s">
        <v>21</v>
      </c>
      <c r="J809">
        <v>4</v>
      </c>
      <c r="K809">
        <v>4</v>
      </c>
      <c r="L809">
        <v>65</v>
      </c>
      <c r="M809" t="str">
        <f t="shared" si="38"/>
        <v>55 - 75</v>
      </c>
      <c r="N809" t="s">
        <v>22</v>
      </c>
      <c r="O809" t="s">
        <v>23</v>
      </c>
      <c r="P809">
        <v>4</v>
      </c>
      <c r="Q809" t="s">
        <v>24</v>
      </c>
      <c r="R809">
        <v>1</v>
      </c>
      <c r="S809" t="s">
        <v>26</v>
      </c>
      <c r="T809" t="s">
        <v>26</v>
      </c>
    </row>
    <row r="810" spans="1:20" x14ac:dyDescent="0.25">
      <c r="A810" t="s">
        <v>27</v>
      </c>
      <c r="B810" s="1">
        <v>42</v>
      </c>
      <c r="C810" t="str">
        <f t="shared" si="36"/>
        <v>2 - 5 years</v>
      </c>
      <c r="D810" t="s">
        <v>48</v>
      </c>
      <c r="E810" t="s">
        <v>36</v>
      </c>
      <c r="F810">
        <v>9283</v>
      </c>
      <c r="G810" t="str">
        <f t="shared" si="37"/>
        <v>5k - 10k</v>
      </c>
      <c r="H810" t="s">
        <v>29</v>
      </c>
      <c r="I810" t="s">
        <v>41</v>
      </c>
      <c r="J810">
        <v>1</v>
      </c>
      <c r="K810">
        <v>2</v>
      </c>
      <c r="L810">
        <v>55</v>
      </c>
      <c r="M810" t="str">
        <f t="shared" si="38"/>
        <v>30 - 55</v>
      </c>
      <c r="N810" t="s">
        <v>46</v>
      </c>
      <c r="O810" t="s">
        <v>34</v>
      </c>
      <c r="P810">
        <v>1</v>
      </c>
      <c r="Q810" t="s">
        <v>39</v>
      </c>
      <c r="R810">
        <v>1</v>
      </c>
      <c r="S810" t="s">
        <v>25</v>
      </c>
      <c r="T810" t="s">
        <v>26</v>
      </c>
    </row>
    <row r="811" spans="1:20" x14ac:dyDescent="0.25">
      <c r="A811" t="s">
        <v>27</v>
      </c>
      <c r="B811" s="1">
        <v>15</v>
      </c>
      <c r="C811" t="str">
        <f t="shared" si="36"/>
        <v>1 - 2 years</v>
      </c>
      <c r="D811" t="s">
        <v>45</v>
      </c>
      <c r="E811" t="s">
        <v>36</v>
      </c>
      <c r="F811">
        <v>1778</v>
      </c>
      <c r="G811" t="str">
        <f t="shared" si="37"/>
        <v>1k - 5k</v>
      </c>
      <c r="H811" t="s">
        <v>29</v>
      </c>
      <c r="I811" t="s">
        <v>42</v>
      </c>
      <c r="J811">
        <v>2</v>
      </c>
      <c r="K811">
        <v>1</v>
      </c>
      <c r="L811">
        <v>26</v>
      </c>
      <c r="M811" t="str">
        <f t="shared" si="38"/>
        <v>18 - 30</v>
      </c>
      <c r="N811" t="s">
        <v>22</v>
      </c>
      <c r="O811" t="s">
        <v>38</v>
      </c>
      <c r="P811">
        <v>2</v>
      </c>
      <c r="Q811" t="s">
        <v>41</v>
      </c>
      <c r="R811">
        <v>1</v>
      </c>
      <c r="S811" t="s">
        <v>26</v>
      </c>
      <c r="T811" t="s">
        <v>25</v>
      </c>
    </row>
    <row r="812" spans="1:20" x14ac:dyDescent="0.25">
      <c r="A812" t="s">
        <v>27</v>
      </c>
      <c r="B812" s="1">
        <v>8</v>
      </c>
      <c r="C812" t="str">
        <f t="shared" si="36"/>
        <v>&lt; 1 year</v>
      </c>
      <c r="D812" t="s">
        <v>28</v>
      </c>
      <c r="E812" t="s">
        <v>43</v>
      </c>
      <c r="F812">
        <v>907</v>
      </c>
      <c r="G812" t="str">
        <f t="shared" si="37"/>
        <v>250 - 1k</v>
      </c>
      <c r="H812" t="s">
        <v>29</v>
      </c>
      <c r="I812" t="s">
        <v>42</v>
      </c>
      <c r="J812">
        <v>3</v>
      </c>
      <c r="K812">
        <v>2</v>
      </c>
      <c r="L812">
        <v>26</v>
      </c>
      <c r="M812" t="str">
        <f t="shared" si="38"/>
        <v>18 - 30</v>
      </c>
      <c r="N812" t="s">
        <v>22</v>
      </c>
      <c r="O812" t="s">
        <v>23</v>
      </c>
      <c r="P812">
        <v>1</v>
      </c>
      <c r="Q812" t="s">
        <v>24</v>
      </c>
      <c r="R812">
        <v>1</v>
      </c>
      <c r="S812" t="s">
        <v>25</v>
      </c>
      <c r="T812" t="s">
        <v>26</v>
      </c>
    </row>
    <row r="813" spans="1:20" x14ac:dyDescent="0.25">
      <c r="A813" t="s">
        <v>27</v>
      </c>
      <c r="B813" s="1">
        <v>6</v>
      </c>
      <c r="C813" t="str">
        <f t="shared" si="36"/>
        <v>&lt; 1 year</v>
      </c>
      <c r="D813" t="s">
        <v>28</v>
      </c>
      <c r="E813" t="s">
        <v>19</v>
      </c>
      <c r="F813">
        <v>484</v>
      </c>
      <c r="G813" t="str">
        <f t="shared" si="37"/>
        <v>250 - 1k</v>
      </c>
      <c r="H813" t="s">
        <v>29</v>
      </c>
      <c r="I813" t="s">
        <v>32</v>
      </c>
      <c r="J813">
        <v>3</v>
      </c>
      <c r="K813">
        <v>3</v>
      </c>
      <c r="L813">
        <v>28</v>
      </c>
      <c r="M813" t="str">
        <f t="shared" si="38"/>
        <v>18 - 30</v>
      </c>
      <c r="N813" t="s">
        <v>46</v>
      </c>
      <c r="O813" t="s">
        <v>23</v>
      </c>
      <c r="P813">
        <v>1</v>
      </c>
      <c r="Q813" t="s">
        <v>33</v>
      </c>
      <c r="R813">
        <v>1</v>
      </c>
      <c r="S813" t="s">
        <v>26</v>
      </c>
      <c r="T813" t="s">
        <v>26</v>
      </c>
    </row>
    <row r="814" spans="1:20" x14ac:dyDescent="0.25">
      <c r="A814" t="s">
        <v>17</v>
      </c>
      <c r="B814" s="1">
        <v>36</v>
      </c>
      <c r="C814" t="str">
        <f t="shared" si="36"/>
        <v>2 - 5 years</v>
      </c>
      <c r="D814" t="s">
        <v>18</v>
      </c>
      <c r="E814" t="s">
        <v>36</v>
      </c>
      <c r="F814">
        <v>9629</v>
      </c>
      <c r="G814" t="str">
        <f t="shared" si="37"/>
        <v>5k - 10k</v>
      </c>
      <c r="H814" t="s">
        <v>29</v>
      </c>
      <c r="I814" t="s">
        <v>32</v>
      </c>
      <c r="J814">
        <v>4</v>
      </c>
      <c r="K814">
        <v>4</v>
      </c>
      <c r="L814">
        <v>24</v>
      </c>
      <c r="M814" t="str">
        <f t="shared" si="38"/>
        <v>18 - 30</v>
      </c>
      <c r="N814" t="s">
        <v>22</v>
      </c>
      <c r="O814" t="s">
        <v>23</v>
      </c>
      <c r="P814">
        <v>2</v>
      </c>
      <c r="Q814" t="s">
        <v>24</v>
      </c>
      <c r="R814">
        <v>1</v>
      </c>
      <c r="S814" t="s">
        <v>25</v>
      </c>
      <c r="T814" t="s">
        <v>25</v>
      </c>
    </row>
    <row r="815" spans="1:20" x14ac:dyDescent="0.25">
      <c r="A815" t="s">
        <v>17</v>
      </c>
      <c r="B815" s="1">
        <v>48</v>
      </c>
      <c r="C815" t="str">
        <f t="shared" si="36"/>
        <v>2 - 5 years</v>
      </c>
      <c r="D815" t="s">
        <v>28</v>
      </c>
      <c r="E815" t="s">
        <v>19</v>
      </c>
      <c r="F815">
        <v>3051</v>
      </c>
      <c r="G815" t="str">
        <f t="shared" si="37"/>
        <v>1k - 5k</v>
      </c>
      <c r="H815" t="s">
        <v>29</v>
      </c>
      <c r="I815" t="s">
        <v>30</v>
      </c>
      <c r="J815">
        <v>3</v>
      </c>
      <c r="K815">
        <v>4</v>
      </c>
      <c r="L815">
        <v>54</v>
      </c>
      <c r="M815" t="str">
        <f t="shared" si="38"/>
        <v>30 - 55</v>
      </c>
      <c r="N815" t="s">
        <v>22</v>
      </c>
      <c r="O815" t="s">
        <v>23</v>
      </c>
      <c r="P815">
        <v>1</v>
      </c>
      <c r="Q815" t="s">
        <v>24</v>
      </c>
      <c r="R815">
        <v>1</v>
      </c>
      <c r="S815" t="s">
        <v>26</v>
      </c>
      <c r="T815" t="s">
        <v>25</v>
      </c>
    </row>
    <row r="816" spans="1:20" x14ac:dyDescent="0.25">
      <c r="A816" t="s">
        <v>17</v>
      </c>
      <c r="B816" s="1">
        <v>48</v>
      </c>
      <c r="C816" t="str">
        <f t="shared" si="36"/>
        <v>2 - 5 years</v>
      </c>
      <c r="D816" t="s">
        <v>28</v>
      </c>
      <c r="E816" t="s">
        <v>36</v>
      </c>
      <c r="F816">
        <v>3931</v>
      </c>
      <c r="G816" t="str">
        <f t="shared" si="37"/>
        <v>1k - 5k</v>
      </c>
      <c r="H816" t="s">
        <v>29</v>
      </c>
      <c r="I816" t="s">
        <v>32</v>
      </c>
      <c r="J816">
        <v>4</v>
      </c>
      <c r="K816">
        <v>4</v>
      </c>
      <c r="L816">
        <v>46</v>
      </c>
      <c r="M816" t="str">
        <f t="shared" si="38"/>
        <v>30 - 55</v>
      </c>
      <c r="N816" t="s">
        <v>22</v>
      </c>
      <c r="O816" t="s">
        <v>34</v>
      </c>
      <c r="P816">
        <v>1</v>
      </c>
      <c r="Q816" t="s">
        <v>24</v>
      </c>
      <c r="R816">
        <v>2</v>
      </c>
      <c r="S816" t="s">
        <v>26</v>
      </c>
      <c r="T816" t="s">
        <v>25</v>
      </c>
    </row>
    <row r="817" spans="1:20" x14ac:dyDescent="0.25">
      <c r="A817" t="s">
        <v>27</v>
      </c>
      <c r="B817" s="1">
        <v>36</v>
      </c>
      <c r="C817" t="str">
        <f t="shared" si="36"/>
        <v>2 - 5 years</v>
      </c>
      <c r="D817" t="s">
        <v>35</v>
      </c>
      <c r="E817" t="s">
        <v>36</v>
      </c>
      <c r="F817">
        <v>7432</v>
      </c>
      <c r="G817" t="str">
        <f t="shared" si="37"/>
        <v>5k - 10k</v>
      </c>
      <c r="H817" t="s">
        <v>29</v>
      </c>
      <c r="I817" t="s">
        <v>30</v>
      </c>
      <c r="J817">
        <v>2</v>
      </c>
      <c r="K817">
        <v>2</v>
      </c>
      <c r="L817">
        <v>54</v>
      </c>
      <c r="M817" t="str">
        <f t="shared" si="38"/>
        <v>30 - 55</v>
      </c>
      <c r="N817" t="s">
        <v>22</v>
      </c>
      <c r="O817" t="s">
        <v>38</v>
      </c>
      <c r="P817">
        <v>1</v>
      </c>
      <c r="Q817" t="s">
        <v>24</v>
      </c>
      <c r="R817">
        <v>1</v>
      </c>
      <c r="S817" t="s">
        <v>26</v>
      </c>
      <c r="T817" t="s">
        <v>26</v>
      </c>
    </row>
    <row r="818" spans="1:20" x14ac:dyDescent="0.25">
      <c r="A818" t="s">
        <v>20</v>
      </c>
      <c r="B818" s="1">
        <v>6</v>
      </c>
      <c r="C818" t="str">
        <f t="shared" si="36"/>
        <v>&lt; 1 year</v>
      </c>
      <c r="D818" t="s">
        <v>28</v>
      </c>
      <c r="E818" t="s">
        <v>19</v>
      </c>
      <c r="F818">
        <v>1338</v>
      </c>
      <c r="G818" t="str">
        <f t="shared" si="37"/>
        <v>1k - 5k</v>
      </c>
      <c r="H818" t="s">
        <v>37</v>
      </c>
      <c r="I818" t="s">
        <v>30</v>
      </c>
      <c r="J818">
        <v>1</v>
      </c>
      <c r="K818">
        <v>4</v>
      </c>
      <c r="L818">
        <v>62</v>
      </c>
      <c r="M818" t="str">
        <f t="shared" si="38"/>
        <v>55 - 75</v>
      </c>
      <c r="N818" t="s">
        <v>22</v>
      </c>
      <c r="O818" t="s">
        <v>23</v>
      </c>
      <c r="P818">
        <v>1</v>
      </c>
      <c r="Q818" t="s">
        <v>24</v>
      </c>
      <c r="R818">
        <v>1</v>
      </c>
      <c r="S818" t="s">
        <v>26</v>
      </c>
      <c r="T818" t="s">
        <v>26</v>
      </c>
    </row>
    <row r="819" spans="1:20" x14ac:dyDescent="0.25">
      <c r="A819" t="s">
        <v>20</v>
      </c>
      <c r="B819" s="1">
        <v>6</v>
      </c>
      <c r="C819" t="str">
        <f t="shared" si="36"/>
        <v>&lt; 1 year</v>
      </c>
      <c r="D819" t="s">
        <v>18</v>
      </c>
      <c r="E819" t="s">
        <v>19</v>
      </c>
      <c r="F819">
        <v>1554</v>
      </c>
      <c r="G819" t="str">
        <f t="shared" si="37"/>
        <v>1k - 5k</v>
      </c>
      <c r="H819" t="s">
        <v>29</v>
      </c>
      <c r="I819" t="s">
        <v>32</v>
      </c>
      <c r="J819">
        <v>1</v>
      </c>
      <c r="K819">
        <v>2</v>
      </c>
      <c r="L819">
        <v>24</v>
      </c>
      <c r="M819" t="str">
        <f t="shared" si="38"/>
        <v>18 - 30</v>
      </c>
      <c r="N819" t="s">
        <v>22</v>
      </c>
      <c r="O819" t="s">
        <v>38</v>
      </c>
      <c r="P819">
        <v>2</v>
      </c>
      <c r="Q819" t="s">
        <v>24</v>
      </c>
      <c r="R819">
        <v>1</v>
      </c>
      <c r="S819" t="s">
        <v>25</v>
      </c>
      <c r="T819" t="s">
        <v>26</v>
      </c>
    </row>
    <row r="820" spans="1:20" x14ac:dyDescent="0.25">
      <c r="A820" t="s">
        <v>17</v>
      </c>
      <c r="B820" s="1">
        <v>36</v>
      </c>
      <c r="C820" t="str">
        <f t="shared" si="36"/>
        <v>2 - 5 years</v>
      </c>
      <c r="D820" t="s">
        <v>28</v>
      </c>
      <c r="E820" t="s">
        <v>36</v>
      </c>
      <c r="F820">
        <v>15857</v>
      </c>
      <c r="G820" t="str">
        <f t="shared" si="37"/>
        <v>10k - 20k</v>
      </c>
      <c r="H820" t="s">
        <v>29</v>
      </c>
      <c r="I820" t="s">
        <v>41</v>
      </c>
      <c r="J820">
        <v>2</v>
      </c>
      <c r="K820">
        <v>3</v>
      </c>
      <c r="L820">
        <v>43</v>
      </c>
      <c r="M820" t="str">
        <f t="shared" si="38"/>
        <v>30 - 55</v>
      </c>
      <c r="N820" t="s">
        <v>22</v>
      </c>
      <c r="O820" t="s">
        <v>23</v>
      </c>
      <c r="P820">
        <v>1</v>
      </c>
      <c r="Q820" t="s">
        <v>39</v>
      </c>
      <c r="R820">
        <v>1</v>
      </c>
      <c r="S820" t="s">
        <v>26</v>
      </c>
      <c r="T820" t="s">
        <v>26</v>
      </c>
    </row>
    <row r="821" spans="1:20" x14ac:dyDescent="0.25">
      <c r="A821" t="s">
        <v>17</v>
      </c>
      <c r="B821" s="1">
        <v>18</v>
      </c>
      <c r="C821" t="str">
        <f t="shared" si="36"/>
        <v>1 - 2 years</v>
      </c>
      <c r="D821" t="s">
        <v>28</v>
      </c>
      <c r="E821" t="s">
        <v>19</v>
      </c>
      <c r="F821">
        <v>1345</v>
      </c>
      <c r="G821" t="str">
        <f t="shared" si="37"/>
        <v>1k - 5k</v>
      </c>
      <c r="H821" t="s">
        <v>29</v>
      </c>
      <c r="I821" t="s">
        <v>30</v>
      </c>
      <c r="J821">
        <v>4</v>
      </c>
      <c r="K821">
        <v>3</v>
      </c>
      <c r="L821">
        <v>26</v>
      </c>
      <c r="M821" t="str">
        <f t="shared" si="38"/>
        <v>18 - 30</v>
      </c>
      <c r="N821" t="s">
        <v>46</v>
      </c>
      <c r="O821" t="s">
        <v>23</v>
      </c>
      <c r="P821">
        <v>1</v>
      </c>
      <c r="Q821" t="s">
        <v>24</v>
      </c>
      <c r="R821">
        <v>1</v>
      </c>
      <c r="S821" t="s">
        <v>26</v>
      </c>
      <c r="T821" t="s">
        <v>25</v>
      </c>
    </row>
    <row r="822" spans="1:20" x14ac:dyDescent="0.25">
      <c r="A822" t="s">
        <v>20</v>
      </c>
      <c r="B822" s="1">
        <v>12</v>
      </c>
      <c r="C822" t="str">
        <f t="shared" si="36"/>
        <v>1 - 2 years</v>
      </c>
      <c r="D822" t="s">
        <v>28</v>
      </c>
      <c r="E822" t="s">
        <v>36</v>
      </c>
      <c r="F822">
        <v>1101</v>
      </c>
      <c r="G822" t="str">
        <f t="shared" si="37"/>
        <v>1k - 5k</v>
      </c>
      <c r="H822" t="s">
        <v>29</v>
      </c>
      <c r="I822" t="s">
        <v>30</v>
      </c>
      <c r="J822">
        <v>3</v>
      </c>
      <c r="K822">
        <v>2</v>
      </c>
      <c r="L822">
        <v>27</v>
      </c>
      <c r="M822" t="str">
        <f t="shared" si="38"/>
        <v>18 - 30</v>
      </c>
      <c r="N822" t="s">
        <v>22</v>
      </c>
      <c r="O822" t="s">
        <v>23</v>
      </c>
      <c r="P822">
        <v>2</v>
      </c>
      <c r="Q822" t="s">
        <v>24</v>
      </c>
      <c r="R822">
        <v>1</v>
      </c>
      <c r="S822" t="s">
        <v>25</v>
      </c>
      <c r="T822" t="s">
        <v>26</v>
      </c>
    </row>
    <row r="823" spans="1:20" x14ac:dyDescent="0.25">
      <c r="A823" t="s">
        <v>47</v>
      </c>
      <c r="B823" s="1">
        <v>12</v>
      </c>
      <c r="C823" t="str">
        <f t="shared" si="36"/>
        <v>1 - 2 years</v>
      </c>
      <c r="D823" t="s">
        <v>28</v>
      </c>
      <c r="E823" t="s">
        <v>19</v>
      </c>
      <c r="F823">
        <v>3016</v>
      </c>
      <c r="G823" t="str">
        <f t="shared" si="37"/>
        <v>1k - 5k</v>
      </c>
      <c r="H823" t="s">
        <v>29</v>
      </c>
      <c r="I823" t="s">
        <v>30</v>
      </c>
      <c r="J823">
        <v>3</v>
      </c>
      <c r="K823">
        <v>1</v>
      </c>
      <c r="L823">
        <v>24</v>
      </c>
      <c r="M823" t="str">
        <f t="shared" si="38"/>
        <v>18 - 30</v>
      </c>
      <c r="N823" t="s">
        <v>22</v>
      </c>
      <c r="O823" t="s">
        <v>23</v>
      </c>
      <c r="P823">
        <v>1</v>
      </c>
      <c r="Q823" t="s">
        <v>24</v>
      </c>
      <c r="R823">
        <v>1</v>
      </c>
      <c r="S823" t="s">
        <v>26</v>
      </c>
      <c r="T823" t="s">
        <v>26</v>
      </c>
    </row>
    <row r="824" spans="1:20" x14ac:dyDescent="0.25">
      <c r="A824" t="s">
        <v>17</v>
      </c>
      <c r="B824" s="1">
        <v>36</v>
      </c>
      <c r="C824" t="str">
        <f t="shared" si="36"/>
        <v>2 - 5 years</v>
      </c>
      <c r="D824" t="s">
        <v>28</v>
      </c>
      <c r="E824" t="s">
        <v>19</v>
      </c>
      <c r="F824">
        <v>2712</v>
      </c>
      <c r="G824" t="str">
        <f t="shared" si="37"/>
        <v>1k - 5k</v>
      </c>
      <c r="H824" t="s">
        <v>29</v>
      </c>
      <c r="I824" t="s">
        <v>21</v>
      </c>
      <c r="J824">
        <v>2</v>
      </c>
      <c r="K824">
        <v>2</v>
      </c>
      <c r="L824">
        <v>41</v>
      </c>
      <c r="M824" t="str">
        <f t="shared" si="38"/>
        <v>30 - 55</v>
      </c>
      <c r="N824" t="s">
        <v>46</v>
      </c>
      <c r="O824" t="s">
        <v>23</v>
      </c>
      <c r="P824">
        <v>1</v>
      </c>
      <c r="Q824" t="s">
        <v>24</v>
      </c>
      <c r="R824">
        <v>2</v>
      </c>
      <c r="S824" t="s">
        <v>26</v>
      </c>
      <c r="T824" t="s">
        <v>25</v>
      </c>
    </row>
    <row r="825" spans="1:20" x14ac:dyDescent="0.25">
      <c r="A825" t="s">
        <v>17</v>
      </c>
      <c r="B825" s="1">
        <v>8</v>
      </c>
      <c r="C825" t="str">
        <f t="shared" si="36"/>
        <v>&lt; 1 year</v>
      </c>
      <c r="D825" t="s">
        <v>18</v>
      </c>
      <c r="E825" t="s">
        <v>36</v>
      </c>
      <c r="F825">
        <v>731</v>
      </c>
      <c r="G825" t="str">
        <f t="shared" si="37"/>
        <v>250 - 1k</v>
      </c>
      <c r="H825" t="s">
        <v>29</v>
      </c>
      <c r="I825" t="s">
        <v>21</v>
      </c>
      <c r="J825">
        <v>4</v>
      </c>
      <c r="K825">
        <v>4</v>
      </c>
      <c r="L825">
        <v>47</v>
      </c>
      <c r="M825" t="str">
        <f t="shared" si="38"/>
        <v>30 - 55</v>
      </c>
      <c r="N825" t="s">
        <v>22</v>
      </c>
      <c r="O825" t="s">
        <v>23</v>
      </c>
      <c r="P825">
        <v>2</v>
      </c>
      <c r="Q825" t="s">
        <v>33</v>
      </c>
      <c r="R825">
        <v>1</v>
      </c>
      <c r="S825" t="s">
        <v>26</v>
      </c>
      <c r="T825" t="s">
        <v>26</v>
      </c>
    </row>
    <row r="826" spans="1:20" x14ac:dyDescent="0.25">
      <c r="A826" t="s">
        <v>20</v>
      </c>
      <c r="B826" s="1">
        <v>18</v>
      </c>
      <c r="C826" t="str">
        <f t="shared" si="36"/>
        <v>1 - 2 years</v>
      </c>
      <c r="D826" t="s">
        <v>18</v>
      </c>
      <c r="E826" t="s">
        <v>19</v>
      </c>
      <c r="F826">
        <v>3780</v>
      </c>
      <c r="G826" t="str">
        <f t="shared" si="37"/>
        <v>1k - 5k</v>
      </c>
      <c r="H826" t="s">
        <v>29</v>
      </c>
      <c r="I826" t="s">
        <v>42</v>
      </c>
      <c r="J826">
        <v>3</v>
      </c>
      <c r="K826">
        <v>2</v>
      </c>
      <c r="L826">
        <v>35</v>
      </c>
      <c r="M826" t="str">
        <f t="shared" si="38"/>
        <v>30 - 55</v>
      </c>
      <c r="N826" t="s">
        <v>22</v>
      </c>
      <c r="O826" t="s">
        <v>23</v>
      </c>
      <c r="P826">
        <v>2</v>
      </c>
      <c r="Q826" t="s">
        <v>39</v>
      </c>
      <c r="R826">
        <v>1</v>
      </c>
      <c r="S826" t="s">
        <v>25</v>
      </c>
      <c r="T826" t="s">
        <v>26</v>
      </c>
    </row>
    <row r="827" spans="1:20" x14ac:dyDescent="0.25">
      <c r="A827" t="s">
        <v>17</v>
      </c>
      <c r="B827" s="1">
        <v>21</v>
      </c>
      <c r="C827" t="str">
        <f t="shared" si="36"/>
        <v>1 - 2 years</v>
      </c>
      <c r="D827" t="s">
        <v>18</v>
      </c>
      <c r="E827" t="s">
        <v>36</v>
      </c>
      <c r="F827">
        <v>1602</v>
      </c>
      <c r="G827" t="str">
        <f t="shared" si="37"/>
        <v>1k - 5k</v>
      </c>
      <c r="H827" t="s">
        <v>29</v>
      </c>
      <c r="I827" t="s">
        <v>21</v>
      </c>
      <c r="J827">
        <v>4</v>
      </c>
      <c r="K827">
        <v>3</v>
      </c>
      <c r="L827">
        <v>30</v>
      </c>
      <c r="M827" t="str">
        <f t="shared" si="38"/>
        <v>18 - 30</v>
      </c>
      <c r="N827" t="s">
        <v>22</v>
      </c>
      <c r="O827" t="s">
        <v>23</v>
      </c>
      <c r="P827">
        <v>2</v>
      </c>
      <c r="Q827" t="s">
        <v>24</v>
      </c>
      <c r="R827">
        <v>1</v>
      </c>
      <c r="S827" t="s">
        <v>25</v>
      </c>
      <c r="T827" t="s">
        <v>26</v>
      </c>
    </row>
    <row r="828" spans="1:20" x14ac:dyDescent="0.25">
      <c r="A828" t="s">
        <v>17</v>
      </c>
      <c r="B828" s="1">
        <v>18</v>
      </c>
      <c r="C828" t="str">
        <f t="shared" si="36"/>
        <v>1 - 2 years</v>
      </c>
      <c r="D828" t="s">
        <v>18</v>
      </c>
      <c r="E828" t="s">
        <v>36</v>
      </c>
      <c r="F828">
        <v>3966</v>
      </c>
      <c r="G828" t="str">
        <f t="shared" si="37"/>
        <v>1k - 5k</v>
      </c>
      <c r="H828" t="s">
        <v>29</v>
      </c>
      <c r="I828" t="s">
        <v>21</v>
      </c>
      <c r="J828">
        <v>1</v>
      </c>
      <c r="K828">
        <v>4</v>
      </c>
      <c r="L828">
        <v>33</v>
      </c>
      <c r="M828" t="str">
        <f t="shared" si="38"/>
        <v>30 - 55</v>
      </c>
      <c r="N828" t="s">
        <v>46</v>
      </c>
      <c r="O828" t="s">
        <v>38</v>
      </c>
      <c r="P828">
        <v>3</v>
      </c>
      <c r="Q828" t="s">
        <v>24</v>
      </c>
      <c r="R828">
        <v>1</v>
      </c>
      <c r="S828" t="s">
        <v>25</v>
      </c>
      <c r="T828" t="s">
        <v>25</v>
      </c>
    </row>
    <row r="829" spans="1:20" x14ac:dyDescent="0.25">
      <c r="A829" t="s">
        <v>20</v>
      </c>
      <c r="B829" s="1">
        <v>18</v>
      </c>
      <c r="C829" t="str">
        <f t="shared" si="36"/>
        <v>1 - 2 years</v>
      </c>
      <c r="D829" t="s">
        <v>45</v>
      </c>
      <c r="E829" t="s">
        <v>43</v>
      </c>
      <c r="F829">
        <v>4165</v>
      </c>
      <c r="G829" t="str">
        <f t="shared" si="37"/>
        <v>1k - 5k</v>
      </c>
      <c r="H829" t="s">
        <v>29</v>
      </c>
      <c r="I829" t="s">
        <v>30</v>
      </c>
      <c r="J829">
        <v>2</v>
      </c>
      <c r="K829">
        <v>2</v>
      </c>
      <c r="L829">
        <v>36</v>
      </c>
      <c r="M829" t="str">
        <f t="shared" si="38"/>
        <v>30 - 55</v>
      </c>
      <c r="N829" t="s">
        <v>49</v>
      </c>
      <c r="O829" t="s">
        <v>23</v>
      </c>
      <c r="P829">
        <v>2</v>
      </c>
      <c r="Q829" t="s">
        <v>24</v>
      </c>
      <c r="R829">
        <v>2</v>
      </c>
      <c r="S829" t="s">
        <v>26</v>
      </c>
      <c r="T829" t="s">
        <v>25</v>
      </c>
    </row>
    <row r="830" spans="1:20" x14ac:dyDescent="0.25">
      <c r="A830" t="s">
        <v>17</v>
      </c>
      <c r="B830" s="1">
        <v>36</v>
      </c>
      <c r="C830" t="str">
        <f t="shared" si="36"/>
        <v>2 - 5 years</v>
      </c>
      <c r="D830" t="s">
        <v>28</v>
      </c>
      <c r="E830" t="s">
        <v>36</v>
      </c>
      <c r="F830">
        <v>8335</v>
      </c>
      <c r="G830" t="str">
        <f t="shared" si="37"/>
        <v>5k - 10k</v>
      </c>
      <c r="H830" t="s">
        <v>20</v>
      </c>
      <c r="I830" t="s">
        <v>21</v>
      </c>
      <c r="J830">
        <v>3</v>
      </c>
      <c r="K830">
        <v>4</v>
      </c>
      <c r="L830">
        <v>47</v>
      </c>
      <c r="M830" t="str">
        <f t="shared" si="38"/>
        <v>30 - 55</v>
      </c>
      <c r="N830" t="s">
        <v>22</v>
      </c>
      <c r="O830" t="s">
        <v>34</v>
      </c>
      <c r="P830">
        <v>1</v>
      </c>
      <c r="Q830" t="s">
        <v>24</v>
      </c>
      <c r="R830">
        <v>1</v>
      </c>
      <c r="S830" t="s">
        <v>26</v>
      </c>
      <c r="T830" t="s">
        <v>25</v>
      </c>
    </row>
    <row r="831" spans="1:20" x14ac:dyDescent="0.25">
      <c r="A831" t="s">
        <v>27</v>
      </c>
      <c r="B831" s="1">
        <v>48</v>
      </c>
      <c r="C831" t="str">
        <f t="shared" si="36"/>
        <v>2 - 5 years</v>
      </c>
      <c r="D831" t="s">
        <v>35</v>
      </c>
      <c r="E831" t="s">
        <v>43</v>
      </c>
      <c r="F831">
        <v>6681</v>
      </c>
      <c r="G831" t="str">
        <f t="shared" si="37"/>
        <v>5k - 10k</v>
      </c>
      <c r="H831" t="s">
        <v>20</v>
      </c>
      <c r="I831" t="s">
        <v>30</v>
      </c>
      <c r="J831">
        <v>4</v>
      </c>
      <c r="K831">
        <v>4</v>
      </c>
      <c r="L831">
        <v>38</v>
      </c>
      <c r="M831" t="str">
        <f t="shared" si="38"/>
        <v>30 - 55</v>
      </c>
      <c r="N831" t="s">
        <v>22</v>
      </c>
      <c r="O831" t="s">
        <v>34</v>
      </c>
      <c r="P831">
        <v>1</v>
      </c>
      <c r="Q831" t="s">
        <v>24</v>
      </c>
      <c r="R831">
        <v>2</v>
      </c>
      <c r="S831" t="s">
        <v>25</v>
      </c>
      <c r="T831" t="s">
        <v>26</v>
      </c>
    </row>
    <row r="832" spans="1:20" x14ac:dyDescent="0.25">
      <c r="A832" t="s">
        <v>20</v>
      </c>
      <c r="B832" s="1">
        <v>24</v>
      </c>
      <c r="C832" t="str">
        <f t="shared" si="36"/>
        <v>1 - 2 years</v>
      </c>
      <c r="D832" t="s">
        <v>35</v>
      </c>
      <c r="E832" t="s">
        <v>43</v>
      </c>
      <c r="F832">
        <v>2375</v>
      </c>
      <c r="G832" t="str">
        <f t="shared" si="37"/>
        <v>1k - 5k</v>
      </c>
      <c r="H832" t="s">
        <v>37</v>
      </c>
      <c r="I832" t="s">
        <v>30</v>
      </c>
      <c r="J832">
        <v>4</v>
      </c>
      <c r="K832">
        <v>2</v>
      </c>
      <c r="L832">
        <v>44</v>
      </c>
      <c r="M832" t="str">
        <f t="shared" si="38"/>
        <v>30 - 55</v>
      </c>
      <c r="N832" t="s">
        <v>22</v>
      </c>
      <c r="O832" t="s">
        <v>23</v>
      </c>
      <c r="P832">
        <v>2</v>
      </c>
      <c r="Q832" t="s">
        <v>24</v>
      </c>
      <c r="R832">
        <v>2</v>
      </c>
      <c r="S832" t="s">
        <v>25</v>
      </c>
      <c r="T832" t="s">
        <v>26</v>
      </c>
    </row>
    <row r="833" spans="1:20" x14ac:dyDescent="0.25">
      <c r="A833" t="s">
        <v>17</v>
      </c>
      <c r="B833" s="1">
        <v>18</v>
      </c>
      <c r="C833" t="str">
        <f t="shared" si="36"/>
        <v>1 - 2 years</v>
      </c>
      <c r="D833" t="s">
        <v>28</v>
      </c>
      <c r="E833" t="s">
        <v>36</v>
      </c>
      <c r="F833">
        <v>1216</v>
      </c>
      <c r="G833" t="str">
        <f t="shared" si="37"/>
        <v>1k - 5k</v>
      </c>
      <c r="H833" t="s">
        <v>29</v>
      </c>
      <c r="I833" t="s">
        <v>42</v>
      </c>
      <c r="J833">
        <v>4</v>
      </c>
      <c r="K833">
        <v>3</v>
      </c>
      <c r="L833">
        <v>23</v>
      </c>
      <c r="M833" t="str">
        <f t="shared" si="38"/>
        <v>18 - 30</v>
      </c>
      <c r="N833" t="s">
        <v>22</v>
      </c>
      <c r="O833" t="s">
        <v>38</v>
      </c>
      <c r="P833">
        <v>1</v>
      </c>
      <c r="Q833" t="s">
        <v>24</v>
      </c>
      <c r="R833">
        <v>1</v>
      </c>
      <c r="S833" t="s">
        <v>25</v>
      </c>
      <c r="T833" t="s">
        <v>25</v>
      </c>
    </row>
    <row r="834" spans="1:20" x14ac:dyDescent="0.25">
      <c r="A834" t="s">
        <v>17</v>
      </c>
      <c r="B834" s="1">
        <v>45</v>
      </c>
      <c r="C834" t="str">
        <f t="shared" si="36"/>
        <v>2 - 5 years</v>
      </c>
      <c r="D834" t="s">
        <v>45</v>
      </c>
      <c r="E834" t="s">
        <v>43</v>
      </c>
      <c r="F834">
        <v>11816</v>
      </c>
      <c r="G834" t="str">
        <f t="shared" si="37"/>
        <v>10k - 20k</v>
      </c>
      <c r="H834" t="s">
        <v>29</v>
      </c>
      <c r="I834" t="s">
        <v>21</v>
      </c>
      <c r="J834">
        <v>2</v>
      </c>
      <c r="K834">
        <v>4</v>
      </c>
      <c r="L834">
        <v>29</v>
      </c>
      <c r="M834" t="str">
        <f t="shared" si="38"/>
        <v>18 - 30</v>
      </c>
      <c r="N834" t="s">
        <v>22</v>
      </c>
      <c r="O834" t="s">
        <v>38</v>
      </c>
      <c r="P834">
        <v>2</v>
      </c>
      <c r="Q834" t="s">
        <v>24</v>
      </c>
      <c r="R834">
        <v>1</v>
      </c>
      <c r="S834" t="s">
        <v>26</v>
      </c>
      <c r="T834" t="s">
        <v>25</v>
      </c>
    </row>
    <row r="835" spans="1:20" x14ac:dyDescent="0.25">
      <c r="A835" t="s">
        <v>27</v>
      </c>
      <c r="B835" s="1">
        <v>24</v>
      </c>
      <c r="C835" t="str">
        <f t="shared" ref="C835:C898" si="39">IF(B835&lt;=11,"&lt; 1 year",IF(B835&lt;=24,"1 - 2 years",IF(B835&lt;=72,"2 - 5 years", "&gt; 5 years")))</f>
        <v>1 - 2 years</v>
      </c>
      <c r="D835" t="s">
        <v>28</v>
      </c>
      <c r="E835" t="s">
        <v>19</v>
      </c>
      <c r="F835">
        <v>5084</v>
      </c>
      <c r="G835" t="str">
        <f t="shared" ref="G835:G898" si="40">IF(F835&lt;= 1000,"250 - 1k",IF(F835&lt;=5000,"1k - 5k",IF(F835&lt;=10000,"5k - 10k", "10k - 20k")))</f>
        <v>5k - 10k</v>
      </c>
      <c r="H835" t="s">
        <v>20</v>
      </c>
      <c r="I835" t="s">
        <v>21</v>
      </c>
      <c r="J835">
        <v>2</v>
      </c>
      <c r="K835">
        <v>4</v>
      </c>
      <c r="L835">
        <v>42</v>
      </c>
      <c r="M835" t="str">
        <f t="shared" ref="M835:M898" si="41">IF(L835&lt;=30,"18 - 30",IF(L835&lt;=55,"30 - 55",IF(L835&gt;=75,"55 - 75","55 - 75")))</f>
        <v>30 - 55</v>
      </c>
      <c r="N835" t="s">
        <v>22</v>
      </c>
      <c r="O835" t="s">
        <v>23</v>
      </c>
      <c r="P835">
        <v>1</v>
      </c>
      <c r="Q835" t="s">
        <v>24</v>
      </c>
      <c r="R835">
        <v>1</v>
      </c>
      <c r="S835" t="s">
        <v>25</v>
      </c>
      <c r="T835" t="s">
        <v>26</v>
      </c>
    </row>
    <row r="836" spans="1:20" x14ac:dyDescent="0.25">
      <c r="A836" t="s">
        <v>47</v>
      </c>
      <c r="B836" s="1">
        <v>15</v>
      </c>
      <c r="C836" t="str">
        <f t="shared" si="39"/>
        <v>1 - 2 years</v>
      </c>
      <c r="D836" t="s">
        <v>28</v>
      </c>
      <c r="E836" t="s">
        <v>19</v>
      </c>
      <c r="F836">
        <v>2327</v>
      </c>
      <c r="G836" t="str">
        <f t="shared" si="40"/>
        <v>1k - 5k</v>
      </c>
      <c r="H836" t="s">
        <v>29</v>
      </c>
      <c r="I836" t="s">
        <v>42</v>
      </c>
      <c r="J836">
        <v>2</v>
      </c>
      <c r="K836">
        <v>3</v>
      </c>
      <c r="L836">
        <v>25</v>
      </c>
      <c r="M836" t="str">
        <f t="shared" si="41"/>
        <v>18 - 30</v>
      </c>
      <c r="N836" t="s">
        <v>22</v>
      </c>
      <c r="O836" t="s">
        <v>23</v>
      </c>
      <c r="P836">
        <v>1</v>
      </c>
      <c r="Q836" t="s">
        <v>33</v>
      </c>
      <c r="R836">
        <v>1</v>
      </c>
      <c r="S836" t="s">
        <v>26</v>
      </c>
      <c r="T836" t="s">
        <v>25</v>
      </c>
    </row>
    <row r="837" spans="1:20" x14ac:dyDescent="0.25">
      <c r="A837" t="s">
        <v>17</v>
      </c>
      <c r="B837" s="1">
        <v>12</v>
      </c>
      <c r="C837" t="str">
        <f t="shared" si="39"/>
        <v>1 - 2 years</v>
      </c>
      <c r="D837" t="s">
        <v>45</v>
      </c>
      <c r="E837" t="s">
        <v>36</v>
      </c>
      <c r="F837">
        <v>1082</v>
      </c>
      <c r="G837" t="str">
        <f t="shared" si="40"/>
        <v>1k - 5k</v>
      </c>
      <c r="H837" t="s">
        <v>29</v>
      </c>
      <c r="I837" t="s">
        <v>30</v>
      </c>
      <c r="J837">
        <v>4</v>
      </c>
      <c r="K837">
        <v>4</v>
      </c>
      <c r="L837">
        <v>48</v>
      </c>
      <c r="M837" t="str">
        <f t="shared" si="41"/>
        <v>30 - 55</v>
      </c>
      <c r="N837" t="s">
        <v>46</v>
      </c>
      <c r="O837" t="s">
        <v>23</v>
      </c>
      <c r="P837">
        <v>2</v>
      </c>
      <c r="Q837" t="s">
        <v>24</v>
      </c>
      <c r="R837">
        <v>1</v>
      </c>
      <c r="S837" t="s">
        <v>26</v>
      </c>
      <c r="T837" t="s">
        <v>25</v>
      </c>
    </row>
    <row r="838" spans="1:20" x14ac:dyDescent="0.25">
      <c r="A838" t="s">
        <v>20</v>
      </c>
      <c r="B838" s="1">
        <v>12</v>
      </c>
      <c r="C838" t="str">
        <f t="shared" si="39"/>
        <v>1 - 2 years</v>
      </c>
      <c r="D838" t="s">
        <v>28</v>
      </c>
      <c r="E838" t="s">
        <v>19</v>
      </c>
      <c r="F838">
        <v>886</v>
      </c>
      <c r="G838" t="str">
        <f t="shared" si="40"/>
        <v>250 - 1k</v>
      </c>
      <c r="H838" t="s">
        <v>20</v>
      </c>
      <c r="I838" t="s">
        <v>30</v>
      </c>
      <c r="J838">
        <v>4</v>
      </c>
      <c r="K838">
        <v>2</v>
      </c>
      <c r="L838">
        <v>21</v>
      </c>
      <c r="M838" t="str">
        <f t="shared" si="41"/>
        <v>18 - 30</v>
      </c>
      <c r="N838" t="s">
        <v>22</v>
      </c>
      <c r="O838" t="s">
        <v>23</v>
      </c>
      <c r="P838">
        <v>1</v>
      </c>
      <c r="Q838" t="s">
        <v>24</v>
      </c>
      <c r="R838">
        <v>1</v>
      </c>
      <c r="S838" t="s">
        <v>26</v>
      </c>
      <c r="T838" t="s">
        <v>26</v>
      </c>
    </row>
    <row r="839" spans="1:20" x14ac:dyDescent="0.25">
      <c r="A839" t="s">
        <v>20</v>
      </c>
      <c r="B839" s="1">
        <v>4</v>
      </c>
      <c r="C839" t="str">
        <f t="shared" si="39"/>
        <v>&lt; 1 year</v>
      </c>
      <c r="D839" t="s">
        <v>28</v>
      </c>
      <c r="E839" t="s">
        <v>19</v>
      </c>
      <c r="F839">
        <v>601</v>
      </c>
      <c r="G839" t="str">
        <f t="shared" si="40"/>
        <v>250 - 1k</v>
      </c>
      <c r="H839" t="s">
        <v>29</v>
      </c>
      <c r="I839" t="s">
        <v>42</v>
      </c>
      <c r="J839">
        <v>1</v>
      </c>
      <c r="K839">
        <v>3</v>
      </c>
      <c r="L839">
        <v>23</v>
      </c>
      <c r="M839" t="str">
        <f t="shared" si="41"/>
        <v>18 - 30</v>
      </c>
      <c r="N839" t="s">
        <v>22</v>
      </c>
      <c r="O839" t="s">
        <v>38</v>
      </c>
      <c r="P839">
        <v>1</v>
      </c>
      <c r="Q839" t="s">
        <v>33</v>
      </c>
      <c r="R839">
        <v>2</v>
      </c>
      <c r="S839" t="s">
        <v>26</v>
      </c>
      <c r="T839" t="s">
        <v>26</v>
      </c>
    </row>
    <row r="840" spans="1:20" x14ac:dyDescent="0.25">
      <c r="A840" t="s">
        <v>17</v>
      </c>
      <c r="B840" s="1">
        <v>24</v>
      </c>
      <c r="C840" t="str">
        <f t="shared" si="39"/>
        <v>1 - 2 years</v>
      </c>
      <c r="D840" t="s">
        <v>18</v>
      </c>
      <c r="E840" t="s">
        <v>36</v>
      </c>
      <c r="F840">
        <v>2957</v>
      </c>
      <c r="G840" t="str">
        <f t="shared" si="40"/>
        <v>1k - 5k</v>
      </c>
      <c r="H840" t="s">
        <v>29</v>
      </c>
      <c r="I840" t="s">
        <v>21</v>
      </c>
      <c r="J840">
        <v>4</v>
      </c>
      <c r="K840">
        <v>4</v>
      </c>
      <c r="L840">
        <v>63</v>
      </c>
      <c r="M840" t="str">
        <f t="shared" si="41"/>
        <v>55 - 75</v>
      </c>
      <c r="N840" t="s">
        <v>22</v>
      </c>
      <c r="O840" t="s">
        <v>23</v>
      </c>
      <c r="P840">
        <v>2</v>
      </c>
      <c r="Q840" t="s">
        <v>24</v>
      </c>
      <c r="R840">
        <v>1</v>
      </c>
      <c r="S840" t="s">
        <v>25</v>
      </c>
      <c r="T840" t="s">
        <v>26</v>
      </c>
    </row>
    <row r="841" spans="1:20" x14ac:dyDescent="0.25">
      <c r="A841" t="s">
        <v>20</v>
      </c>
      <c r="B841" s="1">
        <v>24</v>
      </c>
      <c r="C841" t="str">
        <f t="shared" si="39"/>
        <v>1 - 2 years</v>
      </c>
      <c r="D841" t="s">
        <v>18</v>
      </c>
      <c r="E841" t="s">
        <v>19</v>
      </c>
      <c r="F841">
        <v>2611</v>
      </c>
      <c r="G841" t="str">
        <f t="shared" si="40"/>
        <v>1k - 5k</v>
      </c>
      <c r="H841" t="s">
        <v>29</v>
      </c>
      <c r="I841" t="s">
        <v>21</v>
      </c>
      <c r="J841">
        <v>4</v>
      </c>
      <c r="K841">
        <v>3</v>
      </c>
      <c r="L841">
        <v>46</v>
      </c>
      <c r="M841" t="str">
        <f t="shared" si="41"/>
        <v>30 - 55</v>
      </c>
      <c r="N841" t="s">
        <v>22</v>
      </c>
      <c r="O841" t="s">
        <v>23</v>
      </c>
      <c r="P841">
        <v>2</v>
      </c>
      <c r="Q841" t="s">
        <v>24</v>
      </c>
      <c r="R841">
        <v>1</v>
      </c>
      <c r="S841" t="s">
        <v>26</v>
      </c>
      <c r="T841" t="s">
        <v>26</v>
      </c>
    </row>
    <row r="842" spans="1:20" x14ac:dyDescent="0.25">
      <c r="A842" t="s">
        <v>17</v>
      </c>
      <c r="B842" s="1">
        <v>36</v>
      </c>
      <c r="C842" t="str">
        <f t="shared" si="39"/>
        <v>2 - 5 years</v>
      </c>
      <c r="D842" t="s">
        <v>28</v>
      </c>
      <c r="E842" t="s">
        <v>19</v>
      </c>
      <c r="F842">
        <v>5179</v>
      </c>
      <c r="G842" t="str">
        <f t="shared" si="40"/>
        <v>5k - 10k</v>
      </c>
      <c r="H842" t="s">
        <v>29</v>
      </c>
      <c r="I842" t="s">
        <v>32</v>
      </c>
      <c r="J842">
        <v>4</v>
      </c>
      <c r="K842">
        <v>2</v>
      </c>
      <c r="L842">
        <v>29</v>
      </c>
      <c r="M842" t="str">
        <f t="shared" si="41"/>
        <v>18 - 30</v>
      </c>
      <c r="N842" t="s">
        <v>22</v>
      </c>
      <c r="O842" t="s">
        <v>23</v>
      </c>
      <c r="P842">
        <v>1</v>
      </c>
      <c r="Q842" t="s">
        <v>24</v>
      </c>
      <c r="R842">
        <v>1</v>
      </c>
      <c r="S842" t="s">
        <v>26</v>
      </c>
      <c r="T842" t="s">
        <v>25</v>
      </c>
    </row>
    <row r="843" spans="1:20" x14ac:dyDescent="0.25">
      <c r="A843" t="s">
        <v>20</v>
      </c>
      <c r="B843" s="1">
        <v>21</v>
      </c>
      <c r="C843" t="str">
        <f t="shared" si="39"/>
        <v>1 - 2 years</v>
      </c>
      <c r="D843" t="s">
        <v>35</v>
      </c>
      <c r="E843" t="s">
        <v>36</v>
      </c>
      <c r="F843">
        <v>2993</v>
      </c>
      <c r="G843" t="str">
        <f t="shared" si="40"/>
        <v>1k - 5k</v>
      </c>
      <c r="H843" t="s">
        <v>29</v>
      </c>
      <c r="I843" t="s">
        <v>30</v>
      </c>
      <c r="J843">
        <v>3</v>
      </c>
      <c r="K843">
        <v>2</v>
      </c>
      <c r="L843">
        <v>28</v>
      </c>
      <c r="M843" t="str">
        <f t="shared" si="41"/>
        <v>18 - 30</v>
      </c>
      <c r="N843" t="s">
        <v>49</v>
      </c>
      <c r="O843" t="s">
        <v>23</v>
      </c>
      <c r="P843">
        <v>2</v>
      </c>
      <c r="Q843" t="s">
        <v>33</v>
      </c>
      <c r="R843">
        <v>1</v>
      </c>
      <c r="S843" t="s">
        <v>26</v>
      </c>
      <c r="T843" t="s">
        <v>26</v>
      </c>
    </row>
    <row r="844" spans="1:20" x14ac:dyDescent="0.25">
      <c r="A844" t="s">
        <v>20</v>
      </c>
      <c r="B844" s="1">
        <v>18</v>
      </c>
      <c r="C844" t="str">
        <f t="shared" si="39"/>
        <v>1 - 2 years</v>
      </c>
      <c r="D844" t="s">
        <v>28</v>
      </c>
      <c r="E844" t="s">
        <v>50</v>
      </c>
      <c r="F844">
        <v>1943</v>
      </c>
      <c r="G844" t="str">
        <f t="shared" si="40"/>
        <v>1k - 5k</v>
      </c>
      <c r="H844" t="s">
        <v>29</v>
      </c>
      <c r="I844" t="s">
        <v>42</v>
      </c>
      <c r="J844">
        <v>4</v>
      </c>
      <c r="K844">
        <v>4</v>
      </c>
      <c r="L844">
        <v>23</v>
      </c>
      <c r="M844" t="str">
        <f t="shared" si="41"/>
        <v>18 - 30</v>
      </c>
      <c r="N844" t="s">
        <v>22</v>
      </c>
      <c r="O844" t="s">
        <v>23</v>
      </c>
      <c r="P844">
        <v>1</v>
      </c>
      <c r="Q844" t="s">
        <v>24</v>
      </c>
      <c r="R844">
        <v>1</v>
      </c>
      <c r="S844" t="s">
        <v>26</v>
      </c>
      <c r="T844" t="s">
        <v>25</v>
      </c>
    </row>
    <row r="845" spans="1:20" x14ac:dyDescent="0.25">
      <c r="A845" t="s">
        <v>20</v>
      </c>
      <c r="B845" s="1">
        <v>24</v>
      </c>
      <c r="C845" t="str">
        <f t="shared" si="39"/>
        <v>1 - 2 years</v>
      </c>
      <c r="D845" t="s">
        <v>48</v>
      </c>
      <c r="E845" t="s">
        <v>43</v>
      </c>
      <c r="F845">
        <v>1559</v>
      </c>
      <c r="G845" t="str">
        <f t="shared" si="40"/>
        <v>1k - 5k</v>
      </c>
      <c r="H845" t="s">
        <v>29</v>
      </c>
      <c r="I845" t="s">
        <v>32</v>
      </c>
      <c r="J845">
        <v>4</v>
      </c>
      <c r="K845">
        <v>4</v>
      </c>
      <c r="L845">
        <v>50</v>
      </c>
      <c r="M845" t="str">
        <f t="shared" si="41"/>
        <v>30 - 55</v>
      </c>
      <c r="N845" t="s">
        <v>46</v>
      </c>
      <c r="O845" t="s">
        <v>23</v>
      </c>
      <c r="P845">
        <v>1</v>
      </c>
      <c r="Q845" t="s">
        <v>24</v>
      </c>
      <c r="R845">
        <v>1</v>
      </c>
      <c r="S845" t="s">
        <v>25</v>
      </c>
      <c r="T845" t="s">
        <v>26</v>
      </c>
    </row>
    <row r="846" spans="1:20" x14ac:dyDescent="0.25">
      <c r="A846" t="s">
        <v>20</v>
      </c>
      <c r="B846" s="1">
        <v>18</v>
      </c>
      <c r="C846" t="str">
        <f t="shared" si="39"/>
        <v>1 - 2 years</v>
      </c>
      <c r="D846" t="s">
        <v>28</v>
      </c>
      <c r="E846" t="s">
        <v>19</v>
      </c>
      <c r="F846">
        <v>3422</v>
      </c>
      <c r="G846" t="str">
        <f t="shared" si="40"/>
        <v>1k - 5k</v>
      </c>
      <c r="H846" t="s">
        <v>29</v>
      </c>
      <c r="I846" t="s">
        <v>21</v>
      </c>
      <c r="J846">
        <v>4</v>
      </c>
      <c r="K846">
        <v>4</v>
      </c>
      <c r="L846">
        <v>47</v>
      </c>
      <c r="M846" t="str">
        <f t="shared" si="41"/>
        <v>30 - 55</v>
      </c>
      <c r="N846" t="s">
        <v>46</v>
      </c>
      <c r="O846" t="s">
        <v>23</v>
      </c>
      <c r="P846">
        <v>3</v>
      </c>
      <c r="Q846" t="s">
        <v>24</v>
      </c>
      <c r="R846">
        <v>2</v>
      </c>
      <c r="S846" t="s">
        <v>25</v>
      </c>
      <c r="T846" t="s">
        <v>26</v>
      </c>
    </row>
    <row r="847" spans="1:20" x14ac:dyDescent="0.25">
      <c r="A847" t="s">
        <v>27</v>
      </c>
      <c r="B847" s="1">
        <v>21</v>
      </c>
      <c r="C847" t="str">
        <f t="shared" si="39"/>
        <v>1 - 2 years</v>
      </c>
      <c r="D847" t="s">
        <v>28</v>
      </c>
      <c r="E847" t="s">
        <v>19</v>
      </c>
      <c r="F847">
        <v>3976</v>
      </c>
      <c r="G847" t="str">
        <f t="shared" si="40"/>
        <v>1k - 5k</v>
      </c>
      <c r="H847" t="s">
        <v>20</v>
      </c>
      <c r="I847" t="s">
        <v>32</v>
      </c>
      <c r="J847">
        <v>2</v>
      </c>
      <c r="K847">
        <v>3</v>
      </c>
      <c r="L847">
        <v>35</v>
      </c>
      <c r="M847" t="str">
        <f t="shared" si="41"/>
        <v>30 - 55</v>
      </c>
      <c r="N847" t="s">
        <v>22</v>
      </c>
      <c r="O847" t="s">
        <v>23</v>
      </c>
      <c r="P847">
        <v>1</v>
      </c>
      <c r="Q847" t="s">
        <v>24</v>
      </c>
      <c r="R847">
        <v>1</v>
      </c>
      <c r="S847" t="s">
        <v>25</v>
      </c>
      <c r="T847" t="s">
        <v>26</v>
      </c>
    </row>
    <row r="848" spans="1:20" x14ac:dyDescent="0.25">
      <c r="A848" t="s">
        <v>20</v>
      </c>
      <c r="B848" s="1">
        <v>18</v>
      </c>
      <c r="C848" t="str">
        <f t="shared" si="39"/>
        <v>1 - 2 years</v>
      </c>
      <c r="D848" t="s">
        <v>28</v>
      </c>
      <c r="E848" t="s">
        <v>36</v>
      </c>
      <c r="F848">
        <v>6761</v>
      </c>
      <c r="G848" t="str">
        <f t="shared" si="40"/>
        <v>5k - 10k</v>
      </c>
      <c r="H848" t="s">
        <v>20</v>
      </c>
      <c r="I848" t="s">
        <v>30</v>
      </c>
      <c r="J848">
        <v>2</v>
      </c>
      <c r="K848">
        <v>4</v>
      </c>
      <c r="L848">
        <v>68</v>
      </c>
      <c r="M848" t="str">
        <f t="shared" si="41"/>
        <v>55 - 75</v>
      </c>
      <c r="N848" t="s">
        <v>22</v>
      </c>
      <c r="O848" t="s">
        <v>38</v>
      </c>
      <c r="P848">
        <v>2</v>
      </c>
      <c r="Q848" t="s">
        <v>24</v>
      </c>
      <c r="R848">
        <v>1</v>
      </c>
      <c r="S848" t="s">
        <v>26</v>
      </c>
      <c r="T848" t="s">
        <v>25</v>
      </c>
    </row>
    <row r="849" spans="1:20" x14ac:dyDescent="0.25">
      <c r="A849" t="s">
        <v>20</v>
      </c>
      <c r="B849" s="1">
        <v>24</v>
      </c>
      <c r="C849" t="str">
        <f t="shared" si="39"/>
        <v>1 - 2 years</v>
      </c>
      <c r="D849" t="s">
        <v>28</v>
      </c>
      <c r="E849" t="s">
        <v>36</v>
      </c>
      <c r="F849">
        <v>1249</v>
      </c>
      <c r="G849" t="str">
        <f t="shared" si="40"/>
        <v>1k - 5k</v>
      </c>
      <c r="H849" t="s">
        <v>29</v>
      </c>
      <c r="I849" t="s">
        <v>42</v>
      </c>
      <c r="J849">
        <v>4</v>
      </c>
      <c r="K849">
        <v>2</v>
      </c>
      <c r="L849">
        <v>28</v>
      </c>
      <c r="M849" t="str">
        <f t="shared" si="41"/>
        <v>18 - 30</v>
      </c>
      <c r="N849" t="s">
        <v>22</v>
      </c>
      <c r="O849" t="s">
        <v>23</v>
      </c>
      <c r="P849">
        <v>1</v>
      </c>
      <c r="Q849" t="s">
        <v>24</v>
      </c>
      <c r="R849">
        <v>1</v>
      </c>
      <c r="S849" t="s">
        <v>26</v>
      </c>
      <c r="T849" t="s">
        <v>26</v>
      </c>
    </row>
    <row r="850" spans="1:20" x14ac:dyDescent="0.25">
      <c r="A850" t="s">
        <v>17</v>
      </c>
      <c r="B850" s="1">
        <v>9</v>
      </c>
      <c r="C850" t="str">
        <f t="shared" si="39"/>
        <v>&lt; 1 year</v>
      </c>
      <c r="D850" t="s">
        <v>28</v>
      </c>
      <c r="E850" t="s">
        <v>19</v>
      </c>
      <c r="F850">
        <v>1364</v>
      </c>
      <c r="G850" t="str">
        <f t="shared" si="40"/>
        <v>1k - 5k</v>
      </c>
      <c r="H850" t="s">
        <v>29</v>
      </c>
      <c r="I850" t="s">
        <v>32</v>
      </c>
      <c r="J850">
        <v>3</v>
      </c>
      <c r="K850">
        <v>4</v>
      </c>
      <c r="L850">
        <v>59</v>
      </c>
      <c r="M850" t="str">
        <f t="shared" si="41"/>
        <v>55 - 75</v>
      </c>
      <c r="N850" t="s">
        <v>22</v>
      </c>
      <c r="O850" t="s">
        <v>23</v>
      </c>
      <c r="P850">
        <v>1</v>
      </c>
      <c r="Q850" t="s">
        <v>24</v>
      </c>
      <c r="R850">
        <v>1</v>
      </c>
      <c r="S850" t="s">
        <v>26</v>
      </c>
      <c r="T850" t="s">
        <v>26</v>
      </c>
    </row>
    <row r="851" spans="1:20" x14ac:dyDescent="0.25">
      <c r="A851" t="s">
        <v>17</v>
      </c>
      <c r="B851" s="1">
        <v>12</v>
      </c>
      <c r="C851" t="str">
        <f t="shared" si="39"/>
        <v>1 - 2 years</v>
      </c>
      <c r="D851" t="s">
        <v>28</v>
      </c>
      <c r="E851" t="s">
        <v>19</v>
      </c>
      <c r="F851">
        <v>709</v>
      </c>
      <c r="G851" t="str">
        <f t="shared" si="40"/>
        <v>250 - 1k</v>
      </c>
      <c r="H851" t="s">
        <v>29</v>
      </c>
      <c r="I851" t="s">
        <v>21</v>
      </c>
      <c r="J851">
        <v>4</v>
      </c>
      <c r="K851">
        <v>4</v>
      </c>
      <c r="L851">
        <v>57</v>
      </c>
      <c r="M851" t="str">
        <f t="shared" si="41"/>
        <v>55 - 75</v>
      </c>
      <c r="N851" t="s">
        <v>49</v>
      </c>
      <c r="O851" t="s">
        <v>23</v>
      </c>
      <c r="P851">
        <v>1</v>
      </c>
      <c r="Q851" t="s">
        <v>33</v>
      </c>
      <c r="R851">
        <v>1</v>
      </c>
      <c r="S851" t="s">
        <v>26</v>
      </c>
      <c r="T851" t="s">
        <v>25</v>
      </c>
    </row>
    <row r="852" spans="1:20" x14ac:dyDescent="0.25">
      <c r="A852" t="s">
        <v>17</v>
      </c>
      <c r="B852" s="1">
        <v>20</v>
      </c>
      <c r="C852" t="str">
        <f t="shared" si="39"/>
        <v>1 - 2 years</v>
      </c>
      <c r="D852" t="s">
        <v>18</v>
      </c>
      <c r="E852" t="s">
        <v>36</v>
      </c>
      <c r="F852">
        <v>2235</v>
      </c>
      <c r="G852" t="str">
        <f t="shared" si="40"/>
        <v>1k - 5k</v>
      </c>
      <c r="H852" t="s">
        <v>29</v>
      </c>
      <c r="I852" t="s">
        <v>30</v>
      </c>
      <c r="J852">
        <v>4</v>
      </c>
      <c r="K852">
        <v>2</v>
      </c>
      <c r="L852">
        <v>33</v>
      </c>
      <c r="M852" t="str">
        <f t="shared" si="41"/>
        <v>30 - 55</v>
      </c>
      <c r="N852" t="s">
        <v>46</v>
      </c>
      <c r="O852" t="s">
        <v>38</v>
      </c>
      <c r="P852">
        <v>2</v>
      </c>
      <c r="Q852" t="s">
        <v>24</v>
      </c>
      <c r="R852">
        <v>1</v>
      </c>
      <c r="S852" t="s">
        <v>26</v>
      </c>
      <c r="T852" t="s">
        <v>25</v>
      </c>
    </row>
    <row r="853" spans="1:20" x14ac:dyDescent="0.25">
      <c r="A853" t="s">
        <v>20</v>
      </c>
      <c r="B853" s="1">
        <v>24</v>
      </c>
      <c r="C853" t="str">
        <f t="shared" si="39"/>
        <v>1 - 2 years</v>
      </c>
      <c r="D853" t="s">
        <v>18</v>
      </c>
      <c r="E853" t="s">
        <v>36</v>
      </c>
      <c r="F853">
        <v>4042</v>
      </c>
      <c r="G853" t="str">
        <f t="shared" si="40"/>
        <v>1k - 5k</v>
      </c>
      <c r="H853" t="s">
        <v>20</v>
      </c>
      <c r="I853" t="s">
        <v>32</v>
      </c>
      <c r="J853">
        <v>3</v>
      </c>
      <c r="K853">
        <v>4</v>
      </c>
      <c r="L853">
        <v>43</v>
      </c>
      <c r="M853" t="str">
        <f t="shared" si="41"/>
        <v>30 - 55</v>
      </c>
      <c r="N853" t="s">
        <v>22</v>
      </c>
      <c r="O853" t="s">
        <v>23</v>
      </c>
      <c r="P853">
        <v>2</v>
      </c>
      <c r="Q853" t="s">
        <v>24</v>
      </c>
      <c r="R853">
        <v>1</v>
      </c>
      <c r="S853" t="s">
        <v>25</v>
      </c>
      <c r="T853" t="s">
        <v>26</v>
      </c>
    </row>
    <row r="854" spans="1:20" x14ac:dyDescent="0.25">
      <c r="A854" t="s">
        <v>20</v>
      </c>
      <c r="B854" s="1">
        <v>15</v>
      </c>
      <c r="C854" t="str">
        <f t="shared" si="39"/>
        <v>1 - 2 years</v>
      </c>
      <c r="D854" t="s">
        <v>18</v>
      </c>
      <c r="E854" t="s">
        <v>19</v>
      </c>
      <c r="F854">
        <v>1471</v>
      </c>
      <c r="G854" t="str">
        <f t="shared" si="40"/>
        <v>1k - 5k</v>
      </c>
      <c r="H854" t="s">
        <v>29</v>
      </c>
      <c r="I854" t="s">
        <v>30</v>
      </c>
      <c r="J854">
        <v>4</v>
      </c>
      <c r="K854">
        <v>4</v>
      </c>
      <c r="L854">
        <v>35</v>
      </c>
      <c r="M854" t="str">
        <f t="shared" si="41"/>
        <v>30 - 55</v>
      </c>
      <c r="N854" t="s">
        <v>22</v>
      </c>
      <c r="O854" t="s">
        <v>34</v>
      </c>
      <c r="P854">
        <v>2</v>
      </c>
      <c r="Q854" t="s">
        <v>24</v>
      </c>
      <c r="R854">
        <v>1</v>
      </c>
      <c r="S854" t="s">
        <v>25</v>
      </c>
      <c r="T854" t="s">
        <v>26</v>
      </c>
    </row>
    <row r="855" spans="1:20" x14ac:dyDescent="0.25">
      <c r="A855" t="s">
        <v>17</v>
      </c>
      <c r="B855" s="1">
        <v>18</v>
      </c>
      <c r="C855" t="str">
        <f t="shared" si="39"/>
        <v>1 - 2 years</v>
      </c>
      <c r="D855" t="s">
        <v>48</v>
      </c>
      <c r="E855" t="s">
        <v>36</v>
      </c>
      <c r="F855">
        <v>1442</v>
      </c>
      <c r="G855" t="str">
        <f t="shared" si="40"/>
        <v>1k - 5k</v>
      </c>
      <c r="H855" t="s">
        <v>29</v>
      </c>
      <c r="I855" t="s">
        <v>32</v>
      </c>
      <c r="J855">
        <v>4</v>
      </c>
      <c r="K855">
        <v>4</v>
      </c>
      <c r="L855">
        <v>32</v>
      </c>
      <c r="M855" t="str">
        <f t="shared" si="41"/>
        <v>30 - 55</v>
      </c>
      <c r="N855" t="s">
        <v>22</v>
      </c>
      <c r="O855" t="s">
        <v>34</v>
      </c>
      <c r="P855">
        <v>2</v>
      </c>
      <c r="Q855" t="s">
        <v>33</v>
      </c>
      <c r="R855">
        <v>2</v>
      </c>
      <c r="S855" t="s">
        <v>26</v>
      </c>
      <c r="T855" t="s">
        <v>25</v>
      </c>
    </row>
    <row r="856" spans="1:20" x14ac:dyDescent="0.25">
      <c r="A856" t="s">
        <v>20</v>
      </c>
      <c r="B856" s="1">
        <v>36</v>
      </c>
      <c r="C856" t="str">
        <f t="shared" si="39"/>
        <v>2 - 5 years</v>
      </c>
      <c r="D856" t="s">
        <v>35</v>
      </c>
      <c r="E856" t="s">
        <v>36</v>
      </c>
      <c r="F856">
        <v>10875</v>
      </c>
      <c r="G856" t="str">
        <f t="shared" si="40"/>
        <v>10k - 20k</v>
      </c>
      <c r="H856" t="s">
        <v>29</v>
      </c>
      <c r="I856" t="s">
        <v>21</v>
      </c>
      <c r="J856">
        <v>2</v>
      </c>
      <c r="K856">
        <v>2</v>
      </c>
      <c r="L856">
        <v>45</v>
      </c>
      <c r="M856" t="str">
        <f t="shared" si="41"/>
        <v>30 - 55</v>
      </c>
      <c r="N856" t="s">
        <v>22</v>
      </c>
      <c r="O856" t="s">
        <v>23</v>
      </c>
      <c r="P856">
        <v>2</v>
      </c>
      <c r="Q856" t="s">
        <v>24</v>
      </c>
      <c r="R856">
        <v>2</v>
      </c>
      <c r="S856" t="s">
        <v>25</v>
      </c>
      <c r="T856" t="s">
        <v>26</v>
      </c>
    </row>
    <row r="857" spans="1:20" x14ac:dyDescent="0.25">
      <c r="A857" t="s">
        <v>20</v>
      </c>
      <c r="B857" s="1">
        <v>24</v>
      </c>
      <c r="C857" t="str">
        <f t="shared" si="39"/>
        <v>1 - 2 years</v>
      </c>
      <c r="D857" t="s">
        <v>28</v>
      </c>
      <c r="E857" t="s">
        <v>36</v>
      </c>
      <c r="F857">
        <v>1474</v>
      </c>
      <c r="G857" t="str">
        <f t="shared" si="40"/>
        <v>1k - 5k</v>
      </c>
      <c r="H857" t="s">
        <v>44</v>
      </c>
      <c r="I857" t="s">
        <v>42</v>
      </c>
      <c r="J857">
        <v>4</v>
      </c>
      <c r="K857">
        <v>3</v>
      </c>
      <c r="L857">
        <v>33</v>
      </c>
      <c r="M857" t="str">
        <f t="shared" si="41"/>
        <v>30 - 55</v>
      </c>
      <c r="N857" t="s">
        <v>22</v>
      </c>
      <c r="O857" t="s">
        <v>23</v>
      </c>
      <c r="P857">
        <v>1</v>
      </c>
      <c r="Q857" t="s">
        <v>24</v>
      </c>
      <c r="R857">
        <v>1</v>
      </c>
      <c r="S857" t="s">
        <v>25</v>
      </c>
      <c r="T857" t="s">
        <v>26</v>
      </c>
    </row>
    <row r="858" spans="1:20" x14ac:dyDescent="0.25">
      <c r="A858" t="s">
        <v>20</v>
      </c>
      <c r="B858" s="1">
        <v>10</v>
      </c>
      <c r="C858" t="str">
        <f t="shared" si="39"/>
        <v>&lt; 1 year</v>
      </c>
      <c r="D858" t="s">
        <v>28</v>
      </c>
      <c r="E858" t="s">
        <v>31</v>
      </c>
      <c r="F858">
        <v>894</v>
      </c>
      <c r="G858" t="str">
        <f t="shared" si="40"/>
        <v>250 - 1k</v>
      </c>
      <c r="H858" t="s">
        <v>20</v>
      </c>
      <c r="I858" t="s">
        <v>32</v>
      </c>
      <c r="J858">
        <v>4</v>
      </c>
      <c r="K858">
        <v>3</v>
      </c>
      <c r="L858">
        <v>40</v>
      </c>
      <c r="M858" t="str">
        <f t="shared" si="41"/>
        <v>30 - 55</v>
      </c>
      <c r="N858" t="s">
        <v>22</v>
      </c>
      <c r="O858" t="s">
        <v>23</v>
      </c>
      <c r="P858">
        <v>1</v>
      </c>
      <c r="Q858" t="s">
        <v>24</v>
      </c>
      <c r="R858">
        <v>1</v>
      </c>
      <c r="S858" t="s">
        <v>25</v>
      </c>
      <c r="T858" t="s">
        <v>26</v>
      </c>
    </row>
    <row r="859" spans="1:20" x14ac:dyDescent="0.25">
      <c r="A859" t="s">
        <v>20</v>
      </c>
      <c r="B859" s="1">
        <v>15</v>
      </c>
      <c r="C859" t="str">
        <f t="shared" si="39"/>
        <v>1 - 2 years</v>
      </c>
      <c r="D859" t="s">
        <v>18</v>
      </c>
      <c r="E859" t="s">
        <v>19</v>
      </c>
      <c r="F859">
        <v>3343</v>
      </c>
      <c r="G859" t="str">
        <f t="shared" si="40"/>
        <v>1k - 5k</v>
      </c>
      <c r="H859" t="s">
        <v>29</v>
      </c>
      <c r="I859" t="s">
        <v>30</v>
      </c>
      <c r="J859">
        <v>4</v>
      </c>
      <c r="K859">
        <v>2</v>
      </c>
      <c r="L859">
        <v>28</v>
      </c>
      <c r="M859" t="str">
        <f t="shared" si="41"/>
        <v>18 - 30</v>
      </c>
      <c r="N859" t="s">
        <v>22</v>
      </c>
      <c r="O859" t="s">
        <v>34</v>
      </c>
      <c r="P859">
        <v>1</v>
      </c>
      <c r="Q859" t="s">
        <v>24</v>
      </c>
      <c r="R859">
        <v>1</v>
      </c>
      <c r="S859" t="s">
        <v>25</v>
      </c>
      <c r="T859" t="s">
        <v>26</v>
      </c>
    </row>
    <row r="860" spans="1:20" x14ac:dyDescent="0.25">
      <c r="A860" t="s">
        <v>17</v>
      </c>
      <c r="B860" s="1">
        <v>15</v>
      </c>
      <c r="C860" t="str">
        <f t="shared" si="39"/>
        <v>1 - 2 years</v>
      </c>
      <c r="D860" t="s">
        <v>28</v>
      </c>
      <c r="E860" t="s">
        <v>36</v>
      </c>
      <c r="F860">
        <v>3959</v>
      </c>
      <c r="G860" t="str">
        <f t="shared" si="40"/>
        <v>1k - 5k</v>
      </c>
      <c r="H860" t="s">
        <v>29</v>
      </c>
      <c r="I860" t="s">
        <v>30</v>
      </c>
      <c r="J860">
        <v>3</v>
      </c>
      <c r="K860">
        <v>2</v>
      </c>
      <c r="L860">
        <v>29</v>
      </c>
      <c r="M860" t="str">
        <f t="shared" si="41"/>
        <v>18 - 30</v>
      </c>
      <c r="N860" t="s">
        <v>22</v>
      </c>
      <c r="O860" t="s">
        <v>23</v>
      </c>
      <c r="P860">
        <v>1</v>
      </c>
      <c r="Q860" t="s">
        <v>24</v>
      </c>
      <c r="R860">
        <v>1</v>
      </c>
      <c r="S860" t="s">
        <v>25</v>
      </c>
      <c r="T860" t="s">
        <v>25</v>
      </c>
    </row>
    <row r="861" spans="1:20" x14ac:dyDescent="0.25">
      <c r="A861" t="s">
        <v>20</v>
      </c>
      <c r="B861" s="1">
        <v>9</v>
      </c>
      <c r="C861" t="str">
        <f t="shared" si="39"/>
        <v>&lt; 1 year</v>
      </c>
      <c r="D861" t="s">
        <v>28</v>
      </c>
      <c r="E861" t="s">
        <v>36</v>
      </c>
      <c r="F861">
        <v>3577</v>
      </c>
      <c r="G861" t="str">
        <f t="shared" si="40"/>
        <v>1k - 5k</v>
      </c>
      <c r="H861" t="s">
        <v>44</v>
      </c>
      <c r="I861" t="s">
        <v>30</v>
      </c>
      <c r="J861">
        <v>1</v>
      </c>
      <c r="K861">
        <v>2</v>
      </c>
      <c r="L861">
        <v>26</v>
      </c>
      <c r="M861" t="str">
        <f t="shared" si="41"/>
        <v>18 - 30</v>
      </c>
      <c r="N861" t="s">
        <v>22</v>
      </c>
      <c r="O861" t="s">
        <v>38</v>
      </c>
      <c r="P861">
        <v>1</v>
      </c>
      <c r="Q861" t="s">
        <v>24</v>
      </c>
      <c r="R861">
        <v>2</v>
      </c>
      <c r="S861" t="s">
        <v>26</v>
      </c>
      <c r="T861" t="s">
        <v>26</v>
      </c>
    </row>
    <row r="862" spans="1:20" x14ac:dyDescent="0.25">
      <c r="A862" t="s">
        <v>20</v>
      </c>
      <c r="B862" s="1">
        <v>24</v>
      </c>
      <c r="C862" t="str">
        <f t="shared" si="39"/>
        <v>1 - 2 years</v>
      </c>
      <c r="D862" t="s">
        <v>18</v>
      </c>
      <c r="E862" t="s">
        <v>36</v>
      </c>
      <c r="F862">
        <v>5804</v>
      </c>
      <c r="G862" t="str">
        <f t="shared" si="40"/>
        <v>5k - 10k</v>
      </c>
      <c r="H862" t="s">
        <v>40</v>
      </c>
      <c r="I862" t="s">
        <v>30</v>
      </c>
      <c r="J862">
        <v>4</v>
      </c>
      <c r="K862">
        <v>2</v>
      </c>
      <c r="L862">
        <v>27</v>
      </c>
      <c r="M862" t="str">
        <f t="shared" si="41"/>
        <v>18 - 30</v>
      </c>
      <c r="N862" t="s">
        <v>22</v>
      </c>
      <c r="O862" t="s">
        <v>23</v>
      </c>
      <c r="P862">
        <v>2</v>
      </c>
      <c r="Q862" t="s">
        <v>24</v>
      </c>
      <c r="R862">
        <v>1</v>
      </c>
      <c r="S862" t="s">
        <v>26</v>
      </c>
      <c r="T862" t="s">
        <v>26</v>
      </c>
    </row>
    <row r="863" spans="1:20" x14ac:dyDescent="0.25">
      <c r="A863" t="s">
        <v>20</v>
      </c>
      <c r="B863" s="1">
        <v>18</v>
      </c>
      <c r="C863" t="str">
        <f t="shared" si="39"/>
        <v>1 - 2 years</v>
      </c>
      <c r="D863" t="s">
        <v>35</v>
      </c>
      <c r="E863" t="s">
        <v>43</v>
      </c>
      <c r="F863">
        <v>2169</v>
      </c>
      <c r="G863" t="str">
        <f t="shared" si="40"/>
        <v>1k - 5k</v>
      </c>
      <c r="H863" t="s">
        <v>29</v>
      </c>
      <c r="I863" t="s">
        <v>30</v>
      </c>
      <c r="J863">
        <v>4</v>
      </c>
      <c r="K863">
        <v>2</v>
      </c>
      <c r="L863">
        <v>28</v>
      </c>
      <c r="M863" t="str">
        <f t="shared" si="41"/>
        <v>18 - 30</v>
      </c>
      <c r="N863" t="s">
        <v>22</v>
      </c>
      <c r="O863" t="s">
        <v>23</v>
      </c>
      <c r="P863">
        <v>1</v>
      </c>
      <c r="Q863" t="s">
        <v>24</v>
      </c>
      <c r="R863">
        <v>1</v>
      </c>
      <c r="S863" t="s">
        <v>25</v>
      </c>
      <c r="T863" t="s">
        <v>25</v>
      </c>
    </row>
    <row r="864" spans="1:20" x14ac:dyDescent="0.25">
      <c r="A864" t="s">
        <v>17</v>
      </c>
      <c r="B864" s="1">
        <v>24</v>
      </c>
      <c r="C864" t="str">
        <f t="shared" si="39"/>
        <v>1 - 2 years</v>
      </c>
      <c r="D864" t="s">
        <v>28</v>
      </c>
      <c r="E864" t="s">
        <v>19</v>
      </c>
      <c r="F864">
        <v>2439</v>
      </c>
      <c r="G864" t="str">
        <f t="shared" si="40"/>
        <v>1k - 5k</v>
      </c>
      <c r="H864" t="s">
        <v>29</v>
      </c>
      <c r="I864" t="s">
        <v>42</v>
      </c>
      <c r="J864">
        <v>4</v>
      </c>
      <c r="K864">
        <v>4</v>
      </c>
      <c r="L864">
        <v>35</v>
      </c>
      <c r="M864" t="str">
        <f t="shared" si="41"/>
        <v>30 - 55</v>
      </c>
      <c r="N864" t="s">
        <v>22</v>
      </c>
      <c r="O864" t="s">
        <v>23</v>
      </c>
      <c r="P864">
        <v>1</v>
      </c>
      <c r="Q864" t="s">
        <v>24</v>
      </c>
      <c r="R864">
        <v>1</v>
      </c>
      <c r="S864" t="s">
        <v>25</v>
      </c>
      <c r="T864" t="s">
        <v>25</v>
      </c>
    </row>
    <row r="865" spans="1:20" x14ac:dyDescent="0.25">
      <c r="A865" t="s">
        <v>20</v>
      </c>
      <c r="B865" s="1">
        <v>27</v>
      </c>
      <c r="C865" t="str">
        <f t="shared" si="39"/>
        <v>2 - 5 years</v>
      </c>
      <c r="D865" t="s">
        <v>18</v>
      </c>
      <c r="E865" t="s">
        <v>19</v>
      </c>
      <c r="F865">
        <v>4526</v>
      </c>
      <c r="G865" t="str">
        <f t="shared" si="40"/>
        <v>1k - 5k</v>
      </c>
      <c r="H865" t="s">
        <v>40</v>
      </c>
      <c r="I865" t="s">
        <v>42</v>
      </c>
      <c r="J865">
        <v>4</v>
      </c>
      <c r="K865">
        <v>2</v>
      </c>
      <c r="L865">
        <v>32</v>
      </c>
      <c r="M865" t="str">
        <f t="shared" si="41"/>
        <v>30 - 55</v>
      </c>
      <c r="N865" t="s">
        <v>49</v>
      </c>
      <c r="O865" t="s">
        <v>23</v>
      </c>
      <c r="P865">
        <v>2</v>
      </c>
      <c r="Q865" t="s">
        <v>33</v>
      </c>
      <c r="R865">
        <v>2</v>
      </c>
      <c r="S865" t="s">
        <v>25</v>
      </c>
      <c r="T865" t="s">
        <v>26</v>
      </c>
    </row>
    <row r="866" spans="1:20" x14ac:dyDescent="0.25">
      <c r="A866" t="s">
        <v>20</v>
      </c>
      <c r="B866" s="1">
        <v>10</v>
      </c>
      <c r="C866" t="str">
        <f t="shared" si="39"/>
        <v>&lt; 1 year</v>
      </c>
      <c r="D866" t="s">
        <v>28</v>
      </c>
      <c r="E866" t="s">
        <v>19</v>
      </c>
      <c r="F866">
        <v>2210</v>
      </c>
      <c r="G866" t="str">
        <f t="shared" si="40"/>
        <v>1k - 5k</v>
      </c>
      <c r="H866" t="s">
        <v>29</v>
      </c>
      <c r="I866" t="s">
        <v>30</v>
      </c>
      <c r="J866">
        <v>2</v>
      </c>
      <c r="K866">
        <v>2</v>
      </c>
      <c r="L866">
        <v>25</v>
      </c>
      <c r="M866" t="str">
        <f t="shared" si="41"/>
        <v>18 - 30</v>
      </c>
      <c r="N866" t="s">
        <v>46</v>
      </c>
      <c r="O866" t="s">
        <v>38</v>
      </c>
      <c r="P866">
        <v>1</v>
      </c>
      <c r="Q866" t="s">
        <v>33</v>
      </c>
      <c r="R866">
        <v>1</v>
      </c>
      <c r="S866" t="s">
        <v>26</v>
      </c>
      <c r="T866" t="s">
        <v>25</v>
      </c>
    </row>
    <row r="867" spans="1:20" x14ac:dyDescent="0.25">
      <c r="A867" t="s">
        <v>20</v>
      </c>
      <c r="B867" s="1">
        <v>15</v>
      </c>
      <c r="C867" t="str">
        <f t="shared" si="39"/>
        <v>1 - 2 years</v>
      </c>
      <c r="D867" t="s">
        <v>28</v>
      </c>
      <c r="E867" t="s">
        <v>19</v>
      </c>
      <c r="F867">
        <v>2221</v>
      </c>
      <c r="G867" t="str">
        <f t="shared" si="40"/>
        <v>1k - 5k</v>
      </c>
      <c r="H867" t="s">
        <v>37</v>
      </c>
      <c r="I867" t="s">
        <v>30</v>
      </c>
      <c r="J867">
        <v>2</v>
      </c>
      <c r="K867">
        <v>4</v>
      </c>
      <c r="L867">
        <v>20</v>
      </c>
      <c r="M867" t="str">
        <f t="shared" si="41"/>
        <v>18 - 30</v>
      </c>
      <c r="N867" t="s">
        <v>22</v>
      </c>
      <c r="O867" t="s">
        <v>38</v>
      </c>
      <c r="P867">
        <v>1</v>
      </c>
      <c r="Q867" t="s">
        <v>24</v>
      </c>
      <c r="R867">
        <v>1</v>
      </c>
      <c r="S867" t="s">
        <v>26</v>
      </c>
      <c r="T867" t="s">
        <v>26</v>
      </c>
    </row>
    <row r="868" spans="1:20" x14ac:dyDescent="0.25">
      <c r="A868" t="s">
        <v>17</v>
      </c>
      <c r="B868" s="1">
        <v>18</v>
      </c>
      <c r="C868" t="str">
        <f t="shared" si="39"/>
        <v>1 - 2 years</v>
      </c>
      <c r="D868" t="s">
        <v>28</v>
      </c>
      <c r="E868" t="s">
        <v>19</v>
      </c>
      <c r="F868">
        <v>2389</v>
      </c>
      <c r="G868" t="str">
        <f t="shared" si="40"/>
        <v>1k - 5k</v>
      </c>
      <c r="H868" t="s">
        <v>29</v>
      </c>
      <c r="I868" t="s">
        <v>42</v>
      </c>
      <c r="J868">
        <v>4</v>
      </c>
      <c r="K868">
        <v>1</v>
      </c>
      <c r="L868">
        <v>27</v>
      </c>
      <c r="M868" t="str">
        <f t="shared" si="41"/>
        <v>18 - 30</v>
      </c>
      <c r="N868" t="s">
        <v>49</v>
      </c>
      <c r="O868" t="s">
        <v>23</v>
      </c>
      <c r="P868">
        <v>1</v>
      </c>
      <c r="Q868" t="s">
        <v>24</v>
      </c>
      <c r="R868">
        <v>1</v>
      </c>
      <c r="S868" t="s">
        <v>26</v>
      </c>
      <c r="T868" t="s">
        <v>26</v>
      </c>
    </row>
    <row r="869" spans="1:20" x14ac:dyDescent="0.25">
      <c r="A869" t="s">
        <v>20</v>
      </c>
      <c r="B869" s="1">
        <v>12</v>
      </c>
      <c r="C869" t="str">
        <f t="shared" si="39"/>
        <v>1 - 2 years</v>
      </c>
      <c r="D869" t="s">
        <v>18</v>
      </c>
      <c r="E869" t="s">
        <v>19</v>
      </c>
      <c r="F869">
        <v>3331</v>
      </c>
      <c r="G869" t="str">
        <f t="shared" si="40"/>
        <v>1k - 5k</v>
      </c>
      <c r="H869" t="s">
        <v>29</v>
      </c>
      <c r="I869" t="s">
        <v>21</v>
      </c>
      <c r="J869">
        <v>2</v>
      </c>
      <c r="K869">
        <v>4</v>
      </c>
      <c r="L869">
        <v>42</v>
      </c>
      <c r="M869" t="str">
        <f t="shared" si="41"/>
        <v>30 - 55</v>
      </c>
      <c r="N869" t="s">
        <v>49</v>
      </c>
      <c r="O869" t="s">
        <v>23</v>
      </c>
      <c r="P869">
        <v>1</v>
      </c>
      <c r="Q869" t="s">
        <v>24</v>
      </c>
      <c r="R869">
        <v>1</v>
      </c>
      <c r="S869" t="s">
        <v>26</v>
      </c>
      <c r="T869" t="s">
        <v>26</v>
      </c>
    </row>
    <row r="870" spans="1:20" x14ac:dyDescent="0.25">
      <c r="A870" t="s">
        <v>20</v>
      </c>
      <c r="B870" s="1">
        <v>36</v>
      </c>
      <c r="C870" t="str">
        <f t="shared" si="39"/>
        <v>2 - 5 years</v>
      </c>
      <c r="D870" t="s">
        <v>28</v>
      </c>
      <c r="E870" t="s">
        <v>43</v>
      </c>
      <c r="F870">
        <v>7409</v>
      </c>
      <c r="G870" t="str">
        <f t="shared" si="40"/>
        <v>5k - 10k</v>
      </c>
      <c r="H870" t="s">
        <v>20</v>
      </c>
      <c r="I870" t="s">
        <v>21</v>
      </c>
      <c r="J870">
        <v>3</v>
      </c>
      <c r="K870">
        <v>2</v>
      </c>
      <c r="L870">
        <v>37</v>
      </c>
      <c r="M870" t="str">
        <f t="shared" si="41"/>
        <v>30 - 55</v>
      </c>
      <c r="N870" t="s">
        <v>22</v>
      </c>
      <c r="O870" t="s">
        <v>23</v>
      </c>
      <c r="P870">
        <v>2</v>
      </c>
      <c r="Q870" t="s">
        <v>24</v>
      </c>
      <c r="R870">
        <v>1</v>
      </c>
      <c r="S870" t="s">
        <v>26</v>
      </c>
      <c r="T870" t="s">
        <v>26</v>
      </c>
    </row>
    <row r="871" spans="1:20" x14ac:dyDescent="0.25">
      <c r="A871" t="s">
        <v>17</v>
      </c>
      <c r="B871" s="1">
        <v>12</v>
      </c>
      <c r="C871" t="str">
        <f t="shared" si="39"/>
        <v>1 - 2 years</v>
      </c>
      <c r="D871" t="s">
        <v>28</v>
      </c>
      <c r="E871" t="s">
        <v>19</v>
      </c>
      <c r="F871">
        <v>652</v>
      </c>
      <c r="G871" t="str">
        <f t="shared" si="40"/>
        <v>250 - 1k</v>
      </c>
      <c r="H871" t="s">
        <v>29</v>
      </c>
      <c r="I871" t="s">
        <v>21</v>
      </c>
      <c r="J871">
        <v>4</v>
      </c>
      <c r="K871">
        <v>4</v>
      </c>
      <c r="L871">
        <v>24</v>
      </c>
      <c r="M871" t="str">
        <f t="shared" si="41"/>
        <v>18 - 30</v>
      </c>
      <c r="N871" t="s">
        <v>22</v>
      </c>
      <c r="O871" t="s">
        <v>38</v>
      </c>
      <c r="P871">
        <v>1</v>
      </c>
      <c r="Q871" t="s">
        <v>24</v>
      </c>
      <c r="R871">
        <v>1</v>
      </c>
      <c r="S871" t="s">
        <v>26</v>
      </c>
      <c r="T871" t="s">
        <v>26</v>
      </c>
    </row>
    <row r="872" spans="1:20" x14ac:dyDescent="0.25">
      <c r="A872" t="s">
        <v>20</v>
      </c>
      <c r="B872" s="1">
        <v>36</v>
      </c>
      <c r="C872" t="str">
        <f t="shared" si="39"/>
        <v>2 - 5 years</v>
      </c>
      <c r="D872" t="s">
        <v>35</v>
      </c>
      <c r="E872" t="s">
        <v>19</v>
      </c>
      <c r="F872">
        <v>7678</v>
      </c>
      <c r="G872" t="str">
        <f t="shared" si="40"/>
        <v>5k - 10k</v>
      </c>
      <c r="H872" t="s">
        <v>37</v>
      </c>
      <c r="I872" t="s">
        <v>32</v>
      </c>
      <c r="J872">
        <v>2</v>
      </c>
      <c r="K872">
        <v>4</v>
      </c>
      <c r="L872">
        <v>40</v>
      </c>
      <c r="M872" t="str">
        <f t="shared" si="41"/>
        <v>30 - 55</v>
      </c>
      <c r="N872" t="s">
        <v>22</v>
      </c>
      <c r="O872" t="s">
        <v>23</v>
      </c>
      <c r="P872">
        <v>2</v>
      </c>
      <c r="Q872" t="s">
        <v>24</v>
      </c>
      <c r="R872">
        <v>1</v>
      </c>
      <c r="S872" t="s">
        <v>25</v>
      </c>
      <c r="T872" t="s">
        <v>26</v>
      </c>
    </row>
    <row r="873" spans="1:20" x14ac:dyDescent="0.25">
      <c r="A873" t="s">
        <v>47</v>
      </c>
      <c r="B873" s="1">
        <v>6</v>
      </c>
      <c r="C873" t="str">
        <f t="shared" si="39"/>
        <v>&lt; 1 year</v>
      </c>
      <c r="D873" t="s">
        <v>18</v>
      </c>
      <c r="E873" t="s">
        <v>36</v>
      </c>
      <c r="F873">
        <v>1343</v>
      </c>
      <c r="G873" t="str">
        <f t="shared" si="40"/>
        <v>1k - 5k</v>
      </c>
      <c r="H873" t="s">
        <v>29</v>
      </c>
      <c r="I873" t="s">
        <v>21</v>
      </c>
      <c r="J873">
        <v>1</v>
      </c>
      <c r="K873">
        <v>4</v>
      </c>
      <c r="L873">
        <v>46</v>
      </c>
      <c r="M873" t="str">
        <f t="shared" si="41"/>
        <v>30 - 55</v>
      </c>
      <c r="N873" t="s">
        <v>22</v>
      </c>
      <c r="O873" t="s">
        <v>23</v>
      </c>
      <c r="P873">
        <v>2</v>
      </c>
      <c r="Q873" t="s">
        <v>24</v>
      </c>
      <c r="R873">
        <v>2</v>
      </c>
      <c r="S873" t="s">
        <v>26</v>
      </c>
      <c r="T873" t="s">
        <v>26</v>
      </c>
    </row>
    <row r="874" spans="1:20" x14ac:dyDescent="0.25">
      <c r="A874" t="s">
        <v>17</v>
      </c>
      <c r="B874" s="1">
        <v>24</v>
      </c>
      <c r="C874" t="str">
        <f t="shared" si="39"/>
        <v>1 - 2 years</v>
      </c>
      <c r="D874" t="s">
        <v>18</v>
      </c>
      <c r="E874" t="s">
        <v>43</v>
      </c>
      <c r="F874">
        <v>1382</v>
      </c>
      <c r="G874" t="str">
        <f t="shared" si="40"/>
        <v>1k - 5k</v>
      </c>
      <c r="H874" t="s">
        <v>44</v>
      </c>
      <c r="I874" t="s">
        <v>32</v>
      </c>
      <c r="J874">
        <v>4</v>
      </c>
      <c r="K874">
        <v>1</v>
      </c>
      <c r="L874">
        <v>26</v>
      </c>
      <c r="M874" t="str">
        <f t="shared" si="41"/>
        <v>18 - 30</v>
      </c>
      <c r="N874" t="s">
        <v>22</v>
      </c>
      <c r="O874" t="s">
        <v>23</v>
      </c>
      <c r="P874">
        <v>2</v>
      </c>
      <c r="Q874" t="s">
        <v>24</v>
      </c>
      <c r="R874">
        <v>1</v>
      </c>
      <c r="S874" t="s">
        <v>25</v>
      </c>
      <c r="T874" t="s">
        <v>26</v>
      </c>
    </row>
    <row r="875" spans="1:20" x14ac:dyDescent="0.25">
      <c r="A875" t="s">
        <v>20</v>
      </c>
      <c r="B875" s="1">
        <v>15</v>
      </c>
      <c r="C875" t="str">
        <f t="shared" si="39"/>
        <v>1 - 2 years</v>
      </c>
      <c r="D875" t="s">
        <v>28</v>
      </c>
      <c r="E875" t="s">
        <v>19</v>
      </c>
      <c r="F875">
        <v>874</v>
      </c>
      <c r="G875" t="str">
        <f t="shared" si="40"/>
        <v>250 - 1k</v>
      </c>
      <c r="H875" t="s">
        <v>20</v>
      </c>
      <c r="I875" t="s">
        <v>42</v>
      </c>
      <c r="J875">
        <v>4</v>
      </c>
      <c r="K875">
        <v>1</v>
      </c>
      <c r="L875">
        <v>24</v>
      </c>
      <c r="M875" t="str">
        <f t="shared" si="41"/>
        <v>18 - 30</v>
      </c>
      <c r="N875" t="s">
        <v>22</v>
      </c>
      <c r="O875" t="s">
        <v>23</v>
      </c>
      <c r="P875">
        <v>1</v>
      </c>
      <c r="Q875" t="s">
        <v>24</v>
      </c>
      <c r="R875">
        <v>1</v>
      </c>
      <c r="S875" t="s">
        <v>26</v>
      </c>
      <c r="T875" t="s">
        <v>26</v>
      </c>
    </row>
    <row r="876" spans="1:20" x14ac:dyDescent="0.25">
      <c r="A876" t="s">
        <v>17</v>
      </c>
      <c r="B876" s="1">
        <v>12</v>
      </c>
      <c r="C876" t="str">
        <f t="shared" si="39"/>
        <v>1 - 2 years</v>
      </c>
      <c r="D876" t="s">
        <v>28</v>
      </c>
      <c r="E876" t="s">
        <v>19</v>
      </c>
      <c r="F876">
        <v>3590</v>
      </c>
      <c r="G876" t="str">
        <f t="shared" si="40"/>
        <v>1k - 5k</v>
      </c>
      <c r="H876" t="s">
        <v>29</v>
      </c>
      <c r="I876" t="s">
        <v>30</v>
      </c>
      <c r="J876">
        <v>2</v>
      </c>
      <c r="K876">
        <v>2</v>
      </c>
      <c r="L876">
        <v>29</v>
      </c>
      <c r="M876" t="str">
        <f t="shared" si="41"/>
        <v>18 - 30</v>
      </c>
      <c r="N876" t="s">
        <v>22</v>
      </c>
      <c r="O876" t="s">
        <v>23</v>
      </c>
      <c r="P876">
        <v>1</v>
      </c>
      <c r="Q876" t="s">
        <v>33</v>
      </c>
      <c r="R876">
        <v>2</v>
      </c>
      <c r="S876" t="s">
        <v>26</v>
      </c>
      <c r="T876" t="s">
        <v>26</v>
      </c>
    </row>
    <row r="877" spans="1:20" x14ac:dyDescent="0.25">
      <c r="A877" t="s">
        <v>27</v>
      </c>
      <c r="B877" s="1">
        <v>11</v>
      </c>
      <c r="C877" t="str">
        <f t="shared" si="39"/>
        <v>&lt; 1 year</v>
      </c>
      <c r="D877" t="s">
        <v>18</v>
      </c>
      <c r="E877" t="s">
        <v>36</v>
      </c>
      <c r="F877">
        <v>1322</v>
      </c>
      <c r="G877" t="str">
        <f t="shared" si="40"/>
        <v>1k - 5k</v>
      </c>
      <c r="H877" t="s">
        <v>40</v>
      </c>
      <c r="I877" t="s">
        <v>30</v>
      </c>
      <c r="J877">
        <v>4</v>
      </c>
      <c r="K877">
        <v>4</v>
      </c>
      <c r="L877">
        <v>40</v>
      </c>
      <c r="M877" t="str">
        <f t="shared" si="41"/>
        <v>30 - 55</v>
      </c>
      <c r="N877" t="s">
        <v>22</v>
      </c>
      <c r="O877" t="s">
        <v>23</v>
      </c>
      <c r="P877">
        <v>2</v>
      </c>
      <c r="Q877" t="s">
        <v>24</v>
      </c>
      <c r="R877">
        <v>1</v>
      </c>
      <c r="S877" t="s">
        <v>26</v>
      </c>
      <c r="T877" t="s">
        <v>26</v>
      </c>
    </row>
    <row r="878" spans="1:20" x14ac:dyDescent="0.25">
      <c r="A878" t="s">
        <v>17</v>
      </c>
      <c r="B878" s="1">
        <v>18</v>
      </c>
      <c r="C878" t="str">
        <f t="shared" si="39"/>
        <v>1 - 2 years</v>
      </c>
      <c r="D878" t="s">
        <v>48</v>
      </c>
      <c r="E878" t="s">
        <v>19</v>
      </c>
      <c r="F878">
        <v>1940</v>
      </c>
      <c r="G878" t="str">
        <f t="shared" si="40"/>
        <v>1k - 5k</v>
      </c>
      <c r="H878" t="s">
        <v>29</v>
      </c>
      <c r="I878" t="s">
        <v>42</v>
      </c>
      <c r="J878">
        <v>3</v>
      </c>
      <c r="K878">
        <v>4</v>
      </c>
      <c r="L878">
        <v>36</v>
      </c>
      <c r="M878" t="str">
        <f t="shared" si="41"/>
        <v>30 - 55</v>
      </c>
      <c r="N878" t="s">
        <v>46</v>
      </c>
      <c r="O878" t="s">
        <v>34</v>
      </c>
      <c r="P878">
        <v>1</v>
      </c>
      <c r="Q878" t="s">
        <v>39</v>
      </c>
      <c r="R878">
        <v>1</v>
      </c>
      <c r="S878" t="s">
        <v>25</v>
      </c>
      <c r="T878" t="s">
        <v>26</v>
      </c>
    </row>
    <row r="879" spans="1:20" x14ac:dyDescent="0.25">
      <c r="A879" t="s">
        <v>20</v>
      </c>
      <c r="B879" s="1">
        <v>36</v>
      </c>
      <c r="C879" t="str">
        <f t="shared" si="39"/>
        <v>2 - 5 years</v>
      </c>
      <c r="D879" t="s">
        <v>28</v>
      </c>
      <c r="E879" t="s">
        <v>19</v>
      </c>
      <c r="F879">
        <v>3595</v>
      </c>
      <c r="G879" t="str">
        <f t="shared" si="40"/>
        <v>1k - 5k</v>
      </c>
      <c r="H879" t="s">
        <v>29</v>
      </c>
      <c r="I879" t="s">
        <v>21</v>
      </c>
      <c r="J879">
        <v>4</v>
      </c>
      <c r="K879">
        <v>2</v>
      </c>
      <c r="L879">
        <v>28</v>
      </c>
      <c r="M879" t="str">
        <f t="shared" si="41"/>
        <v>18 - 30</v>
      </c>
      <c r="N879" t="s">
        <v>22</v>
      </c>
      <c r="O879" t="s">
        <v>23</v>
      </c>
      <c r="P879">
        <v>1</v>
      </c>
      <c r="Q879" t="s">
        <v>24</v>
      </c>
      <c r="R879">
        <v>1</v>
      </c>
      <c r="S879" t="s">
        <v>26</v>
      </c>
      <c r="T879" t="s">
        <v>26</v>
      </c>
    </row>
    <row r="880" spans="1:20" x14ac:dyDescent="0.25">
      <c r="A880" t="s">
        <v>17</v>
      </c>
      <c r="B880" s="1">
        <v>9</v>
      </c>
      <c r="C880" t="str">
        <f t="shared" si="39"/>
        <v>&lt; 1 year</v>
      </c>
      <c r="D880" t="s">
        <v>28</v>
      </c>
      <c r="E880" t="s">
        <v>36</v>
      </c>
      <c r="F880">
        <v>1422</v>
      </c>
      <c r="G880" t="str">
        <f t="shared" si="40"/>
        <v>1k - 5k</v>
      </c>
      <c r="H880" t="s">
        <v>29</v>
      </c>
      <c r="I880" t="s">
        <v>42</v>
      </c>
      <c r="J880">
        <v>3</v>
      </c>
      <c r="K880">
        <v>2</v>
      </c>
      <c r="L880">
        <v>27</v>
      </c>
      <c r="M880" t="str">
        <f t="shared" si="41"/>
        <v>18 - 30</v>
      </c>
      <c r="N880" t="s">
        <v>22</v>
      </c>
      <c r="O880" t="s">
        <v>34</v>
      </c>
      <c r="P880">
        <v>1</v>
      </c>
      <c r="Q880" t="s">
        <v>39</v>
      </c>
      <c r="R880">
        <v>1</v>
      </c>
      <c r="S880" t="s">
        <v>25</v>
      </c>
      <c r="T880" t="s">
        <v>25</v>
      </c>
    </row>
    <row r="881" spans="1:20" x14ac:dyDescent="0.25">
      <c r="A881" t="s">
        <v>20</v>
      </c>
      <c r="B881" s="1">
        <v>30</v>
      </c>
      <c r="C881" t="str">
        <f t="shared" si="39"/>
        <v>2 - 5 years</v>
      </c>
      <c r="D881" t="s">
        <v>18</v>
      </c>
      <c r="E881" t="s">
        <v>19</v>
      </c>
      <c r="F881">
        <v>6742</v>
      </c>
      <c r="G881" t="str">
        <f t="shared" si="40"/>
        <v>5k - 10k</v>
      </c>
      <c r="H881" t="s">
        <v>20</v>
      </c>
      <c r="I881" t="s">
        <v>32</v>
      </c>
      <c r="J881">
        <v>2</v>
      </c>
      <c r="K881">
        <v>3</v>
      </c>
      <c r="L881">
        <v>36</v>
      </c>
      <c r="M881" t="str">
        <f t="shared" si="41"/>
        <v>30 - 55</v>
      </c>
      <c r="N881" t="s">
        <v>22</v>
      </c>
      <c r="O881" t="s">
        <v>23</v>
      </c>
      <c r="P881">
        <v>2</v>
      </c>
      <c r="Q881" t="s">
        <v>24</v>
      </c>
      <c r="R881">
        <v>1</v>
      </c>
      <c r="S881" t="s">
        <v>26</v>
      </c>
      <c r="T881" t="s">
        <v>26</v>
      </c>
    </row>
    <row r="882" spans="1:20" x14ac:dyDescent="0.25">
      <c r="A882" t="s">
        <v>20</v>
      </c>
      <c r="B882" s="1">
        <v>24</v>
      </c>
      <c r="C882" t="str">
        <f t="shared" si="39"/>
        <v>1 - 2 years</v>
      </c>
      <c r="D882" t="s">
        <v>28</v>
      </c>
      <c r="E882" t="s">
        <v>36</v>
      </c>
      <c r="F882">
        <v>7814</v>
      </c>
      <c r="G882" t="str">
        <f t="shared" si="40"/>
        <v>5k - 10k</v>
      </c>
      <c r="H882" t="s">
        <v>29</v>
      </c>
      <c r="I882" t="s">
        <v>32</v>
      </c>
      <c r="J882">
        <v>3</v>
      </c>
      <c r="K882">
        <v>3</v>
      </c>
      <c r="L882">
        <v>38</v>
      </c>
      <c r="M882" t="str">
        <f t="shared" si="41"/>
        <v>30 - 55</v>
      </c>
      <c r="N882" t="s">
        <v>22</v>
      </c>
      <c r="O882" t="s">
        <v>23</v>
      </c>
      <c r="P882">
        <v>1</v>
      </c>
      <c r="Q882" t="s">
        <v>39</v>
      </c>
      <c r="R882">
        <v>1</v>
      </c>
      <c r="S882" t="s">
        <v>25</v>
      </c>
      <c r="T882" t="s">
        <v>26</v>
      </c>
    </row>
    <row r="883" spans="1:20" x14ac:dyDescent="0.25">
      <c r="A883" t="s">
        <v>20</v>
      </c>
      <c r="B883" s="1">
        <v>24</v>
      </c>
      <c r="C883" t="str">
        <f t="shared" si="39"/>
        <v>1 - 2 years</v>
      </c>
      <c r="D883" t="s">
        <v>28</v>
      </c>
      <c r="E883" t="s">
        <v>36</v>
      </c>
      <c r="F883">
        <v>9277</v>
      </c>
      <c r="G883" t="str">
        <f t="shared" si="40"/>
        <v>5k - 10k</v>
      </c>
      <c r="H883" t="s">
        <v>20</v>
      </c>
      <c r="I883" t="s">
        <v>30</v>
      </c>
      <c r="J883">
        <v>2</v>
      </c>
      <c r="K883">
        <v>4</v>
      </c>
      <c r="L883">
        <v>48</v>
      </c>
      <c r="M883" t="str">
        <f t="shared" si="41"/>
        <v>30 - 55</v>
      </c>
      <c r="N883" t="s">
        <v>22</v>
      </c>
      <c r="O883" t="s">
        <v>34</v>
      </c>
      <c r="P883">
        <v>1</v>
      </c>
      <c r="Q883" t="s">
        <v>24</v>
      </c>
      <c r="R883">
        <v>1</v>
      </c>
      <c r="S883" t="s">
        <v>25</v>
      </c>
      <c r="T883" t="s">
        <v>26</v>
      </c>
    </row>
    <row r="884" spans="1:20" x14ac:dyDescent="0.25">
      <c r="A884" t="s">
        <v>27</v>
      </c>
      <c r="B884" s="1">
        <v>30</v>
      </c>
      <c r="C884" t="str">
        <f t="shared" si="39"/>
        <v>2 - 5 years</v>
      </c>
      <c r="D884" t="s">
        <v>18</v>
      </c>
      <c r="E884" t="s">
        <v>36</v>
      </c>
      <c r="F884">
        <v>2181</v>
      </c>
      <c r="G884" t="str">
        <f t="shared" si="40"/>
        <v>1k - 5k</v>
      </c>
      <c r="H884" t="s">
        <v>20</v>
      </c>
      <c r="I884" t="s">
        <v>21</v>
      </c>
      <c r="J884">
        <v>4</v>
      </c>
      <c r="K884">
        <v>4</v>
      </c>
      <c r="L884">
        <v>36</v>
      </c>
      <c r="M884" t="str">
        <f t="shared" si="41"/>
        <v>30 - 55</v>
      </c>
      <c r="N884" t="s">
        <v>22</v>
      </c>
      <c r="O884" t="s">
        <v>23</v>
      </c>
      <c r="P884">
        <v>2</v>
      </c>
      <c r="Q884" t="s">
        <v>24</v>
      </c>
      <c r="R884">
        <v>1</v>
      </c>
      <c r="S884" t="s">
        <v>26</v>
      </c>
      <c r="T884" t="s">
        <v>26</v>
      </c>
    </row>
    <row r="885" spans="1:20" x14ac:dyDescent="0.25">
      <c r="A885" t="s">
        <v>20</v>
      </c>
      <c r="B885" s="1">
        <v>18</v>
      </c>
      <c r="C885" t="str">
        <f t="shared" si="39"/>
        <v>1 - 2 years</v>
      </c>
      <c r="D885" t="s">
        <v>18</v>
      </c>
      <c r="E885" t="s">
        <v>19</v>
      </c>
      <c r="F885">
        <v>1098</v>
      </c>
      <c r="G885" t="str">
        <f t="shared" si="40"/>
        <v>1k - 5k</v>
      </c>
      <c r="H885" t="s">
        <v>29</v>
      </c>
      <c r="I885" t="s">
        <v>41</v>
      </c>
      <c r="J885">
        <v>4</v>
      </c>
      <c r="K885">
        <v>4</v>
      </c>
      <c r="L885">
        <v>65</v>
      </c>
      <c r="M885" t="str">
        <f t="shared" si="41"/>
        <v>55 - 75</v>
      </c>
      <c r="N885" t="s">
        <v>22</v>
      </c>
      <c r="O885" t="s">
        <v>23</v>
      </c>
      <c r="P885">
        <v>2</v>
      </c>
      <c r="Q885" t="s">
        <v>41</v>
      </c>
      <c r="R885">
        <v>1</v>
      </c>
      <c r="S885" t="s">
        <v>26</v>
      </c>
      <c r="T885" t="s">
        <v>26</v>
      </c>
    </row>
    <row r="886" spans="1:20" x14ac:dyDescent="0.25">
      <c r="A886" t="s">
        <v>27</v>
      </c>
      <c r="B886" s="1">
        <v>24</v>
      </c>
      <c r="C886" t="str">
        <f t="shared" si="39"/>
        <v>1 - 2 years</v>
      </c>
      <c r="D886" t="s">
        <v>28</v>
      </c>
      <c r="E886" t="s">
        <v>19</v>
      </c>
      <c r="F886">
        <v>4057</v>
      </c>
      <c r="G886" t="str">
        <f t="shared" si="40"/>
        <v>1k - 5k</v>
      </c>
      <c r="H886" t="s">
        <v>29</v>
      </c>
      <c r="I886" t="s">
        <v>32</v>
      </c>
      <c r="J886">
        <v>3</v>
      </c>
      <c r="K886">
        <v>3</v>
      </c>
      <c r="L886">
        <v>43</v>
      </c>
      <c r="M886" t="str">
        <f t="shared" si="41"/>
        <v>30 - 55</v>
      </c>
      <c r="N886" t="s">
        <v>22</v>
      </c>
      <c r="O886" t="s">
        <v>23</v>
      </c>
      <c r="P886">
        <v>1</v>
      </c>
      <c r="Q886" t="s">
        <v>24</v>
      </c>
      <c r="R886">
        <v>1</v>
      </c>
      <c r="S886" t="s">
        <v>25</v>
      </c>
      <c r="T886" t="s">
        <v>25</v>
      </c>
    </row>
    <row r="887" spans="1:20" x14ac:dyDescent="0.25">
      <c r="A887" t="s">
        <v>17</v>
      </c>
      <c r="B887" s="1">
        <v>12</v>
      </c>
      <c r="C887" t="str">
        <f t="shared" si="39"/>
        <v>1 - 2 years</v>
      </c>
      <c r="D887" t="s">
        <v>28</v>
      </c>
      <c r="E887" t="s">
        <v>31</v>
      </c>
      <c r="F887">
        <v>795</v>
      </c>
      <c r="G887" t="str">
        <f t="shared" si="40"/>
        <v>250 - 1k</v>
      </c>
      <c r="H887" t="s">
        <v>29</v>
      </c>
      <c r="I887" t="s">
        <v>42</v>
      </c>
      <c r="J887">
        <v>4</v>
      </c>
      <c r="K887">
        <v>4</v>
      </c>
      <c r="L887">
        <v>53</v>
      </c>
      <c r="M887" t="str">
        <f t="shared" si="41"/>
        <v>30 - 55</v>
      </c>
      <c r="N887" t="s">
        <v>22</v>
      </c>
      <c r="O887" t="s">
        <v>23</v>
      </c>
      <c r="P887">
        <v>1</v>
      </c>
      <c r="Q887" t="s">
        <v>24</v>
      </c>
      <c r="R887">
        <v>1</v>
      </c>
      <c r="S887" t="s">
        <v>26</v>
      </c>
      <c r="T887" t="s">
        <v>25</v>
      </c>
    </row>
    <row r="888" spans="1:20" x14ac:dyDescent="0.25">
      <c r="A888" t="s">
        <v>27</v>
      </c>
      <c r="B888" s="1">
        <v>24</v>
      </c>
      <c r="C888" t="str">
        <f t="shared" si="39"/>
        <v>1 - 2 years</v>
      </c>
      <c r="D888" t="s">
        <v>18</v>
      </c>
      <c r="E888" t="s">
        <v>43</v>
      </c>
      <c r="F888">
        <v>2825</v>
      </c>
      <c r="G888" t="str">
        <f t="shared" si="40"/>
        <v>1k - 5k</v>
      </c>
      <c r="H888" t="s">
        <v>20</v>
      </c>
      <c r="I888" t="s">
        <v>32</v>
      </c>
      <c r="J888">
        <v>4</v>
      </c>
      <c r="K888">
        <v>3</v>
      </c>
      <c r="L888">
        <v>34</v>
      </c>
      <c r="M888" t="str">
        <f t="shared" si="41"/>
        <v>30 - 55</v>
      </c>
      <c r="N888" t="s">
        <v>22</v>
      </c>
      <c r="O888" t="s">
        <v>23</v>
      </c>
      <c r="P888">
        <v>2</v>
      </c>
      <c r="Q888" t="s">
        <v>24</v>
      </c>
      <c r="R888">
        <v>2</v>
      </c>
      <c r="S888" t="s">
        <v>25</v>
      </c>
      <c r="T888" t="s">
        <v>26</v>
      </c>
    </row>
    <row r="889" spans="1:20" x14ac:dyDescent="0.25">
      <c r="A889" t="s">
        <v>27</v>
      </c>
      <c r="B889" s="1">
        <v>48</v>
      </c>
      <c r="C889" t="str">
        <f t="shared" si="39"/>
        <v>2 - 5 years</v>
      </c>
      <c r="D889" t="s">
        <v>28</v>
      </c>
      <c r="E889" t="s">
        <v>43</v>
      </c>
      <c r="F889">
        <v>15672</v>
      </c>
      <c r="G889" t="str">
        <f t="shared" si="40"/>
        <v>10k - 20k</v>
      </c>
      <c r="H889" t="s">
        <v>29</v>
      </c>
      <c r="I889" t="s">
        <v>30</v>
      </c>
      <c r="J889">
        <v>2</v>
      </c>
      <c r="K889">
        <v>2</v>
      </c>
      <c r="L889">
        <v>23</v>
      </c>
      <c r="M889" t="str">
        <f t="shared" si="41"/>
        <v>18 - 30</v>
      </c>
      <c r="N889" t="s">
        <v>22</v>
      </c>
      <c r="O889" t="s">
        <v>23</v>
      </c>
      <c r="P889">
        <v>1</v>
      </c>
      <c r="Q889" t="s">
        <v>24</v>
      </c>
      <c r="R889">
        <v>1</v>
      </c>
      <c r="S889" t="s">
        <v>25</v>
      </c>
      <c r="T889" t="s">
        <v>25</v>
      </c>
    </row>
    <row r="890" spans="1:20" x14ac:dyDescent="0.25">
      <c r="A890" t="s">
        <v>20</v>
      </c>
      <c r="B890" s="1">
        <v>36</v>
      </c>
      <c r="C890" t="str">
        <f t="shared" si="39"/>
        <v>2 - 5 years</v>
      </c>
      <c r="D890" t="s">
        <v>18</v>
      </c>
      <c r="E890" t="s">
        <v>36</v>
      </c>
      <c r="F890">
        <v>6614</v>
      </c>
      <c r="G890" t="str">
        <f t="shared" si="40"/>
        <v>5k - 10k</v>
      </c>
      <c r="H890" t="s">
        <v>29</v>
      </c>
      <c r="I890" t="s">
        <v>21</v>
      </c>
      <c r="J890">
        <v>4</v>
      </c>
      <c r="K890">
        <v>4</v>
      </c>
      <c r="L890">
        <v>34</v>
      </c>
      <c r="M890" t="str">
        <f t="shared" si="41"/>
        <v>30 - 55</v>
      </c>
      <c r="N890" t="s">
        <v>22</v>
      </c>
      <c r="O890" t="s">
        <v>23</v>
      </c>
      <c r="P890">
        <v>2</v>
      </c>
      <c r="Q890" t="s">
        <v>39</v>
      </c>
      <c r="R890">
        <v>1</v>
      </c>
      <c r="S890" t="s">
        <v>25</v>
      </c>
      <c r="T890" t="s">
        <v>26</v>
      </c>
    </row>
    <row r="891" spans="1:20" x14ac:dyDescent="0.25">
      <c r="A891" t="s">
        <v>20</v>
      </c>
      <c r="B891" s="1">
        <v>28</v>
      </c>
      <c r="C891" t="str">
        <f t="shared" si="39"/>
        <v>2 - 5 years</v>
      </c>
      <c r="D891" t="s">
        <v>48</v>
      </c>
      <c r="E891" t="s">
        <v>36</v>
      </c>
      <c r="F891">
        <v>7824</v>
      </c>
      <c r="G891" t="str">
        <f t="shared" si="40"/>
        <v>5k - 10k</v>
      </c>
      <c r="H891" t="s">
        <v>20</v>
      </c>
      <c r="I891" t="s">
        <v>42</v>
      </c>
      <c r="J891">
        <v>3</v>
      </c>
      <c r="K891">
        <v>4</v>
      </c>
      <c r="L891">
        <v>40</v>
      </c>
      <c r="M891" t="str">
        <f t="shared" si="41"/>
        <v>30 - 55</v>
      </c>
      <c r="N891" t="s">
        <v>46</v>
      </c>
      <c r="O891" t="s">
        <v>38</v>
      </c>
      <c r="P891">
        <v>2</v>
      </c>
      <c r="Q891" t="s">
        <v>24</v>
      </c>
      <c r="R891">
        <v>2</v>
      </c>
      <c r="S891" t="s">
        <v>25</v>
      </c>
      <c r="T891" t="s">
        <v>26</v>
      </c>
    </row>
    <row r="892" spans="1:20" x14ac:dyDescent="0.25">
      <c r="A892" t="s">
        <v>17</v>
      </c>
      <c r="B892" s="1">
        <v>27</v>
      </c>
      <c r="C892" t="str">
        <f t="shared" si="39"/>
        <v>2 - 5 years</v>
      </c>
      <c r="D892" t="s">
        <v>18</v>
      </c>
      <c r="E892" t="s">
        <v>43</v>
      </c>
      <c r="F892">
        <v>2442</v>
      </c>
      <c r="G892" t="str">
        <f t="shared" si="40"/>
        <v>1k - 5k</v>
      </c>
      <c r="H892" t="s">
        <v>29</v>
      </c>
      <c r="I892" t="s">
        <v>21</v>
      </c>
      <c r="J892">
        <v>4</v>
      </c>
      <c r="K892">
        <v>4</v>
      </c>
      <c r="L892">
        <v>43</v>
      </c>
      <c r="M892" t="str">
        <f t="shared" si="41"/>
        <v>30 - 55</v>
      </c>
      <c r="N892" t="s">
        <v>49</v>
      </c>
      <c r="O892" t="s">
        <v>23</v>
      </c>
      <c r="P892">
        <v>4</v>
      </c>
      <c r="Q892" t="s">
        <v>39</v>
      </c>
      <c r="R892">
        <v>2</v>
      </c>
      <c r="S892" t="s">
        <v>25</v>
      </c>
      <c r="T892" t="s">
        <v>26</v>
      </c>
    </row>
    <row r="893" spans="1:20" x14ac:dyDescent="0.25">
      <c r="A893" t="s">
        <v>20</v>
      </c>
      <c r="B893" s="1">
        <v>15</v>
      </c>
      <c r="C893" t="str">
        <f t="shared" si="39"/>
        <v>1 - 2 years</v>
      </c>
      <c r="D893" t="s">
        <v>18</v>
      </c>
      <c r="E893" t="s">
        <v>19</v>
      </c>
      <c r="F893">
        <v>1829</v>
      </c>
      <c r="G893" t="str">
        <f t="shared" si="40"/>
        <v>1k - 5k</v>
      </c>
      <c r="H893" t="s">
        <v>29</v>
      </c>
      <c r="I893" t="s">
        <v>21</v>
      </c>
      <c r="J893">
        <v>4</v>
      </c>
      <c r="K893">
        <v>4</v>
      </c>
      <c r="L893">
        <v>46</v>
      </c>
      <c r="M893" t="str">
        <f t="shared" si="41"/>
        <v>30 - 55</v>
      </c>
      <c r="N893" t="s">
        <v>22</v>
      </c>
      <c r="O893" t="s">
        <v>23</v>
      </c>
      <c r="P893">
        <v>2</v>
      </c>
      <c r="Q893" t="s">
        <v>24</v>
      </c>
      <c r="R893">
        <v>1</v>
      </c>
      <c r="S893" t="s">
        <v>25</v>
      </c>
      <c r="T893" t="s">
        <v>26</v>
      </c>
    </row>
    <row r="894" spans="1:20" x14ac:dyDescent="0.25">
      <c r="A894" t="s">
        <v>17</v>
      </c>
      <c r="B894" s="1">
        <v>12</v>
      </c>
      <c r="C894" t="str">
        <f t="shared" si="39"/>
        <v>1 - 2 years</v>
      </c>
      <c r="D894" t="s">
        <v>18</v>
      </c>
      <c r="E894" t="s">
        <v>36</v>
      </c>
      <c r="F894">
        <v>2171</v>
      </c>
      <c r="G894" t="str">
        <f t="shared" si="40"/>
        <v>1k - 5k</v>
      </c>
      <c r="H894" t="s">
        <v>29</v>
      </c>
      <c r="I894" t="s">
        <v>30</v>
      </c>
      <c r="J894">
        <v>4</v>
      </c>
      <c r="K894">
        <v>4</v>
      </c>
      <c r="L894">
        <v>38</v>
      </c>
      <c r="M894" t="str">
        <f t="shared" si="41"/>
        <v>30 - 55</v>
      </c>
      <c r="N894" t="s">
        <v>46</v>
      </c>
      <c r="O894" t="s">
        <v>23</v>
      </c>
      <c r="P894">
        <v>2</v>
      </c>
      <c r="Q894" t="s">
        <v>33</v>
      </c>
      <c r="R894">
        <v>1</v>
      </c>
      <c r="S894" t="s">
        <v>26</v>
      </c>
      <c r="T894" t="s">
        <v>26</v>
      </c>
    </row>
    <row r="895" spans="1:20" x14ac:dyDescent="0.25">
      <c r="A895" t="s">
        <v>27</v>
      </c>
      <c r="B895" s="1">
        <v>36</v>
      </c>
      <c r="C895" t="str">
        <f t="shared" si="39"/>
        <v>2 - 5 years</v>
      </c>
      <c r="D895" t="s">
        <v>18</v>
      </c>
      <c r="E895" t="s">
        <v>36</v>
      </c>
      <c r="F895">
        <v>5800</v>
      </c>
      <c r="G895" t="str">
        <f t="shared" si="40"/>
        <v>5k - 10k</v>
      </c>
      <c r="H895" t="s">
        <v>29</v>
      </c>
      <c r="I895" t="s">
        <v>30</v>
      </c>
      <c r="J895">
        <v>3</v>
      </c>
      <c r="K895">
        <v>4</v>
      </c>
      <c r="L895">
        <v>34</v>
      </c>
      <c r="M895" t="str">
        <f t="shared" si="41"/>
        <v>30 - 55</v>
      </c>
      <c r="N895" t="s">
        <v>22</v>
      </c>
      <c r="O895" t="s">
        <v>23</v>
      </c>
      <c r="P895">
        <v>2</v>
      </c>
      <c r="Q895" t="s">
        <v>24</v>
      </c>
      <c r="R895">
        <v>1</v>
      </c>
      <c r="S895" t="s">
        <v>25</v>
      </c>
      <c r="T895" t="s">
        <v>26</v>
      </c>
    </row>
    <row r="896" spans="1:20" x14ac:dyDescent="0.25">
      <c r="A896" t="s">
        <v>20</v>
      </c>
      <c r="B896" s="1">
        <v>18</v>
      </c>
      <c r="C896" t="str">
        <f t="shared" si="39"/>
        <v>1 - 2 years</v>
      </c>
      <c r="D896" t="s">
        <v>18</v>
      </c>
      <c r="E896" t="s">
        <v>19</v>
      </c>
      <c r="F896">
        <v>1169</v>
      </c>
      <c r="G896" t="str">
        <f t="shared" si="40"/>
        <v>1k - 5k</v>
      </c>
      <c r="H896" t="s">
        <v>20</v>
      </c>
      <c r="I896" t="s">
        <v>30</v>
      </c>
      <c r="J896">
        <v>4</v>
      </c>
      <c r="K896">
        <v>3</v>
      </c>
      <c r="L896">
        <v>29</v>
      </c>
      <c r="M896" t="str">
        <f t="shared" si="41"/>
        <v>18 - 30</v>
      </c>
      <c r="N896" t="s">
        <v>22</v>
      </c>
      <c r="O896" t="s">
        <v>23</v>
      </c>
      <c r="P896">
        <v>2</v>
      </c>
      <c r="Q896" t="s">
        <v>24</v>
      </c>
      <c r="R896">
        <v>1</v>
      </c>
      <c r="S896" t="s">
        <v>25</v>
      </c>
      <c r="T896" t="s">
        <v>26</v>
      </c>
    </row>
    <row r="897" spans="1:20" x14ac:dyDescent="0.25">
      <c r="A897" t="s">
        <v>20</v>
      </c>
      <c r="B897" s="1">
        <v>36</v>
      </c>
      <c r="C897" t="str">
        <f t="shared" si="39"/>
        <v>2 - 5 years</v>
      </c>
      <c r="D897" t="s">
        <v>35</v>
      </c>
      <c r="E897" t="s">
        <v>36</v>
      </c>
      <c r="F897">
        <v>8947</v>
      </c>
      <c r="G897" t="str">
        <f t="shared" si="40"/>
        <v>5k - 10k</v>
      </c>
      <c r="H897" t="s">
        <v>20</v>
      </c>
      <c r="I897" t="s">
        <v>32</v>
      </c>
      <c r="J897">
        <v>3</v>
      </c>
      <c r="K897">
        <v>2</v>
      </c>
      <c r="L897">
        <v>31</v>
      </c>
      <c r="M897" t="str">
        <f t="shared" si="41"/>
        <v>30 - 55</v>
      </c>
      <c r="N897" t="s">
        <v>49</v>
      </c>
      <c r="O897" t="s">
        <v>23</v>
      </c>
      <c r="P897">
        <v>1</v>
      </c>
      <c r="Q897" t="s">
        <v>39</v>
      </c>
      <c r="R897">
        <v>2</v>
      </c>
      <c r="S897" t="s">
        <v>25</v>
      </c>
      <c r="T897" t="s">
        <v>26</v>
      </c>
    </row>
    <row r="898" spans="1:20" x14ac:dyDescent="0.25">
      <c r="A898" t="s">
        <v>17</v>
      </c>
      <c r="B898" s="1">
        <v>21</v>
      </c>
      <c r="C898" t="str">
        <f t="shared" si="39"/>
        <v>1 - 2 years</v>
      </c>
      <c r="D898" t="s">
        <v>28</v>
      </c>
      <c r="E898" t="s">
        <v>19</v>
      </c>
      <c r="F898">
        <v>2606</v>
      </c>
      <c r="G898" t="str">
        <f t="shared" si="40"/>
        <v>1k - 5k</v>
      </c>
      <c r="H898" t="s">
        <v>29</v>
      </c>
      <c r="I898" t="s">
        <v>42</v>
      </c>
      <c r="J898">
        <v>4</v>
      </c>
      <c r="K898">
        <v>4</v>
      </c>
      <c r="L898">
        <v>28</v>
      </c>
      <c r="M898" t="str">
        <f t="shared" si="41"/>
        <v>18 - 30</v>
      </c>
      <c r="N898" t="s">
        <v>22</v>
      </c>
      <c r="O898" t="s">
        <v>38</v>
      </c>
      <c r="P898">
        <v>1</v>
      </c>
      <c r="Q898" t="s">
        <v>39</v>
      </c>
      <c r="R898">
        <v>1</v>
      </c>
      <c r="S898" t="s">
        <v>25</v>
      </c>
      <c r="T898" t="s">
        <v>26</v>
      </c>
    </row>
    <row r="899" spans="1:20" x14ac:dyDescent="0.25">
      <c r="A899" t="s">
        <v>20</v>
      </c>
      <c r="B899" s="1">
        <v>12</v>
      </c>
      <c r="C899" t="str">
        <f t="shared" ref="C899:C962" si="42">IF(B899&lt;=11,"&lt; 1 year",IF(B899&lt;=24,"1 - 2 years",IF(B899&lt;=72,"2 - 5 years", "&gt; 5 years")))</f>
        <v>1 - 2 years</v>
      </c>
      <c r="D899" t="s">
        <v>18</v>
      </c>
      <c r="E899" t="s">
        <v>19</v>
      </c>
      <c r="F899">
        <v>1592</v>
      </c>
      <c r="G899" t="str">
        <f t="shared" ref="G899:G962" si="43">IF(F899&lt;= 1000,"250 - 1k",IF(F899&lt;=5000,"1k - 5k",IF(F899&lt;=10000,"5k - 10k", "10k - 20k")))</f>
        <v>1k - 5k</v>
      </c>
      <c r="H899" t="s">
        <v>40</v>
      </c>
      <c r="I899" t="s">
        <v>32</v>
      </c>
      <c r="J899">
        <v>3</v>
      </c>
      <c r="K899">
        <v>2</v>
      </c>
      <c r="L899">
        <v>35</v>
      </c>
      <c r="M899" t="str">
        <f t="shared" ref="M899:M962" si="44">IF(L899&lt;=30,"18 - 30",IF(L899&lt;=55,"30 - 55",IF(L899&gt;=75,"55 - 75","55 - 75")))</f>
        <v>30 - 55</v>
      </c>
      <c r="N899" t="s">
        <v>22</v>
      </c>
      <c r="O899" t="s">
        <v>23</v>
      </c>
      <c r="P899">
        <v>1</v>
      </c>
      <c r="Q899" t="s">
        <v>24</v>
      </c>
      <c r="R899">
        <v>1</v>
      </c>
      <c r="S899" t="s">
        <v>26</v>
      </c>
      <c r="T899" t="s">
        <v>26</v>
      </c>
    </row>
    <row r="900" spans="1:20" x14ac:dyDescent="0.25">
      <c r="A900" t="s">
        <v>20</v>
      </c>
      <c r="B900" s="1">
        <v>15</v>
      </c>
      <c r="C900" t="str">
        <f t="shared" si="42"/>
        <v>1 - 2 years</v>
      </c>
      <c r="D900" t="s">
        <v>28</v>
      </c>
      <c r="E900" t="s">
        <v>19</v>
      </c>
      <c r="F900">
        <v>2186</v>
      </c>
      <c r="G900" t="str">
        <f t="shared" si="43"/>
        <v>1k - 5k</v>
      </c>
      <c r="H900" t="s">
        <v>20</v>
      </c>
      <c r="I900" t="s">
        <v>32</v>
      </c>
      <c r="J900">
        <v>1</v>
      </c>
      <c r="K900">
        <v>4</v>
      </c>
      <c r="L900">
        <v>33</v>
      </c>
      <c r="M900" t="str">
        <f t="shared" si="44"/>
        <v>30 - 55</v>
      </c>
      <c r="N900" t="s">
        <v>46</v>
      </c>
      <c r="O900" t="s">
        <v>38</v>
      </c>
      <c r="P900">
        <v>1</v>
      </c>
      <c r="Q900" t="s">
        <v>33</v>
      </c>
      <c r="R900">
        <v>1</v>
      </c>
      <c r="S900" t="s">
        <v>26</v>
      </c>
      <c r="T900" t="s">
        <v>26</v>
      </c>
    </row>
    <row r="901" spans="1:20" x14ac:dyDescent="0.25">
      <c r="A901" t="s">
        <v>17</v>
      </c>
      <c r="B901" s="1">
        <v>18</v>
      </c>
      <c r="C901" t="str">
        <f t="shared" si="42"/>
        <v>1 - 2 years</v>
      </c>
      <c r="D901" t="s">
        <v>28</v>
      </c>
      <c r="E901" t="s">
        <v>19</v>
      </c>
      <c r="F901">
        <v>4153</v>
      </c>
      <c r="G901" t="str">
        <f t="shared" si="43"/>
        <v>1k - 5k</v>
      </c>
      <c r="H901" t="s">
        <v>29</v>
      </c>
      <c r="I901" t="s">
        <v>30</v>
      </c>
      <c r="J901">
        <v>2</v>
      </c>
      <c r="K901">
        <v>3</v>
      </c>
      <c r="L901">
        <v>42</v>
      </c>
      <c r="M901" t="str">
        <f t="shared" si="44"/>
        <v>30 - 55</v>
      </c>
      <c r="N901" t="s">
        <v>22</v>
      </c>
      <c r="O901" t="s">
        <v>23</v>
      </c>
      <c r="P901">
        <v>1</v>
      </c>
      <c r="Q901" t="s">
        <v>24</v>
      </c>
      <c r="R901">
        <v>1</v>
      </c>
      <c r="S901" t="s">
        <v>26</v>
      </c>
      <c r="T901" t="s">
        <v>25</v>
      </c>
    </row>
    <row r="902" spans="1:20" x14ac:dyDescent="0.25">
      <c r="A902" t="s">
        <v>17</v>
      </c>
      <c r="B902" s="1">
        <v>16</v>
      </c>
      <c r="C902" t="str">
        <f t="shared" si="42"/>
        <v>1 - 2 years</v>
      </c>
      <c r="D902" t="s">
        <v>18</v>
      </c>
      <c r="E902" t="s">
        <v>36</v>
      </c>
      <c r="F902">
        <v>2625</v>
      </c>
      <c r="G902" t="str">
        <f t="shared" si="43"/>
        <v>1k - 5k</v>
      </c>
      <c r="H902" t="s">
        <v>29</v>
      </c>
      <c r="I902" t="s">
        <v>21</v>
      </c>
      <c r="J902">
        <v>2</v>
      </c>
      <c r="K902">
        <v>4</v>
      </c>
      <c r="L902">
        <v>43</v>
      </c>
      <c r="M902" t="str">
        <f t="shared" si="44"/>
        <v>30 - 55</v>
      </c>
      <c r="N902" t="s">
        <v>46</v>
      </c>
      <c r="O902" t="s">
        <v>38</v>
      </c>
      <c r="P902">
        <v>1</v>
      </c>
      <c r="Q902" t="s">
        <v>24</v>
      </c>
      <c r="R902">
        <v>1</v>
      </c>
      <c r="S902" t="s">
        <v>25</v>
      </c>
      <c r="T902" t="s">
        <v>25</v>
      </c>
    </row>
    <row r="903" spans="1:20" x14ac:dyDescent="0.25">
      <c r="A903" t="s">
        <v>20</v>
      </c>
      <c r="B903" s="1">
        <v>20</v>
      </c>
      <c r="C903" t="str">
        <f t="shared" si="42"/>
        <v>1 - 2 years</v>
      </c>
      <c r="D903" t="s">
        <v>18</v>
      </c>
      <c r="E903" t="s">
        <v>36</v>
      </c>
      <c r="F903">
        <v>3485</v>
      </c>
      <c r="G903" t="str">
        <f t="shared" si="43"/>
        <v>1k - 5k</v>
      </c>
      <c r="H903" t="s">
        <v>20</v>
      </c>
      <c r="I903" t="s">
        <v>42</v>
      </c>
      <c r="J903">
        <v>2</v>
      </c>
      <c r="K903">
        <v>4</v>
      </c>
      <c r="L903">
        <v>44</v>
      </c>
      <c r="M903" t="str">
        <f t="shared" si="44"/>
        <v>30 - 55</v>
      </c>
      <c r="N903" t="s">
        <v>22</v>
      </c>
      <c r="O903" t="s">
        <v>23</v>
      </c>
      <c r="P903">
        <v>2</v>
      </c>
      <c r="Q903" t="s">
        <v>24</v>
      </c>
      <c r="R903">
        <v>1</v>
      </c>
      <c r="S903" t="s">
        <v>25</v>
      </c>
      <c r="T903" t="s">
        <v>26</v>
      </c>
    </row>
    <row r="904" spans="1:20" x14ac:dyDescent="0.25">
      <c r="A904" t="s">
        <v>20</v>
      </c>
      <c r="B904" s="1">
        <v>36</v>
      </c>
      <c r="C904" t="str">
        <f t="shared" si="42"/>
        <v>2 - 5 years</v>
      </c>
      <c r="D904" t="s">
        <v>18</v>
      </c>
      <c r="E904" t="s">
        <v>36</v>
      </c>
      <c r="F904">
        <v>10477</v>
      </c>
      <c r="G904" t="str">
        <f t="shared" si="43"/>
        <v>10k - 20k</v>
      </c>
      <c r="H904" t="s">
        <v>20</v>
      </c>
      <c r="I904" t="s">
        <v>21</v>
      </c>
      <c r="J904">
        <v>2</v>
      </c>
      <c r="K904">
        <v>4</v>
      </c>
      <c r="L904">
        <v>42</v>
      </c>
      <c r="M904" t="str">
        <f t="shared" si="44"/>
        <v>30 - 55</v>
      </c>
      <c r="N904" t="s">
        <v>22</v>
      </c>
      <c r="O904" t="s">
        <v>34</v>
      </c>
      <c r="P904">
        <v>2</v>
      </c>
      <c r="Q904" t="s">
        <v>24</v>
      </c>
      <c r="R904">
        <v>1</v>
      </c>
      <c r="S904" t="s">
        <v>26</v>
      </c>
      <c r="T904" t="s">
        <v>26</v>
      </c>
    </row>
    <row r="905" spans="1:20" x14ac:dyDescent="0.25">
      <c r="A905" t="s">
        <v>20</v>
      </c>
      <c r="B905" s="1">
        <v>15</v>
      </c>
      <c r="C905" t="str">
        <f t="shared" si="42"/>
        <v>1 - 2 years</v>
      </c>
      <c r="D905" t="s">
        <v>28</v>
      </c>
      <c r="E905" t="s">
        <v>19</v>
      </c>
      <c r="F905">
        <v>1386</v>
      </c>
      <c r="G905" t="str">
        <f t="shared" si="43"/>
        <v>1k - 5k</v>
      </c>
      <c r="H905" t="s">
        <v>20</v>
      </c>
      <c r="I905" t="s">
        <v>30</v>
      </c>
      <c r="J905">
        <v>4</v>
      </c>
      <c r="K905">
        <v>2</v>
      </c>
      <c r="L905">
        <v>40</v>
      </c>
      <c r="M905" t="str">
        <f t="shared" si="44"/>
        <v>30 - 55</v>
      </c>
      <c r="N905" t="s">
        <v>22</v>
      </c>
      <c r="O905" t="s">
        <v>38</v>
      </c>
      <c r="P905">
        <v>1</v>
      </c>
      <c r="Q905" t="s">
        <v>24</v>
      </c>
      <c r="R905">
        <v>1</v>
      </c>
      <c r="S905" t="s">
        <v>25</v>
      </c>
      <c r="T905" t="s">
        <v>26</v>
      </c>
    </row>
    <row r="906" spans="1:20" x14ac:dyDescent="0.25">
      <c r="A906" t="s">
        <v>20</v>
      </c>
      <c r="B906" s="1">
        <v>24</v>
      </c>
      <c r="C906" t="str">
        <f t="shared" si="42"/>
        <v>1 - 2 years</v>
      </c>
      <c r="D906" t="s">
        <v>28</v>
      </c>
      <c r="E906" t="s">
        <v>19</v>
      </c>
      <c r="F906">
        <v>1278</v>
      </c>
      <c r="G906" t="str">
        <f t="shared" si="43"/>
        <v>1k - 5k</v>
      </c>
      <c r="H906" t="s">
        <v>29</v>
      </c>
      <c r="I906" t="s">
        <v>21</v>
      </c>
      <c r="J906">
        <v>4</v>
      </c>
      <c r="K906">
        <v>1</v>
      </c>
      <c r="L906">
        <v>36</v>
      </c>
      <c r="M906" t="str">
        <f t="shared" si="44"/>
        <v>30 - 55</v>
      </c>
      <c r="N906" t="s">
        <v>22</v>
      </c>
      <c r="O906" t="s">
        <v>23</v>
      </c>
      <c r="P906">
        <v>1</v>
      </c>
      <c r="Q906" t="s">
        <v>39</v>
      </c>
      <c r="R906">
        <v>1</v>
      </c>
      <c r="S906" t="s">
        <v>25</v>
      </c>
      <c r="T906" t="s">
        <v>26</v>
      </c>
    </row>
    <row r="907" spans="1:20" x14ac:dyDescent="0.25">
      <c r="A907" t="s">
        <v>17</v>
      </c>
      <c r="B907" s="1">
        <v>12</v>
      </c>
      <c r="C907" t="str">
        <f t="shared" si="42"/>
        <v>1 - 2 years</v>
      </c>
      <c r="D907" t="s">
        <v>28</v>
      </c>
      <c r="E907" t="s">
        <v>19</v>
      </c>
      <c r="F907">
        <v>1107</v>
      </c>
      <c r="G907" t="str">
        <f t="shared" si="43"/>
        <v>1k - 5k</v>
      </c>
      <c r="H907" t="s">
        <v>29</v>
      </c>
      <c r="I907" t="s">
        <v>30</v>
      </c>
      <c r="J907">
        <v>2</v>
      </c>
      <c r="K907">
        <v>2</v>
      </c>
      <c r="L907">
        <v>20</v>
      </c>
      <c r="M907" t="str">
        <f t="shared" si="44"/>
        <v>18 - 30</v>
      </c>
      <c r="N907" t="s">
        <v>22</v>
      </c>
      <c r="O907" t="s">
        <v>38</v>
      </c>
      <c r="P907">
        <v>1</v>
      </c>
      <c r="Q907" t="s">
        <v>39</v>
      </c>
      <c r="R907">
        <v>2</v>
      </c>
      <c r="S907" t="s">
        <v>25</v>
      </c>
      <c r="T907" t="s">
        <v>26</v>
      </c>
    </row>
    <row r="908" spans="1:20" x14ac:dyDescent="0.25">
      <c r="A908" t="s">
        <v>17</v>
      </c>
      <c r="B908" s="1">
        <v>21</v>
      </c>
      <c r="C908" t="str">
        <f t="shared" si="42"/>
        <v>1 - 2 years</v>
      </c>
      <c r="D908" t="s">
        <v>28</v>
      </c>
      <c r="E908" t="s">
        <v>36</v>
      </c>
      <c r="F908">
        <v>3763</v>
      </c>
      <c r="G908" t="str">
        <f t="shared" si="43"/>
        <v>1k - 5k</v>
      </c>
      <c r="H908" t="s">
        <v>20</v>
      </c>
      <c r="I908" t="s">
        <v>32</v>
      </c>
      <c r="J908">
        <v>2</v>
      </c>
      <c r="K908">
        <v>2</v>
      </c>
      <c r="L908">
        <v>24</v>
      </c>
      <c r="M908" t="str">
        <f t="shared" si="44"/>
        <v>18 - 30</v>
      </c>
      <c r="N908" t="s">
        <v>22</v>
      </c>
      <c r="O908" t="s">
        <v>23</v>
      </c>
      <c r="P908">
        <v>1</v>
      </c>
      <c r="Q908" t="s">
        <v>33</v>
      </c>
      <c r="R908">
        <v>1</v>
      </c>
      <c r="S908" t="s">
        <v>26</v>
      </c>
      <c r="T908" t="s">
        <v>26</v>
      </c>
    </row>
    <row r="909" spans="1:20" x14ac:dyDescent="0.25">
      <c r="A909" t="s">
        <v>27</v>
      </c>
      <c r="B909" s="1">
        <v>36</v>
      </c>
      <c r="C909" t="str">
        <f t="shared" si="42"/>
        <v>2 - 5 years</v>
      </c>
      <c r="D909" t="s">
        <v>28</v>
      </c>
      <c r="E909" t="s">
        <v>31</v>
      </c>
      <c r="F909">
        <v>3711</v>
      </c>
      <c r="G909" t="str">
        <f t="shared" si="43"/>
        <v>1k - 5k</v>
      </c>
      <c r="H909" t="s">
        <v>20</v>
      </c>
      <c r="I909" t="s">
        <v>30</v>
      </c>
      <c r="J909">
        <v>2</v>
      </c>
      <c r="K909">
        <v>2</v>
      </c>
      <c r="L909">
        <v>27</v>
      </c>
      <c r="M909" t="str">
        <f t="shared" si="44"/>
        <v>18 - 30</v>
      </c>
      <c r="N909" t="s">
        <v>22</v>
      </c>
      <c r="O909" t="s">
        <v>23</v>
      </c>
      <c r="P909">
        <v>1</v>
      </c>
      <c r="Q909" t="s">
        <v>24</v>
      </c>
      <c r="R909">
        <v>1</v>
      </c>
      <c r="S909" t="s">
        <v>26</v>
      </c>
      <c r="T909" t="s">
        <v>26</v>
      </c>
    </row>
    <row r="910" spans="1:20" x14ac:dyDescent="0.25">
      <c r="A910" t="s">
        <v>20</v>
      </c>
      <c r="B910" s="1">
        <v>15</v>
      </c>
      <c r="C910" t="str">
        <f t="shared" si="42"/>
        <v>1 - 2 years</v>
      </c>
      <c r="D910" t="s">
        <v>35</v>
      </c>
      <c r="E910" t="s">
        <v>36</v>
      </c>
      <c r="F910">
        <v>3594</v>
      </c>
      <c r="G910" t="str">
        <f t="shared" si="43"/>
        <v>1k - 5k</v>
      </c>
      <c r="H910" t="s">
        <v>29</v>
      </c>
      <c r="I910" t="s">
        <v>42</v>
      </c>
      <c r="J910">
        <v>1</v>
      </c>
      <c r="K910">
        <v>2</v>
      </c>
      <c r="L910">
        <v>46</v>
      </c>
      <c r="M910" t="str">
        <f t="shared" si="44"/>
        <v>30 - 55</v>
      </c>
      <c r="N910" t="s">
        <v>22</v>
      </c>
      <c r="O910" t="s">
        <v>23</v>
      </c>
      <c r="P910">
        <v>2</v>
      </c>
      <c r="Q910" t="s">
        <v>33</v>
      </c>
      <c r="R910">
        <v>1</v>
      </c>
      <c r="S910" t="s">
        <v>26</v>
      </c>
      <c r="T910" t="s">
        <v>26</v>
      </c>
    </row>
    <row r="911" spans="1:20" x14ac:dyDescent="0.25">
      <c r="A911" t="s">
        <v>27</v>
      </c>
      <c r="B911" s="1">
        <v>9</v>
      </c>
      <c r="C911" t="str">
        <f t="shared" si="42"/>
        <v>&lt; 1 year</v>
      </c>
      <c r="D911" t="s">
        <v>28</v>
      </c>
      <c r="E911" t="s">
        <v>36</v>
      </c>
      <c r="F911">
        <v>3195</v>
      </c>
      <c r="G911" t="str">
        <f t="shared" si="43"/>
        <v>1k - 5k</v>
      </c>
      <c r="H911" t="s">
        <v>20</v>
      </c>
      <c r="I911" t="s">
        <v>30</v>
      </c>
      <c r="J911">
        <v>1</v>
      </c>
      <c r="K911">
        <v>2</v>
      </c>
      <c r="L911">
        <v>33</v>
      </c>
      <c r="M911" t="str">
        <f t="shared" si="44"/>
        <v>30 - 55</v>
      </c>
      <c r="N911" t="s">
        <v>22</v>
      </c>
      <c r="O911" t="s">
        <v>23</v>
      </c>
      <c r="P911">
        <v>1</v>
      </c>
      <c r="Q911" t="s">
        <v>33</v>
      </c>
      <c r="R911">
        <v>1</v>
      </c>
      <c r="S911" t="s">
        <v>26</v>
      </c>
      <c r="T911" t="s">
        <v>26</v>
      </c>
    </row>
    <row r="912" spans="1:20" x14ac:dyDescent="0.25">
      <c r="A912" t="s">
        <v>20</v>
      </c>
      <c r="B912" s="1">
        <v>36</v>
      </c>
      <c r="C912" t="str">
        <f t="shared" si="42"/>
        <v>2 - 5 years</v>
      </c>
      <c r="D912" t="s">
        <v>35</v>
      </c>
      <c r="E912" t="s">
        <v>19</v>
      </c>
      <c r="F912">
        <v>4454</v>
      </c>
      <c r="G912" t="str">
        <f t="shared" si="43"/>
        <v>1k - 5k</v>
      </c>
      <c r="H912" t="s">
        <v>29</v>
      </c>
      <c r="I912" t="s">
        <v>30</v>
      </c>
      <c r="J912">
        <v>4</v>
      </c>
      <c r="K912">
        <v>4</v>
      </c>
      <c r="L912">
        <v>34</v>
      </c>
      <c r="M912" t="str">
        <f t="shared" si="44"/>
        <v>30 - 55</v>
      </c>
      <c r="N912" t="s">
        <v>22</v>
      </c>
      <c r="O912" t="s">
        <v>23</v>
      </c>
      <c r="P912">
        <v>2</v>
      </c>
      <c r="Q912" t="s">
        <v>24</v>
      </c>
      <c r="R912">
        <v>1</v>
      </c>
      <c r="S912" t="s">
        <v>26</v>
      </c>
      <c r="T912" t="s">
        <v>26</v>
      </c>
    </row>
    <row r="913" spans="1:20" x14ac:dyDescent="0.25">
      <c r="A913" t="s">
        <v>27</v>
      </c>
      <c r="B913" s="1">
        <v>24</v>
      </c>
      <c r="C913" t="str">
        <f t="shared" si="42"/>
        <v>1 - 2 years</v>
      </c>
      <c r="D913" t="s">
        <v>18</v>
      </c>
      <c r="E913" t="s">
        <v>19</v>
      </c>
      <c r="F913">
        <v>4736</v>
      </c>
      <c r="G913" t="str">
        <f t="shared" si="43"/>
        <v>1k - 5k</v>
      </c>
      <c r="H913" t="s">
        <v>29</v>
      </c>
      <c r="I913" t="s">
        <v>42</v>
      </c>
      <c r="J913">
        <v>2</v>
      </c>
      <c r="K913">
        <v>4</v>
      </c>
      <c r="L913">
        <v>25</v>
      </c>
      <c r="M913" t="str">
        <f t="shared" si="44"/>
        <v>18 - 30</v>
      </c>
      <c r="N913" t="s">
        <v>46</v>
      </c>
      <c r="O913" t="s">
        <v>23</v>
      </c>
      <c r="P913">
        <v>1</v>
      </c>
      <c r="Q913" t="s">
        <v>33</v>
      </c>
      <c r="R913">
        <v>1</v>
      </c>
      <c r="S913" t="s">
        <v>26</v>
      </c>
      <c r="T913" t="s">
        <v>25</v>
      </c>
    </row>
    <row r="914" spans="1:20" x14ac:dyDescent="0.25">
      <c r="A914" t="s">
        <v>27</v>
      </c>
      <c r="B914" s="1">
        <v>30</v>
      </c>
      <c r="C914" t="str">
        <f t="shared" si="42"/>
        <v>2 - 5 years</v>
      </c>
      <c r="D914" t="s">
        <v>28</v>
      </c>
      <c r="E914" t="s">
        <v>19</v>
      </c>
      <c r="F914">
        <v>2991</v>
      </c>
      <c r="G914" t="str">
        <f t="shared" si="43"/>
        <v>1k - 5k</v>
      </c>
      <c r="H914" t="s">
        <v>20</v>
      </c>
      <c r="I914" t="s">
        <v>21</v>
      </c>
      <c r="J914">
        <v>2</v>
      </c>
      <c r="K914">
        <v>4</v>
      </c>
      <c r="L914">
        <v>25</v>
      </c>
      <c r="M914" t="str">
        <f t="shared" si="44"/>
        <v>18 - 30</v>
      </c>
      <c r="N914" t="s">
        <v>22</v>
      </c>
      <c r="O914" t="s">
        <v>23</v>
      </c>
      <c r="P914">
        <v>1</v>
      </c>
      <c r="Q914" t="s">
        <v>24</v>
      </c>
      <c r="R914">
        <v>1</v>
      </c>
      <c r="S914" t="s">
        <v>26</v>
      </c>
      <c r="T914" t="s">
        <v>26</v>
      </c>
    </row>
    <row r="915" spans="1:20" x14ac:dyDescent="0.25">
      <c r="A915" t="s">
        <v>20</v>
      </c>
      <c r="B915" s="1">
        <v>11</v>
      </c>
      <c r="C915" t="str">
        <f t="shared" si="42"/>
        <v>&lt; 1 year</v>
      </c>
      <c r="D915" t="s">
        <v>28</v>
      </c>
      <c r="E915" t="s">
        <v>43</v>
      </c>
      <c r="F915">
        <v>2142</v>
      </c>
      <c r="G915" t="str">
        <f t="shared" si="43"/>
        <v>1k - 5k</v>
      </c>
      <c r="H915" t="s">
        <v>40</v>
      </c>
      <c r="I915" t="s">
        <v>21</v>
      </c>
      <c r="J915">
        <v>1</v>
      </c>
      <c r="K915">
        <v>2</v>
      </c>
      <c r="L915">
        <v>28</v>
      </c>
      <c r="M915" t="str">
        <f t="shared" si="44"/>
        <v>18 - 30</v>
      </c>
      <c r="N915" t="s">
        <v>22</v>
      </c>
      <c r="O915" t="s">
        <v>23</v>
      </c>
      <c r="P915">
        <v>1</v>
      </c>
      <c r="Q915" t="s">
        <v>24</v>
      </c>
      <c r="R915">
        <v>1</v>
      </c>
      <c r="S915" t="s">
        <v>25</v>
      </c>
      <c r="T915" t="s">
        <v>26</v>
      </c>
    </row>
    <row r="916" spans="1:20" x14ac:dyDescent="0.25">
      <c r="A916" t="s">
        <v>17</v>
      </c>
      <c r="B916" s="1">
        <v>24</v>
      </c>
      <c r="C916" t="str">
        <f t="shared" si="42"/>
        <v>1 - 2 years</v>
      </c>
      <c r="D916" t="s">
        <v>48</v>
      </c>
      <c r="E916" t="s">
        <v>43</v>
      </c>
      <c r="F916">
        <v>3161</v>
      </c>
      <c r="G916" t="str">
        <f t="shared" si="43"/>
        <v>1k - 5k</v>
      </c>
      <c r="H916" t="s">
        <v>29</v>
      </c>
      <c r="I916" t="s">
        <v>30</v>
      </c>
      <c r="J916">
        <v>4</v>
      </c>
      <c r="K916">
        <v>2</v>
      </c>
      <c r="L916">
        <v>31</v>
      </c>
      <c r="M916" t="str">
        <f t="shared" si="44"/>
        <v>30 - 55</v>
      </c>
      <c r="N916" t="s">
        <v>22</v>
      </c>
      <c r="O916" t="s">
        <v>38</v>
      </c>
      <c r="P916">
        <v>1</v>
      </c>
      <c r="Q916" t="s">
        <v>24</v>
      </c>
      <c r="R916">
        <v>1</v>
      </c>
      <c r="S916" t="s">
        <v>25</v>
      </c>
      <c r="T916" t="s">
        <v>25</v>
      </c>
    </row>
    <row r="917" spans="1:20" x14ac:dyDescent="0.25">
      <c r="A917" t="s">
        <v>27</v>
      </c>
      <c r="B917" s="1">
        <v>48</v>
      </c>
      <c r="C917" t="str">
        <f t="shared" si="42"/>
        <v>2 - 5 years</v>
      </c>
      <c r="D917" t="s">
        <v>45</v>
      </c>
      <c r="E917" t="s">
        <v>36</v>
      </c>
      <c r="F917">
        <v>18424</v>
      </c>
      <c r="G917" t="str">
        <f t="shared" si="43"/>
        <v>10k - 20k</v>
      </c>
      <c r="H917" t="s">
        <v>29</v>
      </c>
      <c r="I917" t="s">
        <v>30</v>
      </c>
      <c r="J917">
        <v>1</v>
      </c>
      <c r="K917">
        <v>2</v>
      </c>
      <c r="L917">
        <v>32</v>
      </c>
      <c r="M917" t="str">
        <f t="shared" si="44"/>
        <v>30 - 55</v>
      </c>
      <c r="N917" t="s">
        <v>46</v>
      </c>
      <c r="O917" t="s">
        <v>23</v>
      </c>
      <c r="P917">
        <v>1</v>
      </c>
      <c r="Q917" t="s">
        <v>39</v>
      </c>
      <c r="R917">
        <v>1</v>
      </c>
      <c r="S917" t="s">
        <v>25</v>
      </c>
      <c r="T917" t="s">
        <v>25</v>
      </c>
    </row>
    <row r="918" spans="1:20" x14ac:dyDescent="0.25">
      <c r="A918" t="s">
        <v>20</v>
      </c>
      <c r="B918" s="1">
        <v>10</v>
      </c>
      <c r="C918" t="str">
        <f t="shared" si="42"/>
        <v>&lt; 1 year</v>
      </c>
      <c r="D918" t="s">
        <v>28</v>
      </c>
      <c r="E918" t="s">
        <v>36</v>
      </c>
      <c r="F918">
        <v>2848</v>
      </c>
      <c r="G918" t="str">
        <f t="shared" si="43"/>
        <v>1k - 5k</v>
      </c>
      <c r="H918" t="s">
        <v>44</v>
      </c>
      <c r="I918" t="s">
        <v>30</v>
      </c>
      <c r="J918">
        <v>1</v>
      </c>
      <c r="K918">
        <v>2</v>
      </c>
      <c r="L918">
        <v>32</v>
      </c>
      <c r="M918" t="str">
        <f t="shared" si="44"/>
        <v>30 - 55</v>
      </c>
      <c r="N918" t="s">
        <v>22</v>
      </c>
      <c r="O918" t="s">
        <v>23</v>
      </c>
      <c r="P918">
        <v>1</v>
      </c>
      <c r="Q918" t="s">
        <v>24</v>
      </c>
      <c r="R918">
        <v>2</v>
      </c>
      <c r="S918" t="s">
        <v>26</v>
      </c>
      <c r="T918" t="s">
        <v>26</v>
      </c>
    </row>
    <row r="919" spans="1:20" x14ac:dyDescent="0.25">
      <c r="A919" t="s">
        <v>17</v>
      </c>
      <c r="B919" s="1">
        <v>6</v>
      </c>
      <c r="C919" t="str">
        <f t="shared" si="42"/>
        <v>&lt; 1 year</v>
      </c>
      <c r="D919" t="s">
        <v>28</v>
      </c>
      <c r="E919" t="s">
        <v>36</v>
      </c>
      <c r="F919">
        <v>14896</v>
      </c>
      <c r="G919" t="str">
        <f t="shared" si="43"/>
        <v>10k - 20k</v>
      </c>
      <c r="H919" t="s">
        <v>29</v>
      </c>
      <c r="I919" t="s">
        <v>21</v>
      </c>
      <c r="J919">
        <v>1</v>
      </c>
      <c r="K919">
        <v>4</v>
      </c>
      <c r="L919">
        <v>68</v>
      </c>
      <c r="M919" t="str">
        <f t="shared" si="44"/>
        <v>55 - 75</v>
      </c>
      <c r="N919" t="s">
        <v>46</v>
      </c>
      <c r="O919" t="s">
        <v>23</v>
      </c>
      <c r="P919">
        <v>1</v>
      </c>
      <c r="Q919" t="s">
        <v>39</v>
      </c>
      <c r="R919">
        <v>1</v>
      </c>
      <c r="S919" t="s">
        <v>25</v>
      </c>
      <c r="T919" t="s">
        <v>25</v>
      </c>
    </row>
    <row r="920" spans="1:20" x14ac:dyDescent="0.25">
      <c r="A920" t="s">
        <v>17</v>
      </c>
      <c r="B920" s="1">
        <v>24</v>
      </c>
      <c r="C920" t="str">
        <f t="shared" si="42"/>
        <v>1 - 2 years</v>
      </c>
      <c r="D920" t="s">
        <v>28</v>
      </c>
      <c r="E920" t="s">
        <v>19</v>
      </c>
      <c r="F920">
        <v>2359</v>
      </c>
      <c r="G920" t="str">
        <f t="shared" si="43"/>
        <v>1k - 5k</v>
      </c>
      <c r="H920" t="s">
        <v>44</v>
      </c>
      <c r="I920" t="s">
        <v>41</v>
      </c>
      <c r="J920">
        <v>1</v>
      </c>
      <c r="K920">
        <v>1</v>
      </c>
      <c r="L920">
        <v>33</v>
      </c>
      <c r="M920" t="str">
        <f t="shared" si="44"/>
        <v>30 - 55</v>
      </c>
      <c r="N920" t="s">
        <v>22</v>
      </c>
      <c r="O920" t="s">
        <v>23</v>
      </c>
      <c r="P920">
        <v>1</v>
      </c>
      <c r="Q920" t="s">
        <v>24</v>
      </c>
      <c r="R920">
        <v>1</v>
      </c>
      <c r="S920" t="s">
        <v>26</v>
      </c>
      <c r="T920" t="s">
        <v>25</v>
      </c>
    </row>
    <row r="921" spans="1:20" x14ac:dyDescent="0.25">
      <c r="A921" t="s">
        <v>17</v>
      </c>
      <c r="B921" s="1">
        <v>24</v>
      </c>
      <c r="C921" t="str">
        <f t="shared" si="42"/>
        <v>1 - 2 years</v>
      </c>
      <c r="D921" t="s">
        <v>28</v>
      </c>
      <c r="E921" t="s">
        <v>19</v>
      </c>
      <c r="F921">
        <v>3345</v>
      </c>
      <c r="G921" t="str">
        <f t="shared" si="43"/>
        <v>1k - 5k</v>
      </c>
      <c r="H921" t="s">
        <v>29</v>
      </c>
      <c r="I921" t="s">
        <v>21</v>
      </c>
      <c r="J921">
        <v>4</v>
      </c>
      <c r="K921">
        <v>2</v>
      </c>
      <c r="L921">
        <v>39</v>
      </c>
      <c r="M921" t="str">
        <f t="shared" si="44"/>
        <v>30 - 55</v>
      </c>
      <c r="N921" t="s">
        <v>22</v>
      </c>
      <c r="O921" t="s">
        <v>38</v>
      </c>
      <c r="P921">
        <v>1</v>
      </c>
      <c r="Q921" t="s">
        <v>39</v>
      </c>
      <c r="R921">
        <v>1</v>
      </c>
      <c r="S921" t="s">
        <v>25</v>
      </c>
      <c r="T921" t="s">
        <v>25</v>
      </c>
    </row>
    <row r="922" spans="1:20" x14ac:dyDescent="0.25">
      <c r="A922" t="s">
        <v>20</v>
      </c>
      <c r="B922" s="1">
        <v>18</v>
      </c>
      <c r="C922" t="str">
        <f t="shared" si="42"/>
        <v>1 - 2 years</v>
      </c>
      <c r="D922" t="s">
        <v>18</v>
      </c>
      <c r="E922" t="s">
        <v>19</v>
      </c>
      <c r="F922">
        <v>1817</v>
      </c>
      <c r="G922" t="str">
        <f t="shared" si="43"/>
        <v>1k - 5k</v>
      </c>
      <c r="H922" t="s">
        <v>29</v>
      </c>
      <c r="I922" t="s">
        <v>30</v>
      </c>
      <c r="J922">
        <v>4</v>
      </c>
      <c r="K922">
        <v>2</v>
      </c>
      <c r="L922">
        <v>28</v>
      </c>
      <c r="M922" t="str">
        <f t="shared" si="44"/>
        <v>18 - 30</v>
      </c>
      <c r="N922" t="s">
        <v>22</v>
      </c>
      <c r="O922" t="s">
        <v>23</v>
      </c>
      <c r="P922">
        <v>2</v>
      </c>
      <c r="Q922" t="s">
        <v>24</v>
      </c>
      <c r="R922">
        <v>1</v>
      </c>
      <c r="S922" t="s">
        <v>26</v>
      </c>
      <c r="T922" t="s">
        <v>26</v>
      </c>
    </row>
    <row r="923" spans="1:20" x14ac:dyDescent="0.25">
      <c r="A923" t="s">
        <v>20</v>
      </c>
      <c r="B923" s="1">
        <v>48</v>
      </c>
      <c r="C923" t="str">
        <f t="shared" si="42"/>
        <v>2 - 5 years</v>
      </c>
      <c r="D923" t="s">
        <v>35</v>
      </c>
      <c r="E923" t="s">
        <v>19</v>
      </c>
      <c r="F923">
        <v>12749</v>
      </c>
      <c r="G923" t="str">
        <f t="shared" si="43"/>
        <v>10k - 20k</v>
      </c>
      <c r="H923" t="s">
        <v>37</v>
      </c>
      <c r="I923" t="s">
        <v>32</v>
      </c>
      <c r="J923">
        <v>4</v>
      </c>
      <c r="K923">
        <v>1</v>
      </c>
      <c r="L923">
        <v>37</v>
      </c>
      <c r="M923" t="str">
        <f t="shared" si="44"/>
        <v>30 - 55</v>
      </c>
      <c r="N923" t="s">
        <v>22</v>
      </c>
      <c r="O923" t="s">
        <v>23</v>
      </c>
      <c r="P923">
        <v>1</v>
      </c>
      <c r="Q923" t="s">
        <v>39</v>
      </c>
      <c r="R923">
        <v>1</v>
      </c>
      <c r="S923" t="s">
        <v>25</v>
      </c>
      <c r="T923" t="s">
        <v>26</v>
      </c>
    </row>
    <row r="924" spans="1:20" x14ac:dyDescent="0.25">
      <c r="A924" t="s">
        <v>17</v>
      </c>
      <c r="B924" s="1">
        <v>9</v>
      </c>
      <c r="C924" t="str">
        <f t="shared" si="42"/>
        <v>&lt; 1 year</v>
      </c>
      <c r="D924" t="s">
        <v>28</v>
      </c>
      <c r="E924" t="s">
        <v>19</v>
      </c>
      <c r="F924">
        <v>1366</v>
      </c>
      <c r="G924" t="str">
        <f t="shared" si="43"/>
        <v>1k - 5k</v>
      </c>
      <c r="H924" t="s">
        <v>29</v>
      </c>
      <c r="I924" t="s">
        <v>42</v>
      </c>
      <c r="J924">
        <v>3</v>
      </c>
      <c r="K924">
        <v>4</v>
      </c>
      <c r="L924">
        <v>22</v>
      </c>
      <c r="M924" t="str">
        <f t="shared" si="44"/>
        <v>18 - 30</v>
      </c>
      <c r="N924" t="s">
        <v>22</v>
      </c>
      <c r="O924" t="s">
        <v>38</v>
      </c>
      <c r="P924">
        <v>1</v>
      </c>
      <c r="Q924" t="s">
        <v>24</v>
      </c>
      <c r="R924">
        <v>1</v>
      </c>
      <c r="S924" t="s">
        <v>26</v>
      </c>
      <c r="T924" t="s">
        <v>25</v>
      </c>
    </row>
    <row r="925" spans="1:20" x14ac:dyDescent="0.25">
      <c r="A925" t="s">
        <v>27</v>
      </c>
      <c r="B925" s="1">
        <v>12</v>
      </c>
      <c r="C925" t="str">
        <f t="shared" si="42"/>
        <v>1 - 2 years</v>
      </c>
      <c r="D925" t="s">
        <v>28</v>
      </c>
      <c r="E925" t="s">
        <v>36</v>
      </c>
      <c r="F925">
        <v>2002</v>
      </c>
      <c r="G925" t="str">
        <f t="shared" si="43"/>
        <v>1k - 5k</v>
      </c>
      <c r="H925" t="s">
        <v>29</v>
      </c>
      <c r="I925" t="s">
        <v>32</v>
      </c>
      <c r="J925">
        <v>3</v>
      </c>
      <c r="K925">
        <v>4</v>
      </c>
      <c r="L925">
        <v>30</v>
      </c>
      <c r="M925" t="str">
        <f t="shared" si="44"/>
        <v>18 - 30</v>
      </c>
      <c r="N925" t="s">
        <v>22</v>
      </c>
      <c r="O925" t="s">
        <v>38</v>
      </c>
      <c r="P925">
        <v>1</v>
      </c>
      <c r="Q925" t="s">
        <v>24</v>
      </c>
      <c r="R925">
        <v>2</v>
      </c>
      <c r="S925" t="s">
        <v>25</v>
      </c>
      <c r="T925" t="s">
        <v>26</v>
      </c>
    </row>
    <row r="926" spans="1:20" x14ac:dyDescent="0.25">
      <c r="A926" t="s">
        <v>17</v>
      </c>
      <c r="B926" s="1">
        <v>24</v>
      </c>
      <c r="C926" t="str">
        <f t="shared" si="42"/>
        <v>1 - 2 years</v>
      </c>
      <c r="D926" t="s">
        <v>48</v>
      </c>
      <c r="E926" t="s">
        <v>19</v>
      </c>
      <c r="F926">
        <v>6872</v>
      </c>
      <c r="G926" t="str">
        <f t="shared" si="43"/>
        <v>5k - 10k</v>
      </c>
      <c r="H926" t="s">
        <v>29</v>
      </c>
      <c r="I926" t="s">
        <v>42</v>
      </c>
      <c r="J926">
        <v>2</v>
      </c>
      <c r="K926">
        <v>1</v>
      </c>
      <c r="L926">
        <v>55</v>
      </c>
      <c r="M926" t="str">
        <f t="shared" si="44"/>
        <v>30 - 55</v>
      </c>
      <c r="N926" t="s">
        <v>46</v>
      </c>
      <c r="O926" t="s">
        <v>23</v>
      </c>
      <c r="P926">
        <v>1</v>
      </c>
      <c r="Q926" t="s">
        <v>24</v>
      </c>
      <c r="R926">
        <v>1</v>
      </c>
      <c r="S926" t="s">
        <v>25</v>
      </c>
      <c r="T926" t="s">
        <v>25</v>
      </c>
    </row>
    <row r="927" spans="1:20" x14ac:dyDescent="0.25">
      <c r="A927" t="s">
        <v>17</v>
      </c>
      <c r="B927" s="1">
        <v>12</v>
      </c>
      <c r="C927" t="str">
        <f t="shared" si="42"/>
        <v>1 - 2 years</v>
      </c>
      <c r="D927" t="s">
        <v>48</v>
      </c>
      <c r="E927" t="s">
        <v>36</v>
      </c>
      <c r="F927">
        <v>697</v>
      </c>
      <c r="G927" t="str">
        <f t="shared" si="43"/>
        <v>250 - 1k</v>
      </c>
      <c r="H927" t="s">
        <v>29</v>
      </c>
      <c r="I927" t="s">
        <v>42</v>
      </c>
      <c r="J927">
        <v>4</v>
      </c>
      <c r="K927">
        <v>2</v>
      </c>
      <c r="L927">
        <v>46</v>
      </c>
      <c r="M927" t="str">
        <f t="shared" si="44"/>
        <v>30 - 55</v>
      </c>
      <c r="N927" t="s">
        <v>46</v>
      </c>
      <c r="O927" t="s">
        <v>23</v>
      </c>
      <c r="P927">
        <v>2</v>
      </c>
      <c r="Q927" t="s">
        <v>24</v>
      </c>
      <c r="R927">
        <v>1</v>
      </c>
      <c r="S927" t="s">
        <v>25</v>
      </c>
      <c r="T927" t="s">
        <v>25</v>
      </c>
    </row>
    <row r="928" spans="1:20" x14ac:dyDescent="0.25">
      <c r="A928" t="s">
        <v>17</v>
      </c>
      <c r="B928" s="1">
        <v>18</v>
      </c>
      <c r="C928" t="str">
        <f t="shared" si="42"/>
        <v>1 - 2 years</v>
      </c>
      <c r="D928" t="s">
        <v>18</v>
      </c>
      <c r="E928" t="s">
        <v>19</v>
      </c>
      <c r="F928">
        <v>1049</v>
      </c>
      <c r="G928" t="str">
        <f t="shared" si="43"/>
        <v>1k - 5k</v>
      </c>
      <c r="H928" t="s">
        <v>29</v>
      </c>
      <c r="I928" t="s">
        <v>42</v>
      </c>
      <c r="J928">
        <v>4</v>
      </c>
      <c r="K928">
        <v>4</v>
      </c>
      <c r="L928">
        <v>21</v>
      </c>
      <c r="M928" t="str">
        <f t="shared" si="44"/>
        <v>18 - 30</v>
      </c>
      <c r="N928" t="s">
        <v>22</v>
      </c>
      <c r="O928" t="s">
        <v>38</v>
      </c>
      <c r="P928">
        <v>1</v>
      </c>
      <c r="Q928" t="s">
        <v>24</v>
      </c>
      <c r="R928">
        <v>1</v>
      </c>
      <c r="S928" t="s">
        <v>26</v>
      </c>
      <c r="T928" t="s">
        <v>26</v>
      </c>
    </row>
    <row r="929" spans="1:20" x14ac:dyDescent="0.25">
      <c r="A929" t="s">
        <v>17</v>
      </c>
      <c r="B929" s="1">
        <v>48</v>
      </c>
      <c r="C929" t="str">
        <f t="shared" si="42"/>
        <v>2 - 5 years</v>
      </c>
      <c r="D929" t="s">
        <v>28</v>
      </c>
      <c r="E929" t="s">
        <v>36</v>
      </c>
      <c r="F929">
        <v>10297</v>
      </c>
      <c r="G929" t="str">
        <f t="shared" si="43"/>
        <v>10k - 20k</v>
      </c>
      <c r="H929" t="s">
        <v>29</v>
      </c>
      <c r="I929" t="s">
        <v>32</v>
      </c>
      <c r="J929">
        <v>4</v>
      </c>
      <c r="K929">
        <v>4</v>
      </c>
      <c r="L929">
        <v>39</v>
      </c>
      <c r="M929" t="str">
        <f t="shared" si="44"/>
        <v>30 - 55</v>
      </c>
      <c r="N929" t="s">
        <v>49</v>
      </c>
      <c r="O929" t="s">
        <v>34</v>
      </c>
      <c r="P929">
        <v>3</v>
      </c>
      <c r="Q929" t="s">
        <v>24</v>
      </c>
      <c r="R929">
        <v>2</v>
      </c>
      <c r="S929" t="s">
        <v>25</v>
      </c>
      <c r="T929" t="s">
        <v>25</v>
      </c>
    </row>
    <row r="930" spans="1:20" x14ac:dyDescent="0.25">
      <c r="A930" t="s">
        <v>20</v>
      </c>
      <c r="B930" s="1">
        <v>30</v>
      </c>
      <c r="C930" t="str">
        <f t="shared" si="42"/>
        <v>2 - 5 years</v>
      </c>
      <c r="D930" t="s">
        <v>28</v>
      </c>
      <c r="E930" t="s">
        <v>19</v>
      </c>
      <c r="F930">
        <v>1867</v>
      </c>
      <c r="G930" t="str">
        <f t="shared" si="43"/>
        <v>1k - 5k</v>
      </c>
      <c r="H930" t="s">
        <v>20</v>
      </c>
      <c r="I930" t="s">
        <v>21</v>
      </c>
      <c r="J930">
        <v>4</v>
      </c>
      <c r="K930">
        <v>4</v>
      </c>
      <c r="L930">
        <v>58</v>
      </c>
      <c r="M930" t="str">
        <f t="shared" si="44"/>
        <v>55 - 75</v>
      </c>
      <c r="N930" t="s">
        <v>22</v>
      </c>
      <c r="O930" t="s">
        <v>23</v>
      </c>
      <c r="P930">
        <v>1</v>
      </c>
      <c r="Q930" t="s">
        <v>24</v>
      </c>
      <c r="R930">
        <v>1</v>
      </c>
      <c r="S930" t="s">
        <v>25</v>
      </c>
      <c r="T930" t="s">
        <v>26</v>
      </c>
    </row>
    <row r="931" spans="1:20" x14ac:dyDescent="0.25">
      <c r="A931" t="s">
        <v>17</v>
      </c>
      <c r="B931" s="1">
        <v>12</v>
      </c>
      <c r="C931" t="str">
        <f t="shared" si="42"/>
        <v>1 - 2 years</v>
      </c>
      <c r="D931" t="s">
        <v>35</v>
      </c>
      <c r="E931" t="s">
        <v>36</v>
      </c>
      <c r="F931">
        <v>1344</v>
      </c>
      <c r="G931" t="str">
        <f t="shared" si="43"/>
        <v>1k - 5k</v>
      </c>
      <c r="H931" t="s">
        <v>29</v>
      </c>
      <c r="I931" t="s">
        <v>30</v>
      </c>
      <c r="J931">
        <v>4</v>
      </c>
      <c r="K931">
        <v>2</v>
      </c>
      <c r="L931">
        <v>43</v>
      </c>
      <c r="M931" t="str">
        <f t="shared" si="44"/>
        <v>30 - 55</v>
      </c>
      <c r="N931" t="s">
        <v>22</v>
      </c>
      <c r="O931" t="s">
        <v>23</v>
      </c>
      <c r="P931">
        <v>2</v>
      </c>
      <c r="Q931" t="s">
        <v>33</v>
      </c>
      <c r="R931">
        <v>2</v>
      </c>
      <c r="S931" t="s">
        <v>26</v>
      </c>
      <c r="T931" t="s">
        <v>26</v>
      </c>
    </row>
    <row r="932" spans="1:20" x14ac:dyDescent="0.25">
      <c r="A932" t="s">
        <v>17</v>
      </c>
      <c r="B932" s="1">
        <v>24</v>
      </c>
      <c r="C932" t="str">
        <f t="shared" si="42"/>
        <v>1 - 2 years</v>
      </c>
      <c r="D932" t="s">
        <v>28</v>
      </c>
      <c r="E932" t="s">
        <v>19</v>
      </c>
      <c r="F932">
        <v>1747</v>
      </c>
      <c r="G932" t="str">
        <f t="shared" si="43"/>
        <v>1k - 5k</v>
      </c>
      <c r="H932" t="s">
        <v>29</v>
      </c>
      <c r="I932" t="s">
        <v>42</v>
      </c>
      <c r="J932">
        <v>4</v>
      </c>
      <c r="K932">
        <v>1</v>
      </c>
      <c r="L932">
        <v>24</v>
      </c>
      <c r="M932" t="str">
        <f t="shared" si="44"/>
        <v>18 - 30</v>
      </c>
      <c r="N932" t="s">
        <v>22</v>
      </c>
      <c r="O932" t="s">
        <v>23</v>
      </c>
      <c r="P932">
        <v>1</v>
      </c>
      <c r="Q932" t="s">
        <v>33</v>
      </c>
      <c r="R932">
        <v>1</v>
      </c>
      <c r="S932" t="s">
        <v>26</v>
      </c>
      <c r="T932" t="s">
        <v>26</v>
      </c>
    </row>
    <row r="933" spans="1:20" x14ac:dyDescent="0.25">
      <c r="A933" t="s">
        <v>27</v>
      </c>
      <c r="B933" s="1">
        <v>9</v>
      </c>
      <c r="C933" t="str">
        <f t="shared" si="42"/>
        <v>&lt; 1 year</v>
      </c>
      <c r="D933" t="s">
        <v>28</v>
      </c>
      <c r="E933" t="s">
        <v>19</v>
      </c>
      <c r="F933">
        <v>1670</v>
      </c>
      <c r="G933" t="str">
        <f t="shared" si="43"/>
        <v>1k - 5k</v>
      </c>
      <c r="H933" t="s">
        <v>29</v>
      </c>
      <c r="I933" t="s">
        <v>42</v>
      </c>
      <c r="J933">
        <v>4</v>
      </c>
      <c r="K933">
        <v>2</v>
      </c>
      <c r="L933">
        <v>22</v>
      </c>
      <c r="M933" t="str">
        <f t="shared" si="44"/>
        <v>18 - 30</v>
      </c>
      <c r="N933" t="s">
        <v>22</v>
      </c>
      <c r="O933" t="s">
        <v>23</v>
      </c>
      <c r="P933">
        <v>1</v>
      </c>
      <c r="Q933" t="s">
        <v>24</v>
      </c>
      <c r="R933">
        <v>1</v>
      </c>
      <c r="S933" t="s">
        <v>25</v>
      </c>
      <c r="T933" t="s">
        <v>25</v>
      </c>
    </row>
    <row r="934" spans="1:20" x14ac:dyDescent="0.25">
      <c r="A934" t="s">
        <v>20</v>
      </c>
      <c r="B934" s="1">
        <v>9</v>
      </c>
      <c r="C934" t="str">
        <f t="shared" si="42"/>
        <v>&lt; 1 year</v>
      </c>
      <c r="D934" t="s">
        <v>18</v>
      </c>
      <c r="E934" t="s">
        <v>36</v>
      </c>
      <c r="F934">
        <v>1224</v>
      </c>
      <c r="G934" t="str">
        <f t="shared" si="43"/>
        <v>1k - 5k</v>
      </c>
      <c r="H934" t="s">
        <v>29</v>
      </c>
      <c r="I934" t="s">
        <v>30</v>
      </c>
      <c r="J934">
        <v>3</v>
      </c>
      <c r="K934">
        <v>1</v>
      </c>
      <c r="L934">
        <v>30</v>
      </c>
      <c r="M934" t="str">
        <f t="shared" si="44"/>
        <v>18 - 30</v>
      </c>
      <c r="N934" t="s">
        <v>22</v>
      </c>
      <c r="O934" t="s">
        <v>23</v>
      </c>
      <c r="P934">
        <v>2</v>
      </c>
      <c r="Q934" t="s">
        <v>24</v>
      </c>
      <c r="R934">
        <v>1</v>
      </c>
      <c r="S934" t="s">
        <v>26</v>
      </c>
      <c r="T934" t="s">
        <v>26</v>
      </c>
    </row>
    <row r="935" spans="1:20" x14ac:dyDescent="0.25">
      <c r="A935" t="s">
        <v>20</v>
      </c>
      <c r="B935" s="1">
        <v>12</v>
      </c>
      <c r="C935" t="str">
        <f t="shared" si="42"/>
        <v>1 - 2 years</v>
      </c>
      <c r="D935" t="s">
        <v>18</v>
      </c>
      <c r="E935" t="s">
        <v>19</v>
      </c>
      <c r="F935">
        <v>522</v>
      </c>
      <c r="G935" t="str">
        <f t="shared" si="43"/>
        <v>250 - 1k</v>
      </c>
      <c r="H935" t="s">
        <v>37</v>
      </c>
      <c r="I935" t="s">
        <v>21</v>
      </c>
      <c r="J935">
        <v>4</v>
      </c>
      <c r="K935">
        <v>4</v>
      </c>
      <c r="L935">
        <v>42</v>
      </c>
      <c r="M935" t="str">
        <f t="shared" si="44"/>
        <v>30 - 55</v>
      </c>
      <c r="N935" t="s">
        <v>22</v>
      </c>
      <c r="O935" t="s">
        <v>23</v>
      </c>
      <c r="P935">
        <v>2</v>
      </c>
      <c r="Q935" t="s">
        <v>24</v>
      </c>
      <c r="R935">
        <v>2</v>
      </c>
      <c r="S935" t="s">
        <v>25</v>
      </c>
      <c r="T935" t="s">
        <v>26</v>
      </c>
    </row>
    <row r="936" spans="1:20" x14ac:dyDescent="0.25">
      <c r="A936" t="s">
        <v>17</v>
      </c>
      <c r="B936" s="1">
        <v>12</v>
      </c>
      <c r="C936" t="str">
        <f t="shared" si="42"/>
        <v>1 - 2 years</v>
      </c>
      <c r="D936" t="s">
        <v>28</v>
      </c>
      <c r="E936" t="s">
        <v>19</v>
      </c>
      <c r="F936">
        <v>1498</v>
      </c>
      <c r="G936" t="str">
        <f t="shared" si="43"/>
        <v>1k - 5k</v>
      </c>
      <c r="H936" t="s">
        <v>29</v>
      </c>
      <c r="I936" t="s">
        <v>30</v>
      </c>
      <c r="J936">
        <v>4</v>
      </c>
      <c r="K936">
        <v>1</v>
      </c>
      <c r="L936">
        <v>23</v>
      </c>
      <c r="M936" t="str">
        <f t="shared" si="44"/>
        <v>18 - 30</v>
      </c>
      <c r="N936" t="s">
        <v>46</v>
      </c>
      <c r="O936" t="s">
        <v>23</v>
      </c>
      <c r="P936">
        <v>1</v>
      </c>
      <c r="Q936" t="s">
        <v>24</v>
      </c>
      <c r="R936">
        <v>1</v>
      </c>
      <c r="S936" t="s">
        <v>26</v>
      </c>
      <c r="T936" t="s">
        <v>26</v>
      </c>
    </row>
    <row r="937" spans="1:20" x14ac:dyDescent="0.25">
      <c r="A937" t="s">
        <v>27</v>
      </c>
      <c r="B937" s="1">
        <v>30</v>
      </c>
      <c r="C937" t="str">
        <f t="shared" si="42"/>
        <v>2 - 5 years</v>
      </c>
      <c r="D937" t="s">
        <v>35</v>
      </c>
      <c r="E937" t="s">
        <v>19</v>
      </c>
      <c r="F937">
        <v>1919</v>
      </c>
      <c r="G937" t="str">
        <f t="shared" si="43"/>
        <v>1k - 5k</v>
      </c>
      <c r="H937" t="s">
        <v>44</v>
      </c>
      <c r="I937" t="s">
        <v>42</v>
      </c>
      <c r="J937">
        <v>4</v>
      </c>
      <c r="K937">
        <v>3</v>
      </c>
      <c r="L937">
        <v>30</v>
      </c>
      <c r="M937" t="str">
        <f t="shared" si="44"/>
        <v>18 - 30</v>
      </c>
      <c r="N937" t="s">
        <v>49</v>
      </c>
      <c r="O937" t="s">
        <v>23</v>
      </c>
      <c r="P937">
        <v>2</v>
      </c>
      <c r="Q937" t="s">
        <v>39</v>
      </c>
      <c r="R937">
        <v>1</v>
      </c>
      <c r="S937" t="s">
        <v>26</v>
      </c>
      <c r="T937" t="s">
        <v>25</v>
      </c>
    </row>
    <row r="938" spans="1:20" x14ac:dyDescent="0.25">
      <c r="A938" t="s">
        <v>47</v>
      </c>
      <c r="B938" s="1">
        <v>9</v>
      </c>
      <c r="C938" t="str">
        <f t="shared" si="42"/>
        <v>&lt; 1 year</v>
      </c>
      <c r="D938" t="s">
        <v>28</v>
      </c>
      <c r="E938" t="s">
        <v>19</v>
      </c>
      <c r="F938">
        <v>745</v>
      </c>
      <c r="G938" t="str">
        <f t="shared" si="43"/>
        <v>250 - 1k</v>
      </c>
      <c r="H938" t="s">
        <v>29</v>
      </c>
      <c r="I938" t="s">
        <v>30</v>
      </c>
      <c r="J938">
        <v>3</v>
      </c>
      <c r="K938">
        <v>2</v>
      </c>
      <c r="L938">
        <v>28</v>
      </c>
      <c r="M938" t="str">
        <f t="shared" si="44"/>
        <v>18 - 30</v>
      </c>
      <c r="N938" t="s">
        <v>22</v>
      </c>
      <c r="O938" t="s">
        <v>23</v>
      </c>
      <c r="P938">
        <v>1</v>
      </c>
      <c r="Q938" t="s">
        <v>33</v>
      </c>
      <c r="R938">
        <v>1</v>
      </c>
      <c r="S938" t="s">
        <v>26</v>
      </c>
      <c r="T938" t="s">
        <v>25</v>
      </c>
    </row>
    <row r="939" spans="1:20" x14ac:dyDescent="0.25">
      <c r="A939" t="s">
        <v>27</v>
      </c>
      <c r="B939" s="1">
        <v>6</v>
      </c>
      <c r="C939" t="str">
        <f t="shared" si="42"/>
        <v>&lt; 1 year</v>
      </c>
      <c r="D939" t="s">
        <v>28</v>
      </c>
      <c r="E939" t="s">
        <v>19</v>
      </c>
      <c r="F939">
        <v>2063</v>
      </c>
      <c r="G939" t="str">
        <f t="shared" si="43"/>
        <v>1k - 5k</v>
      </c>
      <c r="H939" t="s">
        <v>29</v>
      </c>
      <c r="I939" t="s">
        <v>42</v>
      </c>
      <c r="J939">
        <v>4</v>
      </c>
      <c r="K939">
        <v>3</v>
      </c>
      <c r="L939">
        <v>30</v>
      </c>
      <c r="M939" t="str">
        <f t="shared" si="44"/>
        <v>18 - 30</v>
      </c>
      <c r="N939" t="s">
        <v>22</v>
      </c>
      <c r="O939" t="s">
        <v>38</v>
      </c>
      <c r="P939">
        <v>1</v>
      </c>
      <c r="Q939" t="s">
        <v>39</v>
      </c>
      <c r="R939">
        <v>1</v>
      </c>
      <c r="S939" t="s">
        <v>25</v>
      </c>
      <c r="T939" t="s">
        <v>26</v>
      </c>
    </row>
    <row r="940" spans="1:20" x14ac:dyDescent="0.25">
      <c r="A940" t="s">
        <v>27</v>
      </c>
      <c r="B940" s="1">
        <v>60</v>
      </c>
      <c r="C940" t="str">
        <f t="shared" si="42"/>
        <v>2 - 5 years</v>
      </c>
      <c r="D940" t="s">
        <v>28</v>
      </c>
      <c r="E940" t="s">
        <v>31</v>
      </c>
      <c r="F940">
        <v>6288</v>
      </c>
      <c r="G940" t="str">
        <f t="shared" si="43"/>
        <v>5k - 10k</v>
      </c>
      <c r="H940" t="s">
        <v>29</v>
      </c>
      <c r="I940" t="s">
        <v>30</v>
      </c>
      <c r="J940">
        <v>4</v>
      </c>
      <c r="K940">
        <v>4</v>
      </c>
      <c r="L940">
        <v>42</v>
      </c>
      <c r="M940" t="str">
        <f t="shared" si="44"/>
        <v>30 - 55</v>
      </c>
      <c r="N940" t="s">
        <v>22</v>
      </c>
      <c r="O940" t="s">
        <v>34</v>
      </c>
      <c r="P940">
        <v>1</v>
      </c>
      <c r="Q940" t="s">
        <v>24</v>
      </c>
      <c r="R940">
        <v>1</v>
      </c>
      <c r="S940" t="s">
        <v>26</v>
      </c>
      <c r="T940" t="s">
        <v>25</v>
      </c>
    </row>
    <row r="941" spans="1:20" x14ac:dyDescent="0.25">
      <c r="A941" t="s">
        <v>20</v>
      </c>
      <c r="B941" s="1">
        <v>24</v>
      </c>
      <c r="C941" t="str">
        <f t="shared" si="42"/>
        <v>1 - 2 years</v>
      </c>
      <c r="D941" t="s">
        <v>18</v>
      </c>
      <c r="E941" t="s">
        <v>36</v>
      </c>
      <c r="F941">
        <v>6842</v>
      </c>
      <c r="G941" t="str">
        <f t="shared" si="43"/>
        <v>5k - 10k</v>
      </c>
      <c r="H941" t="s">
        <v>20</v>
      </c>
      <c r="I941" t="s">
        <v>30</v>
      </c>
      <c r="J941">
        <v>2</v>
      </c>
      <c r="K941">
        <v>4</v>
      </c>
      <c r="L941">
        <v>46</v>
      </c>
      <c r="M941" t="str">
        <f t="shared" si="44"/>
        <v>30 - 55</v>
      </c>
      <c r="N941" t="s">
        <v>22</v>
      </c>
      <c r="O941" t="s">
        <v>23</v>
      </c>
      <c r="P941">
        <v>2</v>
      </c>
      <c r="Q941" t="s">
        <v>39</v>
      </c>
      <c r="R941">
        <v>2</v>
      </c>
      <c r="S941" t="s">
        <v>25</v>
      </c>
      <c r="T941" t="s">
        <v>26</v>
      </c>
    </row>
    <row r="942" spans="1:20" x14ac:dyDescent="0.25">
      <c r="A942" t="s">
        <v>20</v>
      </c>
      <c r="B942" s="1">
        <v>12</v>
      </c>
      <c r="C942" t="str">
        <f t="shared" si="42"/>
        <v>1 - 2 years</v>
      </c>
      <c r="D942" t="s">
        <v>28</v>
      </c>
      <c r="E942" t="s">
        <v>36</v>
      </c>
      <c r="F942">
        <v>3527</v>
      </c>
      <c r="G942" t="str">
        <f t="shared" si="43"/>
        <v>1k - 5k</v>
      </c>
      <c r="H942" t="s">
        <v>20</v>
      </c>
      <c r="I942" t="s">
        <v>42</v>
      </c>
      <c r="J942">
        <v>2</v>
      </c>
      <c r="K942">
        <v>3</v>
      </c>
      <c r="L942">
        <v>45</v>
      </c>
      <c r="M942" t="str">
        <f t="shared" si="44"/>
        <v>30 - 55</v>
      </c>
      <c r="N942" t="s">
        <v>22</v>
      </c>
      <c r="O942" t="s">
        <v>23</v>
      </c>
      <c r="P942">
        <v>1</v>
      </c>
      <c r="Q942" t="s">
        <v>39</v>
      </c>
      <c r="R942">
        <v>2</v>
      </c>
      <c r="S942" t="s">
        <v>25</v>
      </c>
      <c r="T942" t="s">
        <v>26</v>
      </c>
    </row>
    <row r="943" spans="1:20" x14ac:dyDescent="0.25">
      <c r="A943" t="s">
        <v>20</v>
      </c>
      <c r="B943" s="1">
        <v>10</v>
      </c>
      <c r="C943" t="str">
        <f t="shared" si="42"/>
        <v>&lt; 1 year</v>
      </c>
      <c r="D943" t="s">
        <v>28</v>
      </c>
      <c r="E943" t="s">
        <v>36</v>
      </c>
      <c r="F943">
        <v>1546</v>
      </c>
      <c r="G943" t="str">
        <f t="shared" si="43"/>
        <v>1k - 5k</v>
      </c>
      <c r="H943" t="s">
        <v>29</v>
      </c>
      <c r="I943" t="s">
        <v>30</v>
      </c>
      <c r="J943">
        <v>3</v>
      </c>
      <c r="K943">
        <v>2</v>
      </c>
      <c r="L943">
        <v>31</v>
      </c>
      <c r="M943" t="str">
        <f t="shared" si="44"/>
        <v>30 - 55</v>
      </c>
      <c r="N943" t="s">
        <v>22</v>
      </c>
      <c r="O943" t="s">
        <v>23</v>
      </c>
      <c r="P943">
        <v>1</v>
      </c>
      <c r="Q943" t="s">
        <v>33</v>
      </c>
      <c r="R943">
        <v>2</v>
      </c>
      <c r="S943" t="s">
        <v>26</v>
      </c>
      <c r="T943" t="s">
        <v>26</v>
      </c>
    </row>
    <row r="944" spans="1:20" x14ac:dyDescent="0.25">
      <c r="A944" t="s">
        <v>20</v>
      </c>
      <c r="B944" s="1">
        <v>24</v>
      </c>
      <c r="C944" t="str">
        <f t="shared" si="42"/>
        <v>1 - 2 years</v>
      </c>
      <c r="D944" t="s">
        <v>28</v>
      </c>
      <c r="E944" t="s">
        <v>19</v>
      </c>
      <c r="F944">
        <v>929</v>
      </c>
      <c r="G944" t="str">
        <f t="shared" si="43"/>
        <v>250 - 1k</v>
      </c>
      <c r="H944" t="s">
        <v>20</v>
      </c>
      <c r="I944" t="s">
        <v>32</v>
      </c>
      <c r="J944">
        <v>4</v>
      </c>
      <c r="K944">
        <v>2</v>
      </c>
      <c r="L944">
        <v>31</v>
      </c>
      <c r="M944" t="str">
        <f t="shared" si="44"/>
        <v>30 - 55</v>
      </c>
      <c r="N944" t="s">
        <v>49</v>
      </c>
      <c r="O944" t="s">
        <v>23</v>
      </c>
      <c r="P944">
        <v>1</v>
      </c>
      <c r="Q944" t="s">
        <v>24</v>
      </c>
      <c r="R944">
        <v>1</v>
      </c>
      <c r="S944" t="s">
        <v>25</v>
      </c>
      <c r="T944" t="s">
        <v>26</v>
      </c>
    </row>
    <row r="945" spans="1:20" x14ac:dyDescent="0.25">
      <c r="A945" t="s">
        <v>20</v>
      </c>
      <c r="B945" s="1">
        <v>4</v>
      </c>
      <c r="C945" t="str">
        <f t="shared" si="42"/>
        <v>&lt; 1 year</v>
      </c>
      <c r="D945" t="s">
        <v>18</v>
      </c>
      <c r="E945" t="s">
        <v>36</v>
      </c>
      <c r="F945">
        <v>1455</v>
      </c>
      <c r="G945" t="str">
        <f t="shared" si="43"/>
        <v>1k - 5k</v>
      </c>
      <c r="H945" t="s">
        <v>29</v>
      </c>
      <c r="I945" t="s">
        <v>32</v>
      </c>
      <c r="J945">
        <v>2</v>
      </c>
      <c r="K945">
        <v>1</v>
      </c>
      <c r="L945">
        <v>42</v>
      </c>
      <c r="M945" t="str">
        <f t="shared" si="44"/>
        <v>30 - 55</v>
      </c>
      <c r="N945" t="s">
        <v>22</v>
      </c>
      <c r="O945" t="s">
        <v>23</v>
      </c>
      <c r="P945">
        <v>3</v>
      </c>
      <c r="Q945" t="s">
        <v>33</v>
      </c>
      <c r="R945">
        <v>2</v>
      </c>
      <c r="S945" t="s">
        <v>26</v>
      </c>
      <c r="T945" t="s">
        <v>26</v>
      </c>
    </row>
    <row r="946" spans="1:20" x14ac:dyDescent="0.25">
      <c r="A946" t="s">
        <v>17</v>
      </c>
      <c r="B946" s="1">
        <v>15</v>
      </c>
      <c r="C946" t="str">
        <f t="shared" si="42"/>
        <v>1 - 2 years</v>
      </c>
      <c r="D946" t="s">
        <v>28</v>
      </c>
      <c r="E946" t="s">
        <v>19</v>
      </c>
      <c r="F946">
        <v>1845</v>
      </c>
      <c r="G946" t="str">
        <f t="shared" si="43"/>
        <v>1k - 5k</v>
      </c>
      <c r="H946" t="s">
        <v>29</v>
      </c>
      <c r="I946" t="s">
        <v>42</v>
      </c>
      <c r="J946">
        <v>4</v>
      </c>
      <c r="K946">
        <v>1</v>
      </c>
      <c r="L946">
        <v>46</v>
      </c>
      <c r="M946" t="str">
        <f t="shared" si="44"/>
        <v>30 - 55</v>
      </c>
      <c r="N946" t="s">
        <v>22</v>
      </c>
      <c r="O946" t="s">
        <v>38</v>
      </c>
      <c r="P946">
        <v>1</v>
      </c>
      <c r="Q946" t="s">
        <v>24</v>
      </c>
      <c r="R946">
        <v>1</v>
      </c>
      <c r="S946" t="s">
        <v>26</v>
      </c>
      <c r="T946" t="s">
        <v>26</v>
      </c>
    </row>
    <row r="947" spans="1:20" x14ac:dyDescent="0.25">
      <c r="A947" t="s">
        <v>27</v>
      </c>
      <c r="B947" s="1">
        <v>48</v>
      </c>
      <c r="C947" t="str">
        <f t="shared" si="42"/>
        <v>2 - 5 years</v>
      </c>
      <c r="D947" t="s">
        <v>45</v>
      </c>
      <c r="E947" t="s">
        <v>36</v>
      </c>
      <c r="F947">
        <v>8358</v>
      </c>
      <c r="G947" t="str">
        <f t="shared" si="43"/>
        <v>5k - 10k</v>
      </c>
      <c r="H947" t="s">
        <v>37</v>
      </c>
      <c r="I947" t="s">
        <v>42</v>
      </c>
      <c r="J947">
        <v>1</v>
      </c>
      <c r="K947">
        <v>1</v>
      </c>
      <c r="L947">
        <v>30</v>
      </c>
      <c r="M947" t="str">
        <f t="shared" si="44"/>
        <v>18 - 30</v>
      </c>
      <c r="N947" t="s">
        <v>22</v>
      </c>
      <c r="O947" t="s">
        <v>23</v>
      </c>
      <c r="P947">
        <v>2</v>
      </c>
      <c r="Q947" t="s">
        <v>24</v>
      </c>
      <c r="R947">
        <v>1</v>
      </c>
      <c r="S947" t="s">
        <v>26</v>
      </c>
      <c r="T947" t="s">
        <v>26</v>
      </c>
    </row>
    <row r="948" spans="1:20" x14ac:dyDescent="0.25">
      <c r="A948" t="s">
        <v>17</v>
      </c>
      <c r="B948" s="1">
        <v>24</v>
      </c>
      <c r="C948" t="str">
        <f t="shared" si="42"/>
        <v>1 - 2 years</v>
      </c>
      <c r="D948" t="s">
        <v>48</v>
      </c>
      <c r="E948" t="s">
        <v>19</v>
      </c>
      <c r="F948">
        <v>3349</v>
      </c>
      <c r="G948" t="str">
        <f t="shared" si="43"/>
        <v>1k - 5k</v>
      </c>
      <c r="H948" t="s">
        <v>37</v>
      </c>
      <c r="I948" t="s">
        <v>42</v>
      </c>
      <c r="J948">
        <v>4</v>
      </c>
      <c r="K948">
        <v>4</v>
      </c>
      <c r="L948">
        <v>30</v>
      </c>
      <c r="M948" t="str">
        <f t="shared" si="44"/>
        <v>18 - 30</v>
      </c>
      <c r="N948" t="s">
        <v>22</v>
      </c>
      <c r="O948" t="s">
        <v>34</v>
      </c>
      <c r="P948">
        <v>1</v>
      </c>
      <c r="Q948" t="s">
        <v>24</v>
      </c>
      <c r="R948">
        <v>2</v>
      </c>
      <c r="S948" t="s">
        <v>25</v>
      </c>
      <c r="T948" t="s">
        <v>25</v>
      </c>
    </row>
    <row r="949" spans="1:20" x14ac:dyDescent="0.25">
      <c r="A949" t="s">
        <v>20</v>
      </c>
      <c r="B949" s="1">
        <v>12</v>
      </c>
      <c r="C949" t="str">
        <f t="shared" si="42"/>
        <v>1 - 2 years</v>
      </c>
      <c r="D949" t="s">
        <v>28</v>
      </c>
      <c r="E949" t="s">
        <v>36</v>
      </c>
      <c r="F949">
        <v>2859</v>
      </c>
      <c r="G949" t="str">
        <f t="shared" si="43"/>
        <v>1k - 5k</v>
      </c>
      <c r="H949" t="s">
        <v>20</v>
      </c>
      <c r="I949" t="s">
        <v>41</v>
      </c>
      <c r="J949">
        <v>4</v>
      </c>
      <c r="K949">
        <v>4</v>
      </c>
      <c r="L949">
        <v>38</v>
      </c>
      <c r="M949" t="str">
        <f t="shared" si="44"/>
        <v>30 - 55</v>
      </c>
      <c r="N949" t="s">
        <v>22</v>
      </c>
      <c r="O949" t="s">
        <v>23</v>
      </c>
      <c r="P949">
        <v>1</v>
      </c>
      <c r="Q949" t="s">
        <v>39</v>
      </c>
      <c r="R949">
        <v>1</v>
      </c>
      <c r="S949" t="s">
        <v>25</v>
      </c>
      <c r="T949" t="s">
        <v>26</v>
      </c>
    </row>
    <row r="950" spans="1:20" x14ac:dyDescent="0.25">
      <c r="A950" t="s">
        <v>20</v>
      </c>
      <c r="B950" s="1">
        <v>18</v>
      </c>
      <c r="C950" t="str">
        <f t="shared" si="42"/>
        <v>1 - 2 years</v>
      </c>
      <c r="D950" t="s">
        <v>28</v>
      </c>
      <c r="E950" t="s">
        <v>19</v>
      </c>
      <c r="F950">
        <v>1533</v>
      </c>
      <c r="G950" t="str">
        <f t="shared" si="43"/>
        <v>1k - 5k</v>
      </c>
      <c r="H950" t="s">
        <v>29</v>
      </c>
      <c r="I950" t="s">
        <v>42</v>
      </c>
      <c r="J950">
        <v>4</v>
      </c>
      <c r="K950">
        <v>1</v>
      </c>
      <c r="L950">
        <v>43</v>
      </c>
      <c r="M950" t="str">
        <f t="shared" si="44"/>
        <v>30 - 55</v>
      </c>
      <c r="N950" t="s">
        <v>22</v>
      </c>
      <c r="O950" t="s">
        <v>23</v>
      </c>
      <c r="P950">
        <v>1</v>
      </c>
      <c r="Q950" t="s">
        <v>33</v>
      </c>
      <c r="R950">
        <v>2</v>
      </c>
      <c r="S950" t="s">
        <v>26</v>
      </c>
      <c r="T950" t="s">
        <v>25</v>
      </c>
    </row>
    <row r="951" spans="1:20" x14ac:dyDescent="0.25">
      <c r="A951" t="s">
        <v>20</v>
      </c>
      <c r="B951" s="1">
        <v>24</v>
      </c>
      <c r="C951" t="str">
        <f t="shared" si="42"/>
        <v>1 - 2 years</v>
      </c>
      <c r="D951" t="s">
        <v>28</v>
      </c>
      <c r="E951" t="s">
        <v>19</v>
      </c>
      <c r="F951">
        <v>3621</v>
      </c>
      <c r="G951" t="str">
        <f t="shared" si="43"/>
        <v>1k - 5k</v>
      </c>
      <c r="H951" t="s">
        <v>44</v>
      </c>
      <c r="I951" t="s">
        <v>21</v>
      </c>
      <c r="J951">
        <v>2</v>
      </c>
      <c r="K951">
        <v>4</v>
      </c>
      <c r="L951">
        <v>31</v>
      </c>
      <c r="M951" t="str">
        <f t="shared" si="44"/>
        <v>30 - 55</v>
      </c>
      <c r="N951" t="s">
        <v>22</v>
      </c>
      <c r="O951" t="s">
        <v>23</v>
      </c>
      <c r="P951">
        <v>2</v>
      </c>
      <c r="Q951" t="s">
        <v>24</v>
      </c>
      <c r="R951">
        <v>1</v>
      </c>
      <c r="S951" t="s">
        <v>26</v>
      </c>
      <c r="T951" t="s">
        <v>25</v>
      </c>
    </row>
    <row r="952" spans="1:20" x14ac:dyDescent="0.25">
      <c r="A952" t="s">
        <v>27</v>
      </c>
      <c r="B952" s="1">
        <v>18</v>
      </c>
      <c r="C952" t="str">
        <f t="shared" si="42"/>
        <v>1 - 2 years</v>
      </c>
      <c r="D952" t="s">
        <v>18</v>
      </c>
      <c r="E952" t="s">
        <v>43</v>
      </c>
      <c r="F952">
        <v>3590</v>
      </c>
      <c r="G952" t="str">
        <f t="shared" si="43"/>
        <v>1k - 5k</v>
      </c>
      <c r="H952" t="s">
        <v>29</v>
      </c>
      <c r="I952" t="s">
        <v>41</v>
      </c>
      <c r="J952">
        <v>3</v>
      </c>
      <c r="K952">
        <v>3</v>
      </c>
      <c r="L952">
        <v>40</v>
      </c>
      <c r="M952" t="str">
        <f t="shared" si="44"/>
        <v>30 - 55</v>
      </c>
      <c r="N952" t="s">
        <v>22</v>
      </c>
      <c r="O952" t="s">
        <v>23</v>
      </c>
      <c r="P952">
        <v>3</v>
      </c>
      <c r="Q952" t="s">
        <v>41</v>
      </c>
      <c r="R952">
        <v>2</v>
      </c>
      <c r="S952" t="s">
        <v>25</v>
      </c>
      <c r="T952" t="s">
        <v>26</v>
      </c>
    </row>
    <row r="953" spans="1:20" x14ac:dyDescent="0.25">
      <c r="A953" t="s">
        <v>17</v>
      </c>
      <c r="B953" s="1">
        <v>36</v>
      </c>
      <c r="C953" t="str">
        <f t="shared" si="42"/>
        <v>2 - 5 years</v>
      </c>
      <c r="D953" t="s">
        <v>35</v>
      </c>
      <c r="E953" t="s">
        <v>43</v>
      </c>
      <c r="F953">
        <v>2145</v>
      </c>
      <c r="G953" t="str">
        <f t="shared" si="43"/>
        <v>1k - 5k</v>
      </c>
      <c r="H953" t="s">
        <v>29</v>
      </c>
      <c r="I953" t="s">
        <v>32</v>
      </c>
      <c r="J953">
        <v>2</v>
      </c>
      <c r="K953">
        <v>1</v>
      </c>
      <c r="L953">
        <v>24</v>
      </c>
      <c r="M953" t="str">
        <f t="shared" si="44"/>
        <v>18 - 30</v>
      </c>
      <c r="N953" t="s">
        <v>22</v>
      </c>
      <c r="O953" t="s">
        <v>23</v>
      </c>
      <c r="P953">
        <v>2</v>
      </c>
      <c r="Q953" t="s">
        <v>24</v>
      </c>
      <c r="R953">
        <v>1</v>
      </c>
      <c r="S953" t="s">
        <v>25</v>
      </c>
      <c r="T953" t="s">
        <v>25</v>
      </c>
    </row>
    <row r="954" spans="1:20" x14ac:dyDescent="0.25">
      <c r="A954" t="s">
        <v>27</v>
      </c>
      <c r="B954" s="1">
        <v>24</v>
      </c>
      <c r="C954" t="str">
        <f t="shared" si="42"/>
        <v>1 - 2 years</v>
      </c>
      <c r="D954" t="s">
        <v>28</v>
      </c>
      <c r="E954" t="s">
        <v>36</v>
      </c>
      <c r="F954">
        <v>4113</v>
      </c>
      <c r="G954" t="str">
        <f t="shared" si="43"/>
        <v>1k - 5k</v>
      </c>
      <c r="H954" t="s">
        <v>37</v>
      </c>
      <c r="I954" t="s">
        <v>42</v>
      </c>
      <c r="J954">
        <v>3</v>
      </c>
      <c r="K954">
        <v>4</v>
      </c>
      <c r="L954">
        <v>28</v>
      </c>
      <c r="M954" t="str">
        <f t="shared" si="44"/>
        <v>18 - 30</v>
      </c>
      <c r="N954" t="s">
        <v>22</v>
      </c>
      <c r="O954" t="s">
        <v>38</v>
      </c>
      <c r="P954">
        <v>1</v>
      </c>
      <c r="Q954" t="s">
        <v>24</v>
      </c>
      <c r="R954">
        <v>1</v>
      </c>
      <c r="S954" t="s">
        <v>26</v>
      </c>
      <c r="T954" t="s">
        <v>25</v>
      </c>
    </row>
    <row r="955" spans="1:20" x14ac:dyDescent="0.25">
      <c r="A955" t="s">
        <v>20</v>
      </c>
      <c r="B955" s="1">
        <v>36</v>
      </c>
      <c r="C955" t="str">
        <f t="shared" si="42"/>
        <v>2 - 5 years</v>
      </c>
      <c r="D955" t="s">
        <v>28</v>
      </c>
      <c r="E955" t="s">
        <v>19</v>
      </c>
      <c r="F955">
        <v>10974</v>
      </c>
      <c r="G955" t="str">
        <f t="shared" si="43"/>
        <v>10k - 20k</v>
      </c>
      <c r="H955" t="s">
        <v>29</v>
      </c>
      <c r="I955" t="s">
        <v>41</v>
      </c>
      <c r="J955">
        <v>4</v>
      </c>
      <c r="K955">
        <v>2</v>
      </c>
      <c r="L955">
        <v>26</v>
      </c>
      <c r="M955" t="str">
        <f t="shared" si="44"/>
        <v>18 - 30</v>
      </c>
      <c r="N955" t="s">
        <v>22</v>
      </c>
      <c r="O955" t="s">
        <v>23</v>
      </c>
      <c r="P955">
        <v>2</v>
      </c>
      <c r="Q955" t="s">
        <v>39</v>
      </c>
      <c r="R955">
        <v>1</v>
      </c>
      <c r="S955" t="s">
        <v>25</v>
      </c>
      <c r="T955" t="s">
        <v>25</v>
      </c>
    </row>
    <row r="956" spans="1:20" x14ac:dyDescent="0.25">
      <c r="A956" t="s">
        <v>17</v>
      </c>
      <c r="B956" s="1">
        <v>12</v>
      </c>
      <c r="C956" t="str">
        <f t="shared" si="42"/>
        <v>1 - 2 years</v>
      </c>
      <c r="D956" t="s">
        <v>28</v>
      </c>
      <c r="E956" t="s">
        <v>36</v>
      </c>
      <c r="F956">
        <v>1893</v>
      </c>
      <c r="G956" t="str">
        <f t="shared" si="43"/>
        <v>1k - 5k</v>
      </c>
      <c r="H956" t="s">
        <v>29</v>
      </c>
      <c r="I956" t="s">
        <v>30</v>
      </c>
      <c r="J956">
        <v>4</v>
      </c>
      <c r="K956">
        <v>4</v>
      </c>
      <c r="L956">
        <v>29</v>
      </c>
      <c r="M956" t="str">
        <f t="shared" si="44"/>
        <v>18 - 30</v>
      </c>
      <c r="N956" t="s">
        <v>22</v>
      </c>
      <c r="O956" t="s">
        <v>23</v>
      </c>
      <c r="P956">
        <v>1</v>
      </c>
      <c r="Q956" t="s">
        <v>24</v>
      </c>
      <c r="R956">
        <v>1</v>
      </c>
      <c r="S956" t="s">
        <v>25</v>
      </c>
      <c r="T956" t="s">
        <v>26</v>
      </c>
    </row>
    <row r="957" spans="1:20" x14ac:dyDescent="0.25">
      <c r="A957" t="s">
        <v>17</v>
      </c>
      <c r="B957" s="1">
        <v>24</v>
      </c>
      <c r="C957" t="str">
        <f t="shared" si="42"/>
        <v>1 - 2 years</v>
      </c>
      <c r="D957" t="s">
        <v>18</v>
      </c>
      <c r="E957" t="s">
        <v>19</v>
      </c>
      <c r="F957">
        <v>1231</v>
      </c>
      <c r="G957" t="str">
        <f t="shared" si="43"/>
        <v>1k - 5k</v>
      </c>
      <c r="H957" t="s">
        <v>40</v>
      </c>
      <c r="I957" t="s">
        <v>21</v>
      </c>
      <c r="J957">
        <v>4</v>
      </c>
      <c r="K957">
        <v>4</v>
      </c>
      <c r="L957">
        <v>57</v>
      </c>
      <c r="M957" t="str">
        <f t="shared" si="44"/>
        <v>55 - 75</v>
      </c>
      <c r="N957" t="s">
        <v>22</v>
      </c>
      <c r="O957" t="s">
        <v>38</v>
      </c>
      <c r="P957">
        <v>2</v>
      </c>
      <c r="Q957" t="s">
        <v>39</v>
      </c>
      <c r="R957">
        <v>1</v>
      </c>
      <c r="S957" t="s">
        <v>25</v>
      </c>
      <c r="T957" t="s">
        <v>26</v>
      </c>
    </row>
    <row r="958" spans="1:20" x14ac:dyDescent="0.25">
      <c r="A958" t="s">
        <v>47</v>
      </c>
      <c r="B958" s="1">
        <v>30</v>
      </c>
      <c r="C958" t="str">
        <f t="shared" si="42"/>
        <v>2 - 5 years</v>
      </c>
      <c r="D958" t="s">
        <v>18</v>
      </c>
      <c r="E958" t="s">
        <v>19</v>
      </c>
      <c r="F958">
        <v>3656</v>
      </c>
      <c r="G958" t="str">
        <f t="shared" si="43"/>
        <v>1k - 5k</v>
      </c>
      <c r="H958" t="s">
        <v>20</v>
      </c>
      <c r="I958" t="s">
        <v>21</v>
      </c>
      <c r="J958">
        <v>4</v>
      </c>
      <c r="K958">
        <v>4</v>
      </c>
      <c r="L958">
        <v>49</v>
      </c>
      <c r="M958" t="str">
        <f t="shared" si="44"/>
        <v>30 - 55</v>
      </c>
      <c r="N958" t="s">
        <v>49</v>
      </c>
      <c r="O958" t="s">
        <v>23</v>
      </c>
      <c r="P958">
        <v>2</v>
      </c>
      <c r="Q958" t="s">
        <v>33</v>
      </c>
      <c r="R958">
        <v>1</v>
      </c>
      <c r="S958" t="s">
        <v>26</v>
      </c>
      <c r="T958" t="s">
        <v>26</v>
      </c>
    </row>
    <row r="959" spans="1:20" x14ac:dyDescent="0.25">
      <c r="A959" t="s">
        <v>27</v>
      </c>
      <c r="B959" s="1">
        <v>9</v>
      </c>
      <c r="C959" t="str">
        <f t="shared" si="42"/>
        <v>&lt; 1 year</v>
      </c>
      <c r="D959" t="s">
        <v>18</v>
      </c>
      <c r="E959" t="s">
        <v>19</v>
      </c>
      <c r="F959">
        <v>1154</v>
      </c>
      <c r="G959" t="str">
        <f t="shared" si="43"/>
        <v>1k - 5k</v>
      </c>
      <c r="H959" t="s">
        <v>29</v>
      </c>
      <c r="I959" t="s">
        <v>21</v>
      </c>
      <c r="J959">
        <v>2</v>
      </c>
      <c r="K959">
        <v>4</v>
      </c>
      <c r="L959">
        <v>37</v>
      </c>
      <c r="M959" t="str">
        <f t="shared" si="44"/>
        <v>30 - 55</v>
      </c>
      <c r="N959" t="s">
        <v>22</v>
      </c>
      <c r="O959" t="s">
        <v>23</v>
      </c>
      <c r="P959">
        <v>3</v>
      </c>
      <c r="Q959" t="s">
        <v>33</v>
      </c>
      <c r="R959">
        <v>1</v>
      </c>
      <c r="S959" t="s">
        <v>26</v>
      </c>
      <c r="T959" t="s">
        <v>26</v>
      </c>
    </row>
    <row r="960" spans="1:20" x14ac:dyDescent="0.25">
      <c r="A960" t="s">
        <v>17</v>
      </c>
      <c r="B960" s="1">
        <v>28</v>
      </c>
      <c r="C960" t="str">
        <f t="shared" si="42"/>
        <v>2 - 5 years</v>
      </c>
      <c r="D960" t="s">
        <v>28</v>
      </c>
      <c r="E960" t="s">
        <v>36</v>
      </c>
      <c r="F960">
        <v>4006</v>
      </c>
      <c r="G960" t="str">
        <f t="shared" si="43"/>
        <v>1k - 5k</v>
      </c>
      <c r="H960" t="s">
        <v>29</v>
      </c>
      <c r="I960" t="s">
        <v>30</v>
      </c>
      <c r="J960">
        <v>3</v>
      </c>
      <c r="K960">
        <v>2</v>
      </c>
      <c r="L960">
        <v>45</v>
      </c>
      <c r="M960" t="str">
        <f t="shared" si="44"/>
        <v>30 - 55</v>
      </c>
      <c r="N960" t="s">
        <v>22</v>
      </c>
      <c r="O960" t="s">
        <v>23</v>
      </c>
      <c r="P960">
        <v>1</v>
      </c>
      <c r="Q960" t="s">
        <v>33</v>
      </c>
      <c r="R960">
        <v>1</v>
      </c>
      <c r="S960" t="s">
        <v>26</v>
      </c>
      <c r="T960" t="s">
        <v>25</v>
      </c>
    </row>
    <row r="961" spans="1:20" x14ac:dyDescent="0.25">
      <c r="A961" t="s">
        <v>27</v>
      </c>
      <c r="B961" s="1">
        <v>24</v>
      </c>
      <c r="C961" t="str">
        <f t="shared" si="42"/>
        <v>1 - 2 years</v>
      </c>
      <c r="D961" t="s">
        <v>28</v>
      </c>
      <c r="E961" t="s">
        <v>19</v>
      </c>
      <c r="F961">
        <v>3069</v>
      </c>
      <c r="G961" t="str">
        <f t="shared" si="43"/>
        <v>1k - 5k</v>
      </c>
      <c r="H961" t="s">
        <v>44</v>
      </c>
      <c r="I961" t="s">
        <v>21</v>
      </c>
      <c r="J961">
        <v>4</v>
      </c>
      <c r="K961">
        <v>4</v>
      </c>
      <c r="L961">
        <v>30</v>
      </c>
      <c r="M961" t="str">
        <f t="shared" si="44"/>
        <v>18 - 30</v>
      </c>
      <c r="N961" t="s">
        <v>22</v>
      </c>
      <c r="O961" t="s">
        <v>34</v>
      </c>
      <c r="P961">
        <v>1</v>
      </c>
      <c r="Q961" t="s">
        <v>24</v>
      </c>
      <c r="R961">
        <v>1</v>
      </c>
      <c r="S961" t="s">
        <v>26</v>
      </c>
      <c r="T961" t="s">
        <v>26</v>
      </c>
    </row>
    <row r="962" spans="1:20" x14ac:dyDescent="0.25">
      <c r="A962" t="s">
        <v>20</v>
      </c>
      <c r="B962" s="1">
        <v>6</v>
      </c>
      <c r="C962" t="str">
        <f t="shared" si="42"/>
        <v>&lt; 1 year</v>
      </c>
      <c r="D962" t="s">
        <v>18</v>
      </c>
      <c r="E962" t="s">
        <v>19</v>
      </c>
      <c r="F962">
        <v>1740</v>
      </c>
      <c r="G962" t="str">
        <f t="shared" si="43"/>
        <v>1k - 5k</v>
      </c>
      <c r="H962" t="s">
        <v>29</v>
      </c>
      <c r="I962" t="s">
        <v>21</v>
      </c>
      <c r="J962">
        <v>2</v>
      </c>
      <c r="K962">
        <v>2</v>
      </c>
      <c r="L962">
        <v>30</v>
      </c>
      <c r="M962" t="str">
        <f t="shared" si="44"/>
        <v>18 - 30</v>
      </c>
      <c r="N962" t="s">
        <v>22</v>
      </c>
      <c r="O962" t="s">
        <v>38</v>
      </c>
      <c r="P962">
        <v>2</v>
      </c>
      <c r="Q962" t="s">
        <v>24</v>
      </c>
      <c r="R962">
        <v>1</v>
      </c>
      <c r="S962" t="s">
        <v>26</v>
      </c>
      <c r="T962" t="s">
        <v>26</v>
      </c>
    </row>
    <row r="963" spans="1:20" x14ac:dyDescent="0.25">
      <c r="A963" t="s">
        <v>27</v>
      </c>
      <c r="B963" s="1">
        <v>21</v>
      </c>
      <c r="C963" t="str">
        <f t="shared" ref="C963:C1001" si="45">IF(B963&lt;=11,"&lt; 1 year",IF(B963&lt;=24,"1 - 2 years",IF(B963&lt;=72,"2 - 5 years", "&gt; 5 years")))</f>
        <v>1 - 2 years</v>
      </c>
      <c r="D963" t="s">
        <v>35</v>
      </c>
      <c r="E963" t="s">
        <v>36</v>
      </c>
      <c r="F963">
        <v>2353</v>
      </c>
      <c r="G963" t="str">
        <f t="shared" ref="G963:G1001" si="46">IF(F963&lt;= 1000,"250 - 1k",IF(F963&lt;=5000,"1k - 5k",IF(F963&lt;=10000,"5k - 10k", "10k - 20k")))</f>
        <v>1k - 5k</v>
      </c>
      <c r="H963" t="s">
        <v>29</v>
      </c>
      <c r="I963" t="s">
        <v>30</v>
      </c>
      <c r="J963">
        <v>1</v>
      </c>
      <c r="K963">
        <v>4</v>
      </c>
      <c r="L963">
        <v>47</v>
      </c>
      <c r="M963" t="str">
        <f t="shared" ref="M963:M1001" si="47">IF(L963&lt;=30,"18 - 30",IF(L963&lt;=55,"30 - 55",IF(L963&gt;=75,"55 - 75","55 - 75")))</f>
        <v>30 - 55</v>
      </c>
      <c r="N963" t="s">
        <v>22</v>
      </c>
      <c r="O963" t="s">
        <v>23</v>
      </c>
      <c r="P963">
        <v>2</v>
      </c>
      <c r="Q963" t="s">
        <v>24</v>
      </c>
      <c r="R963">
        <v>1</v>
      </c>
      <c r="S963" t="s">
        <v>26</v>
      </c>
      <c r="T963" t="s">
        <v>26</v>
      </c>
    </row>
    <row r="964" spans="1:20" x14ac:dyDescent="0.25">
      <c r="A964" t="s">
        <v>20</v>
      </c>
      <c r="B964" s="1">
        <v>15</v>
      </c>
      <c r="C964" t="str">
        <f t="shared" si="45"/>
        <v>1 - 2 years</v>
      </c>
      <c r="D964" t="s">
        <v>28</v>
      </c>
      <c r="E964" t="s">
        <v>36</v>
      </c>
      <c r="F964">
        <v>3556</v>
      </c>
      <c r="G964" t="str">
        <f t="shared" si="46"/>
        <v>1k - 5k</v>
      </c>
      <c r="H964" t="s">
        <v>20</v>
      </c>
      <c r="I964" t="s">
        <v>30</v>
      </c>
      <c r="J964">
        <v>3</v>
      </c>
      <c r="K964">
        <v>2</v>
      </c>
      <c r="L964">
        <v>29</v>
      </c>
      <c r="M964" t="str">
        <f t="shared" si="47"/>
        <v>18 - 30</v>
      </c>
      <c r="N964" t="s">
        <v>22</v>
      </c>
      <c r="O964" t="s">
        <v>23</v>
      </c>
      <c r="P964">
        <v>1</v>
      </c>
      <c r="Q964" t="s">
        <v>24</v>
      </c>
      <c r="R964">
        <v>1</v>
      </c>
      <c r="S964" t="s">
        <v>26</v>
      </c>
      <c r="T964" t="s">
        <v>26</v>
      </c>
    </row>
    <row r="965" spans="1:20" x14ac:dyDescent="0.25">
      <c r="A965" t="s">
        <v>20</v>
      </c>
      <c r="B965" s="1">
        <v>24</v>
      </c>
      <c r="C965" t="str">
        <f t="shared" si="45"/>
        <v>1 - 2 years</v>
      </c>
      <c r="D965" t="s">
        <v>28</v>
      </c>
      <c r="E965" t="s">
        <v>19</v>
      </c>
      <c r="F965">
        <v>2397</v>
      </c>
      <c r="G965" t="str">
        <f t="shared" si="46"/>
        <v>1k - 5k</v>
      </c>
      <c r="H965" t="s">
        <v>37</v>
      </c>
      <c r="I965" t="s">
        <v>21</v>
      </c>
      <c r="J965">
        <v>3</v>
      </c>
      <c r="K965">
        <v>2</v>
      </c>
      <c r="L965">
        <v>35</v>
      </c>
      <c r="M965" t="str">
        <f t="shared" si="47"/>
        <v>30 - 55</v>
      </c>
      <c r="N965" t="s">
        <v>46</v>
      </c>
      <c r="O965" t="s">
        <v>23</v>
      </c>
      <c r="P965">
        <v>2</v>
      </c>
      <c r="Q965" t="s">
        <v>24</v>
      </c>
      <c r="R965">
        <v>1</v>
      </c>
      <c r="S965" t="s">
        <v>25</v>
      </c>
      <c r="T965" t="s">
        <v>25</v>
      </c>
    </row>
    <row r="966" spans="1:20" x14ac:dyDescent="0.25">
      <c r="A966" t="s">
        <v>27</v>
      </c>
      <c r="B966" s="1">
        <v>6</v>
      </c>
      <c r="C966" t="str">
        <f t="shared" si="45"/>
        <v>&lt; 1 year</v>
      </c>
      <c r="D966" t="s">
        <v>28</v>
      </c>
      <c r="E966" t="s">
        <v>50</v>
      </c>
      <c r="F966">
        <v>454</v>
      </c>
      <c r="G966" t="str">
        <f t="shared" si="46"/>
        <v>250 - 1k</v>
      </c>
      <c r="H966" t="s">
        <v>29</v>
      </c>
      <c r="I966" t="s">
        <v>42</v>
      </c>
      <c r="J966">
        <v>3</v>
      </c>
      <c r="K966">
        <v>1</v>
      </c>
      <c r="L966">
        <v>22</v>
      </c>
      <c r="M966" t="str">
        <f t="shared" si="47"/>
        <v>18 - 30</v>
      </c>
      <c r="N966" t="s">
        <v>22</v>
      </c>
      <c r="O966" t="s">
        <v>23</v>
      </c>
      <c r="P966">
        <v>1</v>
      </c>
      <c r="Q966" t="s">
        <v>33</v>
      </c>
      <c r="R966">
        <v>1</v>
      </c>
      <c r="S966" t="s">
        <v>26</v>
      </c>
      <c r="T966" t="s">
        <v>26</v>
      </c>
    </row>
    <row r="967" spans="1:20" x14ac:dyDescent="0.25">
      <c r="A967" t="s">
        <v>27</v>
      </c>
      <c r="B967" s="1">
        <v>30</v>
      </c>
      <c r="C967" t="str">
        <f t="shared" si="45"/>
        <v>2 - 5 years</v>
      </c>
      <c r="D967" t="s">
        <v>28</v>
      </c>
      <c r="E967" t="s">
        <v>19</v>
      </c>
      <c r="F967">
        <v>1715</v>
      </c>
      <c r="G967" t="str">
        <f t="shared" si="46"/>
        <v>1k - 5k</v>
      </c>
      <c r="H967" t="s">
        <v>20</v>
      </c>
      <c r="I967" t="s">
        <v>30</v>
      </c>
      <c r="J967">
        <v>4</v>
      </c>
      <c r="K967">
        <v>1</v>
      </c>
      <c r="L967">
        <v>26</v>
      </c>
      <c r="M967" t="str">
        <f t="shared" si="47"/>
        <v>18 - 30</v>
      </c>
      <c r="N967" t="s">
        <v>22</v>
      </c>
      <c r="O967" t="s">
        <v>23</v>
      </c>
      <c r="P967">
        <v>1</v>
      </c>
      <c r="Q967" t="s">
        <v>24</v>
      </c>
      <c r="R967">
        <v>1</v>
      </c>
      <c r="S967" t="s">
        <v>26</v>
      </c>
      <c r="T967" t="s">
        <v>26</v>
      </c>
    </row>
    <row r="968" spans="1:20" x14ac:dyDescent="0.25">
      <c r="A968" t="s">
        <v>27</v>
      </c>
      <c r="B968" s="1">
        <v>27</v>
      </c>
      <c r="C968" t="str">
        <f t="shared" si="45"/>
        <v>2 - 5 years</v>
      </c>
      <c r="D968" t="s">
        <v>18</v>
      </c>
      <c r="E968" t="s">
        <v>19</v>
      </c>
      <c r="F968">
        <v>2520</v>
      </c>
      <c r="G968" t="str">
        <f t="shared" si="46"/>
        <v>1k - 5k</v>
      </c>
      <c r="H968" t="s">
        <v>37</v>
      </c>
      <c r="I968" t="s">
        <v>30</v>
      </c>
      <c r="J968">
        <v>4</v>
      </c>
      <c r="K968">
        <v>2</v>
      </c>
      <c r="L968">
        <v>23</v>
      </c>
      <c r="M968" t="str">
        <f t="shared" si="47"/>
        <v>18 - 30</v>
      </c>
      <c r="N968" t="s">
        <v>22</v>
      </c>
      <c r="O968" t="s">
        <v>23</v>
      </c>
      <c r="P968">
        <v>2</v>
      </c>
      <c r="Q968" t="s">
        <v>33</v>
      </c>
      <c r="R968">
        <v>1</v>
      </c>
      <c r="S968" t="s">
        <v>26</v>
      </c>
      <c r="T968" t="s">
        <v>25</v>
      </c>
    </row>
    <row r="969" spans="1:20" x14ac:dyDescent="0.25">
      <c r="A969" t="s">
        <v>20</v>
      </c>
      <c r="B969" s="1">
        <v>15</v>
      </c>
      <c r="C969" t="str">
        <f t="shared" si="45"/>
        <v>1 - 2 years</v>
      </c>
      <c r="D969" t="s">
        <v>28</v>
      </c>
      <c r="E969" t="s">
        <v>19</v>
      </c>
      <c r="F969">
        <v>3568</v>
      </c>
      <c r="G969" t="str">
        <f t="shared" si="46"/>
        <v>1k - 5k</v>
      </c>
      <c r="H969" t="s">
        <v>29</v>
      </c>
      <c r="I969" t="s">
        <v>21</v>
      </c>
      <c r="J969">
        <v>4</v>
      </c>
      <c r="K969">
        <v>2</v>
      </c>
      <c r="L969">
        <v>54</v>
      </c>
      <c r="M969" t="str">
        <f t="shared" si="47"/>
        <v>30 - 55</v>
      </c>
      <c r="N969" t="s">
        <v>46</v>
      </c>
      <c r="O969" t="s">
        <v>38</v>
      </c>
      <c r="P969">
        <v>1</v>
      </c>
      <c r="Q969" t="s">
        <v>39</v>
      </c>
      <c r="R969">
        <v>1</v>
      </c>
      <c r="S969" t="s">
        <v>25</v>
      </c>
      <c r="T969" t="s">
        <v>26</v>
      </c>
    </row>
    <row r="970" spans="1:20" x14ac:dyDescent="0.25">
      <c r="A970" t="s">
        <v>20</v>
      </c>
      <c r="B970" s="1">
        <v>42</v>
      </c>
      <c r="C970" t="str">
        <f t="shared" si="45"/>
        <v>2 - 5 years</v>
      </c>
      <c r="D970" t="s">
        <v>28</v>
      </c>
      <c r="E970" t="s">
        <v>19</v>
      </c>
      <c r="F970">
        <v>7166</v>
      </c>
      <c r="G970" t="str">
        <f t="shared" si="46"/>
        <v>5k - 10k</v>
      </c>
      <c r="H970" t="s">
        <v>20</v>
      </c>
      <c r="I970" t="s">
        <v>32</v>
      </c>
      <c r="J970">
        <v>2</v>
      </c>
      <c r="K970">
        <v>4</v>
      </c>
      <c r="L970">
        <v>29</v>
      </c>
      <c r="M970" t="str">
        <f t="shared" si="47"/>
        <v>18 - 30</v>
      </c>
      <c r="N970" t="s">
        <v>22</v>
      </c>
      <c r="O970" t="s">
        <v>38</v>
      </c>
      <c r="P970">
        <v>1</v>
      </c>
      <c r="Q970" t="s">
        <v>24</v>
      </c>
      <c r="R970">
        <v>1</v>
      </c>
      <c r="S970" t="s">
        <v>25</v>
      </c>
      <c r="T970" t="s">
        <v>26</v>
      </c>
    </row>
    <row r="971" spans="1:20" x14ac:dyDescent="0.25">
      <c r="A971" t="s">
        <v>17</v>
      </c>
      <c r="B971" s="1">
        <v>11</v>
      </c>
      <c r="C971" t="str">
        <f t="shared" si="45"/>
        <v>&lt; 1 year</v>
      </c>
      <c r="D971" t="s">
        <v>18</v>
      </c>
      <c r="E971" t="s">
        <v>36</v>
      </c>
      <c r="F971">
        <v>3939</v>
      </c>
      <c r="G971" t="str">
        <f t="shared" si="46"/>
        <v>1k - 5k</v>
      </c>
      <c r="H971" t="s">
        <v>29</v>
      </c>
      <c r="I971" t="s">
        <v>30</v>
      </c>
      <c r="J971">
        <v>1</v>
      </c>
      <c r="K971">
        <v>2</v>
      </c>
      <c r="L971">
        <v>40</v>
      </c>
      <c r="M971" t="str">
        <f t="shared" si="47"/>
        <v>30 - 55</v>
      </c>
      <c r="N971" t="s">
        <v>22</v>
      </c>
      <c r="O971" t="s">
        <v>23</v>
      </c>
      <c r="P971">
        <v>2</v>
      </c>
      <c r="Q971" t="s">
        <v>33</v>
      </c>
      <c r="R971">
        <v>2</v>
      </c>
      <c r="S971" t="s">
        <v>26</v>
      </c>
      <c r="T971" t="s">
        <v>26</v>
      </c>
    </row>
    <row r="972" spans="1:20" x14ac:dyDescent="0.25">
      <c r="A972" t="s">
        <v>27</v>
      </c>
      <c r="B972" s="1">
        <v>15</v>
      </c>
      <c r="C972" t="str">
        <f t="shared" si="45"/>
        <v>1 - 2 years</v>
      </c>
      <c r="D972" t="s">
        <v>28</v>
      </c>
      <c r="E972" t="s">
        <v>50</v>
      </c>
      <c r="F972">
        <v>1514</v>
      </c>
      <c r="G972" t="str">
        <f t="shared" si="46"/>
        <v>1k - 5k</v>
      </c>
      <c r="H972" t="s">
        <v>44</v>
      </c>
      <c r="I972" t="s">
        <v>30</v>
      </c>
      <c r="J972">
        <v>4</v>
      </c>
      <c r="K972">
        <v>2</v>
      </c>
      <c r="L972">
        <v>22</v>
      </c>
      <c r="M972" t="str">
        <f t="shared" si="47"/>
        <v>18 - 30</v>
      </c>
      <c r="N972" t="s">
        <v>22</v>
      </c>
      <c r="O972" t="s">
        <v>23</v>
      </c>
      <c r="P972">
        <v>1</v>
      </c>
      <c r="Q972" t="s">
        <v>24</v>
      </c>
      <c r="R972">
        <v>1</v>
      </c>
      <c r="S972" t="s">
        <v>26</v>
      </c>
      <c r="T972" t="s">
        <v>26</v>
      </c>
    </row>
    <row r="973" spans="1:20" x14ac:dyDescent="0.25">
      <c r="A973" t="s">
        <v>20</v>
      </c>
      <c r="B973" s="1">
        <v>24</v>
      </c>
      <c r="C973" t="str">
        <f t="shared" si="45"/>
        <v>1 - 2 years</v>
      </c>
      <c r="D973" t="s">
        <v>28</v>
      </c>
      <c r="E973" t="s">
        <v>36</v>
      </c>
      <c r="F973">
        <v>7393</v>
      </c>
      <c r="G973" t="str">
        <f t="shared" si="46"/>
        <v>5k - 10k</v>
      </c>
      <c r="H973" t="s">
        <v>29</v>
      </c>
      <c r="I973" t="s">
        <v>30</v>
      </c>
      <c r="J973">
        <v>1</v>
      </c>
      <c r="K973">
        <v>4</v>
      </c>
      <c r="L973">
        <v>43</v>
      </c>
      <c r="M973" t="str">
        <f t="shared" si="47"/>
        <v>30 - 55</v>
      </c>
      <c r="N973" t="s">
        <v>22</v>
      </c>
      <c r="O973" t="s">
        <v>23</v>
      </c>
      <c r="P973">
        <v>1</v>
      </c>
      <c r="Q973" t="s">
        <v>33</v>
      </c>
      <c r="R973">
        <v>2</v>
      </c>
      <c r="S973" t="s">
        <v>26</v>
      </c>
      <c r="T973" t="s">
        <v>26</v>
      </c>
    </row>
    <row r="974" spans="1:20" x14ac:dyDescent="0.25">
      <c r="A974" t="s">
        <v>17</v>
      </c>
      <c r="B974" s="1">
        <v>24</v>
      </c>
      <c r="C974" t="str">
        <f t="shared" si="45"/>
        <v>1 - 2 years</v>
      </c>
      <c r="D974" t="s">
        <v>48</v>
      </c>
      <c r="E974" t="s">
        <v>36</v>
      </c>
      <c r="F974">
        <v>1193</v>
      </c>
      <c r="G974" t="str">
        <f t="shared" si="46"/>
        <v>1k - 5k</v>
      </c>
      <c r="H974" t="s">
        <v>29</v>
      </c>
      <c r="I974" t="s">
        <v>41</v>
      </c>
      <c r="J974">
        <v>1</v>
      </c>
      <c r="K974">
        <v>4</v>
      </c>
      <c r="L974">
        <v>29</v>
      </c>
      <c r="M974" t="str">
        <f t="shared" si="47"/>
        <v>18 - 30</v>
      </c>
      <c r="N974" t="s">
        <v>22</v>
      </c>
      <c r="O974" t="s">
        <v>38</v>
      </c>
      <c r="P974">
        <v>2</v>
      </c>
      <c r="Q974" t="s">
        <v>41</v>
      </c>
      <c r="R974">
        <v>1</v>
      </c>
      <c r="S974" t="s">
        <v>26</v>
      </c>
      <c r="T974" t="s">
        <v>25</v>
      </c>
    </row>
    <row r="975" spans="1:20" x14ac:dyDescent="0.25">
      <c r="A975" t="s">
        <v>17</v>
      </c>
      <c r="B975" s="1">
        <v>60</v>
      </c>
      <c r="C975" t="str">
        <f t="shared" si="45"/>
        <v>2 - 5 years</v>
      </c>
      <c r="D975" t="s">
        <v>28</v>
      </c>
      <c r="E975" t="s">
        <v>43</v>
      </c>
      <c r="F975">
        <v>7297</v>
      </c>
      <c r="G975" t="str">
        <f t="shared" si="46"/>
        <v>5k - 10k</v>
      </c>
      <c r="H975" t="s">
        <v>29</v>
      </c>
      <c r="I975" t="s">
        <v>21</v>
      </c>
      <c r="J975">
        <v>4</v>
      </c>
      <c r="K975">
        <v>4</v>
      </c>
      <c r="L975">
        <v>36</v>
      </c>
      <c r="M975" t="str">
        <f t="shared" si="47"/>
        <v>30 - 55</v>
      </c>
      <c r="N975" t="s">
        <v>22</v>
      </c>
      <c r="O975" t="s">
        <v>38</v>
      </c>
      <c r="P975">
        <v>1</v>
      </c>
      <c r="Q975" t="s">
        <v>24</v>
      </c>
      <c r="R975">
        <v>1</v>
      </c>
      <c r="S975" t="s">
        <v>26</v>
      </c>
      <c r="T975" t="s">
        <v>25</v>
      </c>
    </row>
    <row r="976" spans="1:20" x14ac:dyDescent="0.25">
      <c r="A976" t="s">
        <v>20</v>
      </c>
      <c r="B976" s="1">
        <v>30</v>
      </c>
      <c r="C976" t="str">
        <f t="shared" si="45"/>
        <v>2 - 5 years</v>
      </c>
      <c r="D976" t="s">
        <v>18</v>
      </c>
      <c r="E976" t="s">
        <v>19</v>
      </c>
      <c r="F976">
        <v>2831</v>
      </c>
      <c r="G976" t="str">
        <f t="shared" si="46"/>
        <v>1k - 5k</v>
      </c>
      <c r="H976" t="s">
        <v>29</v>
      </c>
      <c r="I976" t="s">
        <v>30</v>
      </c>
      <c r="J976">
        <v>4</v>
      </c>
      <c r="K976">
        <v>2</v>
      </c>
      <c r="L976">
        <v>33</v>
      </c>
      <c r="M976" t="str">
        <f t="shared" si="47"/>
        <v>30 - 55</v>
      </c>
      <c r="N976" t="s">
        <v>22</v>
      </c>
      <c r="O976" t="s">
        <v>23</v>
      </c>
      <c r="P976">
        <v>1</v>
      </c>
      <c r="Q976" t="s">
        <v>24</v>
      </c>
      <c r="R976">
        <v>1</v>
      </c>
      <c r="S976" t="s">
        <v>25</v>
      </c>
      <c r="T976" t="s">
        <v>26</v>
      </c>
    </row>
    <row r="977" spans="1:20" x14ac:dyDescent="0.25">
      <c r="A977" t="s">
        <v>47</v>
      </c>
      <c r="B977" s="1">
        <v>24</v>
      </c>
      <c r="C977" t="str">
        <f t="shared" si="45"/>
        <v>1 - 2 years</v>
      </c>
      <c r="D977" t="s">
        <v>28</v>
      </c>
      <c r="E977" t="s">
        <v>19</v>
      </c>
      <c r="F977">
        <v>1258</v>
      </c>
      <c r="G977" t="str">
        <f t="shared" si="46"/>
        <v>1k - 5k</v>
      </c>
      <c r="H977" t="s">
        <v>37</v>
      </c>
      <c r="I977" t="s">
        <v>30</v>
      </c>
      <c r="J977">
        <v>3</v>
      </c>
      <c r="K977">
        <v>3</v>
      </c>
      <c r="L977">
        <v>57</v>
      </c>
      <c r="M977" t="str">
        <f t="shared" si="47"/>
        <v>55 - 75</v>
      </c>
      <c r="N977" t="s">
        <v>22</v>
      </c>
      <c r="O977" t="s">
        <v>23</v>
      </c>
      <c r="P977">
        <v>1</v>
      </c>
      <c r="Q977" t="s">
        <v>33</v>
      </c>
      <c r="R977">
        <v>1</v>
      </c>
      <c r="S977" t="s">
        <v>26</v>
      </c>
      <c r="T977" t="s">
        <v>26</v>
      </c>
    </row>
    <row r="978" spans="1:20" x14ac:dyDescent="0.25">
      <c r="A978" t="s">
        <v>27</v>
      </c>
      <c r="B978" s="1">
        <v>6</v>
      </c>
      <c r="C978" t="str">
        <f t="shared" si="45"/>
        <v>&lt; 1 year</v>
      </c>
      <c r="D978" t="s">
        <v>28</v>
      </c>
      <c r="E978" t="s">
        <v>19</v>
      </c>
      <c r="F978">
        <v>753</v>
      </c>
      <c r="G978" t="str">
        <f t="shared" si="46"/>
        <v>250 - 1k</v>
      </c>
      <c r="H978" t="s">
        <v>29</v>
      </c>
      <c r="I978" t="s">
        <v>30</v>
      </c>
      <c r="J978">
        <v>2</v>
      </c>
      <c r="K978">
        <v>3</v>
      </c>
      <c r="L978">
        <v>64</v>
      </c>
      <c r="M978" t="str">
        <f t="shared" si="47"/>
        <v>55 - 75</v>
      </c>
      <c r="N978" t="s">
        <v>22</v>
      </c>
      <c r="O978" t="s">
        <v>23</v>
      </c>
      <c r="P978">
        <v>1</v>
      </c>
      <c r="Q978" t="s">
        <v>24</v>
      </c>
      <c r="R978">
        <v>1</v>
      </c>
      <c r="S978" t="s">
        <v>26</v>
      </c>
      <c r="T978" t="s">
        <v>26</v>
      </c>
    </row>
    <row r="979" spans="1:20" x14ac:dyDescent="0.25">
      <c r="A979" t="s">
        <v>27</v>
      </c>
      <c r="B979" s="1">
        <v>18</v>
      </c>
      <c r="C979" t="str">
        <f t="shared" si="45"/>
        <v>1 - 2 years</v>
      </c>
      <c r="D979" t="s">
        <v>35</v>
      </c>
      <c r="E979" t="s">
        <v>43</v>
      </c>
      <c r="F979">
        <v>2427</v>
      </c>
      <c r="G979" t="str">
        <f t="shared" si="46"/>
        <v>1k - 5k</v>
      </c>
      <c r="H979" t="s">
        <v>20</v>
      </c>
      <c r="I979" t="s">
        <v>21</v>
      </c>
      <c r="J979">
        <v>4</v>
      </c>
      <c r="K979">
        <v>2</v>
      </c>
      <c r="L979">
        <v>42</v>
      </c>
      <c r="M979" t="str">
        <f t="shared" si="47"/>
        <v>30 - 55</v>
      </c>
      <c r="N979" t="s">
        <v>22</v>
      </c>
      <c r="O979" t="s">
        <v>23</v>
      </c>
      <c r="P979">
        <v>2</v>
      </c>
      <c r="Q979" t="s">
        <v>24</v>
      </c>
      <c r="R979">
        <v>1</v>
      </c>
      <c r="S979" t="s">
        <v>26</v>
      </c>
      <c r="T979" t="s">
        <v>26</v>
      </c>
    </row>
    <row r="980" spans="1:20" x14ac:dyDescent="0.25">
      <c r="A980" t="s">
        <v>20</v>
      </c>
      <c r="B980" s="1">
        <v>24</v>
      </c>
      <c r="C980" t="str">
        <f t="shared" si="45"/>
        <v>1 - 2 years</v>
      </c>
      <c r="D980" t="s">
        <v>35</v>
      </c>
      <c r="E980" t="s">
        <v>36</v>
      </c>
      <c r="F980">
        <v>2538</v>
      </c>
      <c r="G980" t="str">
        <f t="shared" si="46"/>
        <v>1k - 5k</v>
      </c>
      <c r="H980" t="s">
        <v>29</v>
      </c>
      <c r="I980" t="s">
        <v>21</v>
      </c>
      <c r="J980">
        <v>4</v>
      </c>
      <c r="K980">
        <v>4</v>
      </c>
      <c r="L980">
        <v>47</v>
      </c>
      <c r="M980" t="str">
        <f t="shared" si="47"/>
        <v>30 - 55</v>
      </c>
      <c r="N980" t="s">
        <v>22</v>
      </c>
      <c r="O980" t="s">
        <v>23</v>
      </c>
      <c r="P980">
        <v>2</v>
      </c>
      <c r="Q980" t="s">
        <v>33</v>
      </c>
      <c r="R980">
        <v>2</v>
      </c>
      <c r="S980" t="s">
        <v>26</v>
      </c>
      <c r="T980" t="s">
        <v>25</v>
      </c>
    </row>
    <row r="981" spans="1:20" x14ac:dyDescent="0.25">
      <c r="A981" t="s">
        <v>27</v>
      </c>
      <c r="B981" s="1">
        <v>15</v>
      </c>
      <c r="C981" t="str">
        <f t="shared" si="45"/>
        <v>1 - 2 years</v>
      </c>
      <c r="D981" t="s">
        <v>48</v>
      </c>
      <c r="E981" t="s">
        <v>36</v>
      </c>
      <c r="F981">
        <v>1264</v>
      </c>
      <c r="G981" t="str">
        <f t="shared" si="46"/>
        <v>1k - 5k</v>
      </c>
      <c r="H981" t="s">
        <v>44</v>
      </c>
      <c r="I981" t="s">
        <v>30</v>
      </c>
      <c r="J981">
        <v>2</v>
      </c>
      <c r="K981">
        <v>2</v>
      </c>
      <c r="L981">
        <v>25</v>
      </c>
      <c r="M981" t="str">
        <f t="shared" si="47"/>
        <v>18 - 30</v>
      </c>
      <c r="N981" t="s">
        <v>22</v>
      </c>
      <c r="O981" t="s">
        <v>38</v>
      </c>
      <c r="P981">
        <v>1</v>
      </c>
      <c r="Q981" t="s">
        <v>24</v>
      </c>
      <c r="R981">
        <v>1</v>
      </c>
      <c r="S981" t="s">
        <v>26</v>
      </c>
      <c r="T981" t="s">
        <v>25</v>
      </c>
    </row>
    <row r="982" spans="1:20" x14ac:dyDescent="0.25">
      <c r="A982" t="s">
        <v>27</v>
      </c>
      <c r="B982" s="1">
        <v>30</v>
      </c>
      <c r="C982" t="str">
        <f t="shared" si="45"/>
        <v>2 - 5 years</v>
      </c>
      <c r="D982" t="s">
        <v>18</v>
      </c>
      <c r="E982" t="s">
        <v>19</v>
      </c>
      <c r="F982">
        <v>8386</v>
      </c>
      <c r="G982" t="str">
        <f t="shared" si="46"/>
        <v>5k - 10k</v>
      </c>
      <c r="H982" t="s">
        <v>29</v>
      </c>
      <c r="I982" t="s">
        <v>32</v>
      </c>
      <c r="J982">
        <v>2</v>
      </c>
      <c r="K982">
        <v>2</v>
      </c>
      <c r="L982">
        <v>49</v>
      </c>
      <c r="M982" t="str">
        <f t="shared" si="47"/>
        <v>30 - 55</v>
      </c>
      <c r="N982" t="s">
        <v>22</v>
      </c>
      <c r="O982" t="s">
        <v>23</v>
      </c>
      <c r="P982">
        <v>1</v>
      </c>
      <c r="Q982" t="s">
        <v>24</v>
      </c>
      <c r="R982">
        <v>1</v>
      </c>
      <c r="S982" t="s">
        <v>26</v>
      </c>
      <c r="T982" t="s">
        <v>25</v>
      </c>
    </row>
    <row r="983" spans="1:20" x14ac:dyDescent="0.25">
      <c r="A983" t="s">
        <v>20</v>
      </c>
      <c r="B983" s="1">
        <v>48</v>
      </c>
      <c r="C983" t="str">
        <f t="shared" si="45"/>
        <v>2 - 5 years</v>
      </c>
      <c r="D983" t="s">
        <v>28</v>
      </c>
      <c r="E983" t="s">
        <v>43</v>
      </c>
      <c r="F983">
        <v>4844</v>
      </c>
      <c r="G983" t="str">
        <f t="shared" si="46"/>
        <v>1k - 5k</v>
      </c>
      <c r="H983" t="s">
        <v>29</v>
      </c>
      <c r="I983" t="s">
        <v>41</v>
      </c>
      <c r="J983">
        <v>3</v>
      </c>
      <c r="K983">
        <v>2</v>
      </c>
      <c r="L983">
        <v>33</v>
      </c>
      <c r="M983" t="str">
        <f t="shared" si="47"/>
        <v>30 - 55</v>
      </c>
      <c r="N983" t="s">
        <v>46</v>
      </c>
      <c r="O983" t="s">
        <v>38</v>
      </c>
      <c r="P983">
        <v>1</v>
      </c>
      <c r="Q983" t="s">
        <v>39</v>
      </c>
      <c r="R983">
        <v>1</v>
      </c>
      <c r="S983" t="s">
        <v>25</v>
      </c>
      <c r="T983" t="s">
        <v>25</v>
      </c>
    </row>
    <row r="984" spans="1:20" x14ac:dyDescent="0.25">
      <c r="A984" t="s">
        <v>47</v>
      </c>
      <c r="B984" s="1">
        <v>21</v>
      </c>
      <c r="C984" t="str">
        <f t="shared" si="45"/>
        <v>1 - 2 years</v>
      </c>
      <c r="D984" t="s">
        <v>28</v>
      </c>
      <c r="E984" t="s">
        <v>36</v>
      </c>
      <c r="F984">
        <v>2923</v>
      </c>
      <c r="G984" t="str">
        <f t="shared" si="46"/>
        <v>1k - 5k</v>
      </c>
      <c r="H984" t="s">
        <v>44</v>
      </c>
      <c r="I984" t="s">
        <v>30</v>
      </c>
      <c r="J984">
        <v>1</v>
      </c>
      <c r="K984">
        <v>1</v>
      </c>
      <c r="L984">
        <v>28</v>
      </c>
      <c r="M984" t="str">
        <f t="shared" si="47"/>
        <v>18 - 30</v>
      </c>
      <c r="N984" t="s">
        <v>46</v>
      </c>
      <c r="O984" t="s">
        <v>23</v>
      </c>
      <c r="P984">
        <v>1</v>
      </c>
      <c r="Q984" t="s">
        <v>39</v>
      </c>
      <c r="R984">
        <v>1</v>
      </c>
      <c r="S984" t="s">
        <v>25</v>
      </c>
      <c r="T984" t="s">
        <v>26</v>
      </c>
    </row>
    <row r="985" spans="1:20" x14ac:dyDescent="0.25">
      <c r="A985" t="s">
        <v>17</v>
      </c>
      <c r="B985" s="1">
        <v>36</v>
      </c>
      <c r="C985" t="str">
        <f t="shared" si="45"/>
        <v>2 - 5 years</v>
      </c>
      <c r="D985" t="s">
        <v>28</v>
      </c>
      <c r="E985" t="s">
        <v>36</v>
      </c>
      <c r="F985">
        <v>8229</v>
      </c>
      <c r="G985" t="str">
        <f t="shared" si="46"/>
        <v>5k - 10k</v>
      </c>
      <c r="H985" t="s">
        <v>29</v>
      </c>
      <c r="I985" t="s">
        <v>30</v>
      </c>
      <c r="J985">
        <v>2</v>
      </c>
      <c r="K985">
        <v>2</v>
      </c>
      <c r="L985">
        <v>26</v>
      </c>
      <c r="M985" t="str">
        <f t="shared" si="47"/>
        <v>18 - 30</v>
      </c>
      <c r="N985" t="s">
        <v>22</v>
      </c>
      <c r="O985" t="s">
        <v>23</v>
      </c>
      <c r="P985">
        <v>1</v>
      </c>
      <c r="Q985" t="s">
        <v>24</v>
      </c>
      <c r="R985">
        <v>2</v>
      </c>
      <c r="S985" t="s">
        <v>26</v>
      </c>
      <c r="T985" t="s">
        <v>25</v>
      </c>
    </row>
    <row r="986" spans="1:20" x14ac:dyDescent="0.25">
      <c r="A986" t="s">
        <v>20</v>
      </c>
      <c r="B986" s="1">
        <v>24</v>
      </c>
      <c r="C986" t="str">
        <f t="shared" si="45"/>
        <v>1 - 2 years</v>
      </c>
      <c r="D986" t="s">
        <v>18</v>
      </c>
      <c r="E986" t="s">
        <v>19</v>
      </c>
      <c r="F986">
        <v>2028</v>
      </c>
      <c r="G986" t="str">
        <f t="shared" si="46"/>
        <v>1k - 5k</v>
      </c>
      <c r="H986" t="s">
        <v>29</v>
      </c>
      <c r="I986" t="s">
        <v>32</v>
      </c>
      <c r="J986">
        <v>2</v>
      </c>
      <c r="K986">
        <v>2</v>
      </c>
      <c r="L986">
        <v>30</v>
      </c>
      <c r="M986" t="str">
        <f t="shared" si="47"/>
        <v>18 - 30</v>
      </c>
      <c r="N986" t="s">
        <v>22</v>
      </c>
      <c r="O986" t="s">
        <v>23</v>
      </c>
      <c r="P986">
        <v>2</v>
      </c>
      <c r="Q986" t="s">
        <v>33</v>
      </c>
      <c r="R986">
        <v>1</v>
      </c>
      <c r="S986" t="s">
        <v>26</v>
      </c>
      <c r="T986" t="s">
        <v>26</v>
      </c>
    </row>
    <row r="987" spans="1:20" x14ac:dyDescent="0.25">
      <c r="A987" t="s">
        <v>17</v>
      </c>
      <c r="B987" s="1">
        <v>15</v>
      </c>
      <c r="C987" t="str">
        <f t="shared" si="45"/>
        <v>1 - 2 years</v>
      </c>
      <c r="D987" t="s">
        <v>18</v>
      </c>
      <c r="E987" t="s">
        <v>19</v>
      </c>
      <c r="F987">
        <v>1433</v>
      </c>
      <c r="G987" t="str">
        <f t="shared" si="46"/>
        <v>1k - 5k</v>
      </c>
      <c r="H987" t="s">
        <v>29</v>
      </c>
      <c r="I987" t="s">
        <v>30</v>
      </c>
      <c r="J987">
        <v>4</v>
      </c>
      <c r="K987">
        <v>3</v>
      </c>
      <c r="L987">
        <v>25</v>
      </c>
      <c r="M987" t="str">
        <f t="shared" si="47"/>
        <v>18 - 30</v>
      </c>
      <c r="N987" t="s">
        <v>22</v>
      </c>
      <c r="O987" t="s">
        <v>38</v>
      </c>
      <c r="P987">
        <v>2</v>
      </c>
      <c r="Q987" t="s">
        <v>24</v>
      </c>
      <c r="R987">
        <v>1</v>
      </c>
      <c r="S987" t="s">
        <v>26</v>
      </c>
      <c r="T987" t="s">
        <v>26</v>
      </c>
    </row>
    <row r="988" spans="1:20" x14ac:dyDescent="0.25">
      <c r="A988" t="s">
        <v>47</v>
      </c>
      <c r="B988" s="1">
        <v>42</v>
      </c>
      <c r="C988" t="str">
        <f t="shared" si="45"/>
        <v>2 - 5 years</v>
      </c>
      <c r="D988" t="s">
        <v>45</v>
      </c>
      <c r="E988" t="s">
        <v>43</v>
      </c>
      <c r="F988">
        <v>6289</v>
      </c>
      <c r="G988" t="str">
        <f t="shared" si="46"/>
        <v>5k - 10k</v>
      </c>
      <c r="H988" t="s">
        <v>29</v>
      </c>
      <c r="I988" t="s">
        <v>42</v>
      </c>
      <c r="J988">
        <v>2</v>
      </c>
      <c r="K988">
        <v>1</v>
      </c>
      <c r="L988">
        <v>33</v>
      </c>
      <c r="M988" t="str">
        <f t="shared" si="47"/>
        <v>30 - 55</v>
      </c>
      <c r="N988" t="s">
        <v>22</v>
      </c>
      <c r="O988" t="s">
        <v>23</v>
      </c>
      <c r="P988">
        <v>2</v>
      </c>
      <c r="Q988" t="s">
        <v>24</v>
      </c>
      <c r="R988">
        <v>1</v>
      </c>
      <c r="S988" t="s">
        <v>26</v>
      </c>
      <c r="T988" t="s">
        <v>26</v>
      </c>
    </row>
    <row r="989" spans="1:20" x14ac:dyDescent="0.25">
      <c r="A989" t="s">
        <v>20</v>
      </c>
      <c r="B989" s="1">
        <v>13</v>
      </c>
      <c r="C989" t="str">
        <f t="shared" si="45"/>
        <v>1 - 2 years</v>
      </c>
      <c r="D989" t="s">
        <v>28</v>
      </c>
      <c r="E989" t="s">
        <v>19</v>
      </c>
      <c r="F989">
        <v>1409</v>
      </c>
      <c r="G989" t="str">
        <f t="shared" si="46"/>
        <v>1k - 5k</v>
      </c>
      <c r="H989" t="s">
        <v>44</v>
      </c>
      <c r="I989" t="s">
        <v>41</v>
      </c>
      <c r="J989">
        <v>2</v>
      </c>
      <c r="K989">
        <v>4</v>
      </c>
      <c r="L989">
        <v>64</v>
      </c>
      <c r="M989" t="str">
        <f t="shared" si="47"/>
        <v>55 - 75</v>
      </c>
      <c r="N989" t="s">
        <v>22</v>
      </c>
      <c r="O989" t="s">
        <v>23</v>
      </c>
      <c r="P989">
        <v>1</v>
      </c>
      <c r="Q989" t="s">
        <v>24</v>
      </c>
      <c r="R989">
        <v>1</v>
      </c>
      <c r="S989" t="s">
        <v>26</v>
      </c>
      <c r="T989" t="s">
        <v>26</v>
      </c>
    </row>
    <row r="990" spans="1:20" x14ac:dyDescent="0.25">
      <c r="A990" t="s">
        <v>17</v>
      </c>
      <c r="B990" s="1">
        <v>24</v>
      </c>
      <c r="C990" t="str">
        <f t="shared" si="45"/>
        <v>1 - 2 years</v>
      </c>
      <c r="D990" t="s">
        <v>28</v>
      </c>
      <c r="E990" t="s">
        <v>36</v>
      </c>
      <c r="F990">
        <v>6579</v>
      </c>
      <c r="G990" t="str">
        <f t="shared" si="46"/>
        <v>5k - 10k</v>
      </c>
      <c r="H990" t="s">
        <v>29</v>
      </c>
      <c r="I990" t="s">
        <v>41</v>
      </c>
      <c r="J990">
        <v>4</v>
      </c>
      <c r="K990">
        <v>2</v>
      </c>
      <c r="L990">
        <v>29</v>
      </c>
      <c r="M990" t="str">
        <f t="shared" si="47"/>
        <v>18 - 30</v>
      </c>
      <c r="N990" t="s">
        <v>22</v>
      </c>
      <c r="O990" t="s">
        <v>34</v>
      </c>
      <c r="P990">
        <v>1</v>
      </c>
      <c r="Q990" t="s">
        <v>39</v>
      </c>
      <c r="R990">
        <v>1</v>
      </c>
      <c r="S990" t="s">
        <v>25</v>
      </c>
      <c r="T990" t="s">
        <v>26</v>
      </c>
    </row>
    <row r="991" spans="1:20" x14ac:dyDescent="0.25">
      <c r="A991" t="s">
        <v>27</v>
      </c>
      <c r="B991" s="1">
        <v>24</v>
      </c>
      <c r="C991" t="str">
        <f t="shared" si="45"/>
        <v>1 - 2 years</v>
      </c>
      <c r="D991" t="s">
        <v>18</v>
      </c>
      <c r="E991" t="s">
        <v>19</v>
      </c>
      <c r="F991">
        <v>1743</v>
      </c>
      <c r="G991" t="str">
        <f t="shared" si="46"/>
        <v>1k - 5k</v>
      </c>
      <c r="H991" t="s">
        <v>29</v>
      </c>
      <c r="I991" t="s">
        <v>21</v>
      </c>
      <c r="J991">
        <v>4</v>
      </c>
      <c r="K991">
        <v>2</v>
      </c>
      <c r="L991">
        <v>48</v>
      </c>
      <c r="M991" t="str">
        <f t="shared" si="47"/>
        <v>30 - 55</v>
      </c>
      <c r="N991" t="s">
        <v>22</v>
      </c>
      <c r="O991" t="s">
        <v>23</v>
      </c>
      <c r="P991">
        <v>2</v>
      </c>
      <c r="Q991" t="s">
        <v>33</v>
      </c>
      <c r="R991">
        <v>1</v>
      </c>
      <c r="S991" t="s">
        <v>26</v>
      </c>
      <c r="T991" t="s">
        <v>26</v>
      </c>
    </row>
    <row r="992" spans="1:20" x14ac:dyDescent="0.25">
      <c r="A992" t="s">
        <v>20</v>
      </c>
      <c r="B992" s="1">
        <v>12</v>
      </c>
      <c r="C992" t="str">
        <f t="shared" si="45"/>
        <v>1 - 2 years</v>
      </c>
      <c r="D992" t="s">
        <v>18</v>
      </c>
      <c r="E992" t="s">
        <v>31</v>
      </c>
      <c r="F992">
        <v>3565</v>
      </c>
      <c r="G992" t="str">
        <f t="shared" si="46"/>
        <v>1k - 5k</v>
      </c>
      <c r="H992" t="s">
        <v>20</v>
      </c>
      <c r="I992" t="s">
        <v>42</v>
      </c>
      <c r="J992">
        <v>2</v>
      </c>
      <c r="K992">
        <v>1</v>
      </c>
      <c r="L992">
        <v>37</v>
      </c>
      <c r="M992" t="str">
        <f t="shared" si="47"/>
        <v>30 - 55</v>
      </c>
      <c r="N992" t="s">
        <v>22</v>
      </c>
      <c r="O992" t="s">
        <v>23</v>
      </c>
      <c r="P992">
        <v>2</v>
      </c>
      <c r="Q992" t="s">
        <v>33</v>
      </c>
      <c r="R992">
        <v>2</v>
      </c>
      <c r="S992" t="s">
        <v>26</v>
      </c>
      <c r="T992" t="s">
        <v>26</v>
      </c>
    </row>
    <row r="993" spans="1:20" x14ac:dyDescent="0.25">
      <c r="A993" t="s">
        <v>20</v>
      </c>
      <c r="B993" s="1">
        <v>15</v>
      </c>
      <c r="C993" t="str">
        <f t="shared" si="45"/>
        <v>1 - 2 years</v>
      </c>
      <c r="D993" t="s">
        <v>48</v>
      </c>
      <c r="E993" t="s">
        <v>19</v>
      </c>
      <c r="F993">
        <v>1569</v>
      </c>
      <c r="G993" t="str">
        <f t="shared" si="46"/>
        <v>1k - 5k</v>
      </c>
      <c r="H993" t="s">
        <v>44</v>
      </c>
      <c r="I993" t="s">
        <v>21</v>
      </c>
      <c r="J993">
        <v>4</v>
      </c>
      <c r="K993">
        <v>4</v>
      </c>
      <c r="L993">
        <v>34</v>
      </c>
      <c r="M993" t="str">
        <f t="shared" si="47"/>
        <v>30 - 55</v>
      </c>
      <c r="N993" t="s">
        <v>46</v>
      </c>
      <c r="O993" t="s">
        <v>23</v>
      </c>
      <c r="P993">
        <v>1</v>
      </c>
      <c r="Q993" t="s">
        <v>33</v>
      </c>
      <c r="R993">
        <v>2</v>
      </c>
      <c r="S993" t="s">
        <v>26</v>
      </c>
      <c r="T993" t="s">
        <v>26</v>
      </c>
    </row>
    <row r="994" spans="1:20" x14ac:dyDescent="0.25">
      <c r="A994" t="s">
        <v>17</v>
      </c>
      <c r="B994" s="1">
        <v>18</v>
      </c>
      <c r="C994" t="str">
        <f t="shared" si="45"/>
        <v>1 - 2 years</v>
      </c>
      <c r="D994" t="s">
        <v>28</v>
      </c>
      <c r="E994" t="s">
        <v>19</v>
      </c>
      <c r="F994">
        <v>1936</v>
      </c>
      <c r="G994" t="str">
        <f t="shared" si="46"/>
        <v>1k - 5k</v>
      </c>
      <c r="H994" t="s">
        <v>20</v>
      </c>
      <c r="I994" t="s">
        <v>32</v>
      </c>
      <c r="J994">
        <v>2</v>
      </c>
      <c r="K994">
        <v>4</v>
      </c>
      <c r="L994">
        <v>23</v>
      </c>
      <c r="M994" t="str">
        <f t="shared" si="47"/>
        <v>18 - 30</v>
      </c>
      <c r="N994" t="s">
        <v>22</v>
      </c>
      <c r="O994" t="s">
        <v>38</v>
      </c>
      <c r="P994">
        <v>2</v>
      </c>
      <c r="Q994" t="s">
        <v>33</v>
      </c>
      <c r="R994">
        <v>1</v>
      </c>
      <c r="S994" t="s">
        <v>26</v>
      </c>
      <c r="T994" t="s">
        <v>26</v>
      </c>
    </row>
    <row r="995" spans="1:20" x14ac:dyDescent="0.25">
      <c r="A995" t="s">
        <v>17</v>
      </c>
      <c r="B995" s="1">
        <v>36</v>
      </c>
      <c r="C995" t="str">
        <f t="shared" si="45"/>
        <v>2 - 5 years</v>
      </c>
      <c r="D995" t="s">
        <v>28</v>
      </c>
      <c r="E995" t="s">
        <v>19</v>
      </c>
      <c r="F995">
        <v>3959</v>
      </c>
      <c r="G995" t="str">
        <f t="shared" si="46"/>
        <v>1k - 5k</v>
      </c>
      <c r="H995" t="s">
        <v>29</v>
      </c>
      <c r="I995" t="s">
        <v>41</v>
      </c>
      <c r="J995">
        <v>4</v>
      </c>
      <c r="K995">
        <v>3</v>
      </c>
      <c r="L995">
        <v>30</v>
      </c>
      <c r="M995" t="str">
        <f t="shared" si="47"/>
        <v>18 - 30</v>
      </c>
      <c r="N995" t="s">
        <v>22</v>
      </c>
      <c r="O995" t="s">
        <v>23</v>
      </c>
      <c r="P995">
        <v>1</v>
      </c>
      <c r="Q995" t="s">
        <v>39</v>
      </c>
      <c r="R995">
        <v>1</v>
      </c>
      <c r="S995" t="s">
        <v>25</v>
      </c>
      <c r="T995" t="s">
        <v>26</v>
      </c>
    </row>
    <row r="996" spans="1:20" x14ac:dyDescent="0.25">
      <c r="A996" t="s">
        <v>20</v>
      </c>
      <c r="B996" s="1">
        <v>12</v>
      </c>
      <c r="C996" t="str">
        <f t="shared" si="45"/>
        <v>1 - 2 years</v>
      </c>
      <c r="D996" t="s">
        <v>28</v>
      </c>
      <c r="E996" t="s">
        <v>36</v>
      </c>
      <c r="F996">
        <v>2390</v>
      </c>
      <c r="G996" t="str">
        <f t="shared" si="46"/>
        <v>1k - 5k</v>
      </c>
      <c r="H996" t="s">
        <v>20</v>
      </c>
      <c r="I996" t="s">
        <v>21</v>
      </c>
      <c r="J996">
        <v>4</v>
      </c>
      <c r="K996">
        <v>3</v>
      </c>
      <c r="L996">
        <v>50</v>
      </c>
      <c r="M996" t="str">
        <f t="shared" si="47"/>
        <v>30 - 55</v>
      </c>
      <c r="N996" t="s">
        <v>22</v>
      </c>
      <c r="O996" t="s">
        <v>23</v>
      </c>
      <c r="P996">
        <v>1</v>
      </c>
      <c r="Q996" t="s">
        <v>24</v>
      </c>
      <c r="R996">
        <v>1</v>
      </c>
      <c r="S996" t="s">
        <v>25</v>
      </c>
      <c r="T996" t="s">
        <v>26</v>
      </c>
    </row>
    <row r="997" spans="1:20" x14ac:dyDescent="0.25">
      <c r="A997" t="s">
        <v>20</v>
      </c>
      <c r="B997" s="1">
        <v>12</v>
      </c>
      <c r="C997" t="str">
        <f t="shared" si="45"/>
        <v>1 - 2 years</v>
      </c>
      <c r="D997" t="s">
        <v>28</v>
      </c>
      <c r="E997" t="s">
        <v>19</v>
      </c>
      <c r="F997">
        <v>1736</v>
      </c>
      <c r="G997" t="str">
        <f t="shared" si="46"/>
        <v>1k - 5k</v>
      </c>
      <c r="H997" t="s">
        <v>29</v>
      </c>
      <c r="I997" t="s">
        <v>32</v>
      </c>
      <c r="J997">
        <v>3</v>
      </c>
      <c r="K997">
        <v>4</v>
      </c>
      <c r="L997">
        <v>31</v>
      </c>
      <c r="M997" t="str">
        <f t="shared" si="47"/>
        <v>30 - 55</v>
      </c>
      <c r="N997" t="s">
        <v>22</v>
      </c>
      <c r="O997" t="s">
        <v>23</v>
      </c>
      <c r="P997">
        <v>1</v>
      </c>
      <c r="Q997" t="s">
        <v>33</v>
      </c>
      <c r="R997">
        <v>1</v>
      </c>
      <c r="S997" t="s">
        <v>26</v>
      </c>
      <c r="T997" t="s">
        <v>26</v>
      </c>
    </row>
    <row r="998" spans="1:20" x14ac:dyDescent="0.25">
      <c r="A998" t="s">
        <v>17</v>
      </c>
      <c r="B998" s="1">
        <v>30</v>
      </c>
      <c r="C998" t="str">
        <f t="shared" si="45"/>
        <v>2 - 5 years</v>
      </c>
      <c r="D998" t="s">
        <v>28</v>
      </c>
      <c r="E998" t="s">
        <v>36</v>
      </c>
      <c r="F998">
        <v>3857</v>
      </c>
      <c r="G998" t="str">
        <f t="shared" si="46"/>
        <v>1k - 5k</v>
      </c>
      <c r="H998" t="s">
        <v>29</v>
      </c>
      <c r="I998" t="s">
        <v>30</v>
      </c>
      <c r="J998">
        <v>4</v>
      </c>
      <c r="K998">
        <v>4</v>
      </c>
      <c r="L998">
        <v>40</v>
      </c>
      <c r="M998" t="str">
        <f t="shared" si="47"/>
        <v>30 - 55</v>
      </c>
      <c r="N998" t="s">
        <v>22</v>
      </c>
      <c r="O998" t="s">
        <v>23</v>
      </c>
      <c r="P998">
        <v>1</v>
      </c>
      <c r="Q998" t="s">
        <v>39</v>
      </c>
      <c r="R998">
        <v>1</v>
      </c>
      <c r="S998" t="s">
        <v>25</v>
      </c>
      <c r="T998" t="s">
        <v>26</v>
      </c>
    </row>
    <row r="999" spans="1:20" x14ac:dyDescent="0.25">
      <c r="A999" t="s">
        <v>20</v>
      </c>
      <c r="B999" s="1">
        <v>12</v>
      </c>
      <c r="C999" t="str">
        <f t="shared" si="45"/>
        <v>1 - 2 years</v>
      </c>
      <c r="D999" t="s">
        <v>28</v>
      </c>
      <c r="E999" t="s">
        <v>19</v>
      </c>
      <c r="F999">
        <v>804</v>
      </c>
      <c r="G999" t="str">
        <f t="shared" si="46"/>
        <v>250 - 1k</v>
      </c>
      <c r="H999" t="s">
        <v>29</v>
      </c>
      <c r="I999" t="s">
        <v>21</v>
      </c>
      <c r="J999">
        <v>4</v>
      </c>
      <c r="K999">
        <v>4</v>
      </c>
      <c r="L999">
        <v>38</v>
      </c>
      <c r="M999" t="str">
        <f t="shared" si="47"/>
        <v>30 - 55</v>
      </c>
      <c r="N999" t="s">
        <v>22</v>
      </c>
      <c r="O999" t="s">
        <v>23</v>
      </c>
      <c r="P999">
        <v>1</v>
      </c>
      <c r="Q999" t="s">
        <v>24</v>
      </c>
      <c r="R999">
        <v>1</v>
      </c>
      <c r="S999" t="s">
        <v>26</v>
      </c>
      <c r="T999" t="s">
        <v>26</v>
      </c>
    </row>
    <row r="1000" spans="1:20" x14ac:dyDescent="0.25">
      <c r="A1000" t="s">
        <v>17</v>
      </c>
      <c r="B1000" s="1">
        <v>45</v>
      </c>
      <c r="C1000" t="str">
        <f t="shared" si="45"/>
        <v>2 - 5 years</v>
      </c>
      <c r="D1000" t="s">
        <v>28</v>
      </c>
      <c r="E1000" t="s">
        <v>19</v>
      </c>
      <c r="F1000">
        <v>1845</v>
      </c>
      <c r="G1000" t="str">
        <f t="shared" si="46"/>
        <v>1k - 5k</v>
      </c>
      <c r="H1000" t="s">
        <v>29</v>
      </c>
      <c r="I1000" t="s">
        <v>30</v>
      </c>
      <c r="J1000">
        <v>4</v>
      </c>
      <c r="K1000">
        <v>4</v>
      </c>
      <c r="L1000">
        <v>23</v>
      </c>
      <c r="M1000" t="str">
        <f t="shared" si="47"/>
        <v>18 - 30</v>
      </c>
      <c r="N1000" t="s">
        <v>22</v>
      </c>
      <c r="O1000" t="s">
        <v>34</v>
      </c>
      <c r="P1000">
        <v>1</v>
      </c>
      <c r="Q1000" t="s">
        <v>24</v>
      </c>
      <c r="R1000">
        <v>1</v>
      </c>
      <c r="S1000" t="s">
        <v>25</v>
      </c>
      <c r="T1000" t="s">
        <v>25</v>
      </c>
    </row>
    <row r="1001" spans="1:20" x14ac:dyDescent="0.25">
      <c r="A1001" t="s">
        <v>27</v>
      </c>
      <c r="B1001" s="1">
        <v>45</v>
      </c>
      <c r="C1001" t="str">
        <f t="shared" si="45"/>
        <v>2 - 5 years</v>
      </c>
      <c r="D1001" t="s">
        <v>18</v>
      </c>
      <c r="E1001" t="s">
        <v>36</v>
      </c>
      <c r="F1001">
        <v>4576</v>
      </c>
      <c r="G1001" t="str">
        <f t="shared" si="46"/>
        <v>1k - 5k</v>
      </c>
      <c r="H1001" t="s">
        <v>44</v>
      </c>
      <c r="I1001" t="s">
        <v>41</v>
      </c>
      <c r="J1001">
        <v>3</v>
      </c>
      <c r="K1001">
        <v>4</v>
      </c>
      <c r="L1001">
        <v>27</v>
      </c>
      <c r="M1001" t="str">
        <f t="shared" si="47"/>
        <v>18 - 30</v>
      </c>
      <c r="N1001" t="s">
        <v>22</v>
      </c>
      <c r="O1001" t="s">
        <v>23</v>
      </c>
      <c r="P1001">
        <v>1</v>
      </c>
      <c r="Q1001" t="s">
        <v>24</v>
      </c>
      <c r="R1001">
        <v>1</v>
      </c>
      <c r="S1001" t="s">
        <v>26</v>
      </c>
      <c r="T1001" t="s">
        <v>26</v>
      </c>
    </row>
  </sheetData>
  <autoFilter ref="A1:V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opLeftCell="A8" zoomScaleNormal="100" workbookViewId="0">
      <selection activeCell="F54" sqref="F54"/>
    </sheetView>
  </sheetViews>
  <sheetFormatPr defaultRowHeight="15" x14ac:dyDescent="0.25"/>
  <cols>
    <col min="1" max="1" width="15.5703125" customWidth="1"/>
    <col min="2" max="2" width="16.28515625" customWidth="1"/>
    <col min="3" max="3" width="4" customWidth="1"/>
    <col min="4" max="4" width="11.28515625" bestFit="1" customWidth="1"/>
    <col min="7" max="7" width="15.5703125" bestFit="1" customWidth="1"/>
    <col min="8" max="8" width="16.28515625" bestFit="1" customWidth="1"/>
    <col min="9" max="9" width="4" bestFit="1" customWidth="1"/>
    <col min="10" max="10" width="11.28515625" customWidth="1"/>
    <col min="11" max="11" width="5.85546875" customWidth="1"/>
    <col min="12" max="12" width="4" customWidth="1"/>
    <col min="13" max="13" width="8.85546875" customWidth="1"/>
    <col min="14" max="14" width="11.28515625" customWidth="1"/>
    <col min="15" max="15" width="4" customWidth="1"/>
    <col min="16" max="16" width="11.28515625" customWidth="1"/>
    <col min="17" max="17" width="20.5703125" bestFit="1" customWidth="1"/>
    <col min="18" max="18" width="30.42578125" bestFit="1" customWidth="1"/>
  </cols>
  <sheetData>
    <row r="2" spans="1:16" x14ac:dyDescent="0.25">
      <c r="A2" s="5" t="s">
        <v>59</v>
      </c>
      <c r="B2" s="5"/>
      <c r="C2" s="5"/>
      <c r="D2" s="5"/>
      <c r="G2" s="5" t="s">
        <v>60</v>
      </c>
      <c r="H2" s="5"/>
      <c r="I2" s="5"/>
      <c r="J2" s="5"/>
      <c r="M2" s="5" t="s">
        <v>68</v>
      </c>
      <c r="N2" s="5"/>
      <c r="O2" s="5"/>
      <c r="P2" s="5"/>
    </row>
    <row r="3" spans="1:16" x14ac:dyDescent="0.25">
      <c r="A3" s="2" t="s">
        <v>57</v>
      </c>
      <c r="B3" s="2" t="s">
        <v>58</v>
      </c>
      <c r="G3" s="2" t="s">
        <v>57</v>
      </c>
      <c r="H3" s="2" t="s">
        <v>58</v>
      </c>
      <c r="M3" s="2" t="s">
        <v>57</v>
      </c>
      <c r="N3" s="2" t="s">
        <v>58</v>
      </c>
    </row>
    <row r="4" spans="1:16" x14ac:dyDescent="0.25">
      <c r="A4" s="2" t="s">
        <v>55</v>
      </c>
      <c r="B4" t="s">
        <v>26</v>
      </c>
      <c r="C4" t="s">
        <v>25</v>
      </c>
      <c r="D4" t="s">
        <v>56</v>
      </c>
      <c r="G4" s="2" t="s">
        <v>55</v>
      </c>
      <c r="H4" t="s">
        <v>26</v>
      </c>
      <c r="I4" t="s">
        <v>25</v>
      </c>
      <c r="J4" t="s">
        <v>56</v>
      </c>
      <c r="M4" s="2" t="s">
        <v>55</v>
      </c>
      <c r="N4" t="s">
        <v>26</v>
      </c>
      <c r="O4" t="s">
        <v>25</v>
      </c>
      <c r="P4" t="s">
        <v>56</v>
      </c>
    </row>
    <row r="5" spans="1:16" x14ac:dyDescent="0.25">
      <c r="A5" s="3" t="s">
        <v>17</v>
      </c>
      <c r="B5" s="4">
        <v>139</v>
      </c>
      <c r="C5" s="4">
        <v>135</v>
      </c>
      <c r="D5" s="4">
        <v>274</v>
      </c>
      <c r="G5" s="3" t="s">
        <v>29</v>
      </c>
      <c r="H5" s="4">
        <v>386</v>
      </c>
      <c r="I5" s="4">
        <v>217</v>
      </c>
      <c r="J5" s="4">
        <v>603</v>
      </c>
      <c r="M5" s="3" t="s">
        <v>64</v>
      </c>
      <c r="N5" s="4">
        <v>16</v>
      </c>
      <c r="O5" s="4">
        <v>24</v>
      </c>
      <c r="P5" s="4">
        <v>40</v>
      </c>
    </row>
    <row r="6" spans="1:16" x14ac:dyDescent="0.25">
      <c r="A6" s="3" t="s">
        <v>47</v>
      </c>
      <c r="B6" s="4">
        <v>49</v>
      </c>
      <c r="C6" s="4">
        <v>14</v>
      </c>
      <c r="D6" s="4">
        <v>63</v>
      </c>
      <c r="G6" s="3" t="s">
        <v>40</v>
      </c>
      <c r="H6" s="4">
        <v>42</v>
      </c>
      <c r="I6" s="4">
        <v>6</v>
      </c>
      <c r="J6" s="4">
        <v>48</v>
      </c>
      <c r="M6" s="3" t="s">
        <v>65</v>
      </c>
      <c r="N6" s="4">
        <v>511</v>
      </c>
      <c r="O6" s="4">
        <v>185</v>
      </c>
      <c r="P6" s="4">
        <v>696</v>
      </c>
    </row>
    <row r="7" spans="1:16" x14ac:dyDescent="0.25">
      <c r="A7" s="3" t="s">
        <v>27</v>
      </c>
      <c r="B7" s="4">
        <v>164</v>
      </c>
      <c r="C7" s="4">
        <v>105</v>
      </c>
      <c r="D7" s="4">
        <v>269</v>
      </c>
      <c r="G7" s="3" t="s">
        <v>44</v>
      </c>
      <c r="H7" s="4">
        <v>69</v>
      </c>
      <c r="I7" s="4">
        <v>34</v>
      </c>
      <c r="J7" s="4">
        <v>103</v>
      </c>
      <c r="M7" s="3" t="s">
        <v>66</v>
      </c>
      <c r="N7" s="4">
        <v>94</v>
      </c>
      <c r="O7" s="4">
        <v>54</v>
      </c>
      <c r="P7" s="4">
        <v>148</v>
      </c>
    </row>
    <row r="8" spans="1:16" x14ac:dyDescent="0.25">
      <c r="A8" s="3" t="s">
        <v>56</v>
      </c>
      <c r="B8" s="4">
        <v>352</v>
      </c>
      <c r="C8" s="4">
        <v>254</v>
      </c>
      <c r="D8" s="4">
        <v>606</v>
      </c>
      <c r="G8" s="3" t="s">
        <v>37</v>
      </c>
      <c r="H8" s="4">
        <v>52</v>
      </c>
      <c r="I8" s="4">
        <v>11</v>
      </c>
      <c r="J8" s="4">
        <v>63</v>
      </c>
      <c r="M8" s="3" t="s">
        <v>69</v>
      </c>
      <c r="N8" s="4">
        <v>79</v>
      </c>
      <c r="O8" s="4">
        <v>37</v>
      </c>
      <c r="P8" s="4">
        <v>116</v>
      </c>
    </row>
    <row r="9" spans="1:16" x14ac:dyDescent="0.25">
      <c r="G9" s="3" t="s">
        <v>56</v>
      </c>
      <c r="H9" s="4">
        <v>549</v>
      </c>
      <c r="I9" s="4">
        <v>268</v>
      </c>
      <c r="J9" s="4">
        <v>817</v>
      </c>
      <c r="M9" s="3" t="s">
        <v>56</v>
      </c>
      <c r="N9" s="4">
        <v>700</v>
      </c>
      <c r="O9" s="4">
        <v>300</v>
      </c>
      <c r="P9" s="4">
        <v>1000</v>
      </c>
    </row>
    <row r="21" spans="1:16" x14ac:dyDescent="0.25">
      <c r="A21" s="5" t="s">
        <v>67</v>
      </c>
      <c r="B21" s="5"/>
      <c r="C21" s="5"/>
      <c r="D21" s="5"/>
      <c r="G21" s="5" t="s">
        <v>63</v>
      </c>
      <c r="H21" s="5"/>
      <c r="I21" s="5"/>
      <c r="J21" s="5"/>
      <c r="M21" s="5" t="s">
        <v>70</v>
      </c>
      <c r="N21" s="5"/>
      <c r="O21" s="5"/>
      <c r="P21" s="5"/>
    </row>
    <row r="22" spans="1:16" x14ac:dyDescent="0.25">
      <c r="A22" s="2" t="s">
        <v>57</v>
      </c>
      <c r="B22" s="2" t="s">
        <v>58</v>
      </c>
      <c r="G22" s="2" t="s">
        <v>57</v>
      </c>
      <c r="H22" s="2" t="s">
        <v>58</v>
      </c>
      <c r="M22" s="2" t="s">
        <v>57</v>
      </c>
      <c r="N22" s="2" t="s">
        <v>58</v>
      </c>
    </row>
    <row r="23" spans="1:16" x14ac:dyDescent="0.25">
      <c r="A23" s="2" t="s">
        <v>55</v>
      </c>
      <c r="B23" t="s">
        <v>26</v>
      </c>
      <c r="C23" t="s">
        <v>25</v>
      </c>
      <c r="D23" t="s">
        <v>56</v>
      </c>
      <c r="G23" s="2" t="s">
        <v>55</v>
      </c>
      <c r="H23" t="s">
        <v>26</v>
      </c>
      <c r="I23" t="s">
        <v>25</v>
      </c>
      <c r="J23" t="s">
        <v>56</v>
      </c>
      <c r="M23" s="2" t="s">
        <v>55</v>
      </c>
      <c r="N23" t="s">
        <v>26</v>
      </c>
      <c r="O23" t="s">
        <v>25</v>
      </c>
      <c r="P23" t="s">
        <v>56</v>
      </c>
    </row>
    <row r="24" spans="1:16" x14ac:dyDescent="0.25">
      <c r="A24" s="3" t="s">
        <v>82</v>
      </c>
      <c r="B24" s="4">
        <v>52</v>
      </c>
      <c r="C24" s="4">
        <v>19</v>
      </c>
      <c r="D24" s="4">
        <v>71</v>
      </c>
      <c r="G24" s="3" t="s">
        <v>42</v>
      </c>
      <c r="H24" s="4">
        <v>153</v>
      </c>
      <c r="I24" s="4">
        <v>27</v>
      </c>
      <c r="J24" s="4">
        <v>180</v>
      </c>
      <c r="M24" s="3">
        <v>1</v>
      </c>
      <c r="N24" s="4">
        <v>102</v>
      </c>
      <c r="O24" s="4">
        <v>34</v>
      </c>
      <c r="P24" s="4">
        <v>136</v>
      </c>
    </row>
    <row r="25" spans="1:16" x14ac:dyDescent="0.25">
      <c r="A25" s="3" t="s">
        <v>83</v>
      </c>
      <c r="B25" s="4">
        <v>263</v>
      </c>
      <c r="C25" s="4">
        <v>148</v>
      </c>
      <c r="D25" s="4">
        <v>411</v>
      </c>
      <c r="G25" s="3" t="s">
        <v>61</v>
      </c>
      <c r="H25" s="4">
        <v>419</v>
      </c>
      <c r="I25" s="4">
        <v>171</v>
      </c>
      <c r="J25" s="4">
        <v>590</v>
      </c>
      <c r="M25" s="3">
        <v>2</v>
      </c>
      <c r="N25" s="4">
        <v>169</v>
      </c>
      <c r="O25" s="4">
        <v>62</v>
      </c>
      <c r="P25" s="4">
        <v>231</v>
      </c>
    </row>
    <row r="26" spans="1:16" x14ac:dyDescent="0.25">
      <c r="A26" s="3" t="s">
        <v>84</v>
      </c>
      <c r="B26" s="4">
        <v>385</v>
      </c>
      <c r="C26" s="4">
        <v>133</v>
      </c>
      <c r="D26" s="4">
        <v>518</v>
      </c>
      <c r="G26" s="3" t="s">
        <v>62</v>
      </c>
      <c r="H26" s="4">
        <v>128</v>
      </c>
      <c r="I26" s="4">
        <v>102</v>
      </c>
      <c r="J26" s="4">
        <v>230</v>
      </c>
      <c r="M26" s="3">
        <v>3</v>
      </c>
      <c r="N26" s="4">
        <v>112</v>
      </c>
      <c r="O26" s="4">
        <v>45</v>
      </c>
      <c r="P26" s="4">
        <v>157</v>
      </c>
    </row>
    <row r="27" spans="1:16" x14ac:dyDescent="0.25">
      <c r="A27" s="3" t="s">
        <v>56</v>
      </c>
      <c r="B27" s="4">
        <v>700</v>
      </c>
      <c r="C27" s="4">
        <v>300</v>
      </c>
      <c r="D27" s="4">
        <v>1000</v>
      </c>
      <c r="G27" s="3" t="s">
        <v>56</v>
      </c>
      <c r="H27" s="4">
        <v>700</v>
      </c>
      <c r="I27" s="4">
        <v>300</v>
      </c>
      <c r="J27" s="4">
        <v>1000</v>
      </c>
      <c r="M27" s="3">
        <v>4</v>
      </c>
      <c r="N27" s="4">
        <v>317</v>
      </c>
      <c r="O27" s="4">
        <v>159</v>
      </c>
      <c r="P27" s="4">
        <v>476</v>
      </c>
    </row>
    <row r="28" spans="1:16" x14ac:dyDescent="0.25">
      <c r="M28" s="3" t="s">
        <v>56</v>
      </c>
      <c r="N28" s="4">
        <v>700</v>
      </c>
      <c r="O28" s="4">
        <v>300</v>
      </c>
      <c r="P28" s="4">
        <v>1000</v>
      </c>
    </row>
    <row r="29" spans="1:16" x14ac:dyDescent="0.25">
      <c r="M29" s="3"/>
      <c r="N29" s="4"/>
      <c r="O29" s="4"/>
      <c r="P29" s="4"/>
    </row>
    <row r="40" spans="1:10" x14ac:dyDescent="0.25">
      <c r="A40" s="5" t="s">
        <v>71</v>
      </c>
      <c r="B40" s="5"/>
      <c r="C40" s="5"/>
      <c r="D40" s="5"/>
    </row>
    <row r="41" spans="1:10" x14ac:dyDescent="0.25">
      <c r="A41" s="2" t="s">
        <v>57</v>
      </c>
      <c r="B41" s="2" t="s">
        <v>58</v>
      </c>
    </row>
    <row r="42" spans="1:10" x14ac:dyDescent="0.25">
      <c r="A42" s="2" t="s">
        <v>55</v>
      </c>
      <c r="B42" t="s">
        <v>26</v>
      </c>
      <c r="C42" t="s">
        <v>25</v>
      </c>
      <c r="D42" t="s">
        <v>56</v>
      </c>
    </row>
    <row r="43" spans="1:10" x14ac:dyDescent="0.25">
      <c r="A43" s="3" t="s">
        <v>34</v>
      </c>
      <c r="B43" s="4">
        <v>64</v>
      </c>
      <c r="C43" s="4">
        <v>44</v>
      </c>
      <c r="D43" s="4">
        <v>108</v>
      </c>
      <c r="G43" s="3"/>
      <c r="H43" s="4"/>
      <c r="I43" s="4"/>
      <c r="J43" s="4"/>
    </row>
    <row r="44" spans="1:10" x14ac:dyDescent="0.25">
      <c r="A44" s="3" t="s">
        <v>23</v>
      </c>
      <c r="B44" s="4">
        <v>527</v>
      </c>
      <c r="C44" s="4">
        <v>186</v>
      </c>
      <c r="D44" s="4">
        <v>713</v>
      </c>
      <c r="G44" s="3"/>
      <c r="H44" s="4"/>
      <c r="I44" s="4"/>
      <c r="J44" s="4"/>
    </row>
    <row r="45" spans="1:10" x14ac:dyDescent="0.25">
      <c r="A45" s="3" t="s">
        <v>38</v>
      </c>
      <c r="B45" s="4">
        <v>109</v>
      </c>
      <c r="C45" s="4">
        <v>70</v>
      </c>
      <c r="D45" s="4">
        <v>179</v>
      </c>
      <c r="G45" s="3"/>
      <c r="H45" s="4"/>
      <c r="I45" s="4"/>
      <c r="J45" s="4"/>
    </row>
    <row r="46" spans="1:10" x14ac:dyDescent="0.25">
      <c r="A46" s="3" t="s">
        <v>56</v>
      </c>
      <c r="B46" s="4">
        <v>700</v>
      </c>
      <c r="C46" s="4">
        <v>300</v>
      </c>
      <c r="D46" s="4">
        <v>1000</v>
      </c>
    </row>
  </sheetData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4"/>
  <sheetViews>
    <sheetView zoomScaleNormal="100" workbookViewId="0">
      <selection activeCell="J40" sqref="J40"/>
    </sheetView>
  </sheetViews>
  <sheetFormatPr defaultRowHeight="15" x14ac:dyDescent="0.25"/>
  <cols>
    <col min="1" max="1" width="13.140625" customWidth="1"/>
    <col min="2" max="2" width="15.5703125" customWidth="1"/>
    <col min="3" max="3" width="4" customWidth="1"/>
    <col min="4" max="4" width="11.28515625" bestFit="1" customWidth="1"/>
    <col min="9" max="9" width="9.5703125" bestFit="1" customWidth="1"/>
  </cols>
  <sheetData>
    <row r="2" spans="1:17" x14ac:dyDescent="0.25">
      <c r="A2" s="2" t="s">
        <v>57</v>
      </c>
      <c r="B2" s="2" t="s">
        <v>58</v>
      </c>
      <c r="G2" s="5" t="s">
        <v>75</v>
      </c>
      <c r="H2" s="5"/>
      <c r="I2" s="5"/>
      <c r="K2" s="5" t="s">
        <v>76</v>
      </c>
      <c r="L2" s="5"/>
      <c r="M2" s="5"/>
      <c r="O2" s="5" t="s">
        <v>77</v>
      </c>
      <c r="P2" s="5"/>
      <c r="Q2" s="5"/>
    </row>
    <row r="3" spans="1:17" x14ac:dyDescent="0.25">
      <c r="A3" s="2" t="s">
        <v>55</v>
      </c>
      <c r="B3" t="s">
        <v>26</v>
      </c>
      <c r="C3" t="s">
        <v>25</v>
      </c>
      <c r="D3" t="s">
        <v>56</v>
      </c>
      <c r="E3" s="7"/>
      <c r="F3" s="7"/>
      <c r="G3" t="s">
        <v>72</v>
      </c>
      <c r="H3">
        <f>GETPIVOTDATA("default",$A$2,"checking_balance","&lt; 0 DM","default","yes")</f>
        <v>135</v>
      </c>
      <c r="I3" s="7">
        <f>H3/$H$5</f>
        <v>0.49270072992700731</v>
      </c>
      <c r="J3" s="8"/>
      <c r="K3" t="s">
        <v>72</v>
      </c>
      <c r="L3">
        <f>GETPIVOTDATA("default",$A$2,"checking_balance","1 - 200 DM","default","yes")</f>
        <v>105</v>
      </c>
      <c r="M3" s="7">
        <f>L3/$L$5</f>
        <v>0.3903345724907063</v>
      </c>
      <c r="O3" t="s">
        <v>72</v>
      </c>
      <c r="P3">
        <f>GETPIVOTDATA("default",$A$2,"checking_balance","&gt; 200 DM","default","yes")</f>
        <v>14</v>
      </c>
      <c r="Q3" s="7">
        <f>P3/$P$5</f>
        <v>0.22222222222222221</v>
      </c>
    </row>
    <row r="4" spans="1:17" x14ac:dyDescent="0.25">
      <c r="A4" s="3" t="s">
        <v>17</v>
      </c>
      <c r="B4" s="4">
        <v>139</v>
      </c>
      <c r="C4" s="4">
        <v>135</v>
      </c>
      <c r="D4" s="4">
        <v>274</v>
      </c>
      <c r="G4" t="s">
        <v>73</v>
      </c>
      <c r="H4">
        <f>GETPIVOTDATA("default",$A$2,"checking_balance","&lt; 0 DM","default","no")</f>
        <v>139</v>
      </c>
      <c r="I4" s="7">
        <f>H4/$H$5</f>
        <v>0.50729927007299269</v>
      </c>
      <c r="J4" s="8"/>
      <c r="K4" t="s">
        <v>73</v>
      </c>
      <c r="L4">
        <f>GETPIVOTDATA("default",$A$2,"checking_balance","1 - 200 DM","default","no")</f>
        <v>164</v>
      </c>
      <c r="M4" s="7">
        <f>L4/$L$5</f>
        <v>0.60966542750929364</v>
      </c>
      <c r="O4" t="s">
        <v>73</v>
      </c>
      <c r="P4">
        <f>GETPIVOTDATA("default",$A$2,"checking_balance","&gt; 200 DM","default","no")</f>
        <v>49</v>
      </c>
      <c r="Q4" s="7">
        <f>P4/$P$5</f>
        <v>0.77777777777777779</v>
      </c>
    </row>
    <row r="5" spans="1:17" x14ac:dyDescent="0.25">
      <c r="A5" s="3" t="s">
        <v>47</v>
      </c>
      <c r="B5" s="4">
        <v>49</v>
      </c>
      <c r="C5" s="4">
        <v>14</v>
      </c>
      <c r="D5" s="4">
        <v>63</v>
      </c>
      <c r="G5" t="s">
        <v>74</v>
      </c>
      <c r="H5">
        <f>H3+H4</f>
        <v>274</v>
      </c>
      <c r="K5" t="s">
        <v>74</v>
      </c>
      <c r="L5">
        <f>L3+L4</f>
        <v>269</v>
      </c>
      <c r="O5" t="s">
        <v>74</v>
      </c>
      <c r="P5">
        <f>P3+P4</f>
        <v>63</v>
      </c>
    </row>
    <row r="6" spans="1:17" x14ac:dyDescent="0.25">
      <c r="A6" s="3" t="s">
        <v>27</v>
      </c>
      <c r="B6" s="4">
        <v>164</v>
      </c>
      <c r="C6" s="4">
        <v>105</v>
      </c>
      <c r="D6" s="4">
        <v>269</v>
      </c>
    </row>
    <row r="7" spans="1:17" x14ac:dyDescent="0.25">
      <c r="A7" s="3" t="s">
        <v>56</v>
      </c>
      <c r="B7" s="4">
        <v>352</v>
      </c>
      <c r="C7" s="4">
        <v>254</v>
      </c>
      <c r="D7" s="4">
        <v>606</v>
      </c>
      <c r="E7">
        <f>GETPIVOTDATA("default",$A$2)</f>
        <v>606</v>
      </c>
    </row>
    <row r="17" spans="1:21" x14ac:dyDescent="0.25">
      <c r="A17" s="2" t="s">
        <v>57</v>
      </c>
      <c r="B17" s="2" t="s">
        <v>58</v>
      </c>
      <c r="G17" s="5" t="s">
        <v>78</v>
      </c>
      <c r="H17" s="5"/>
      <c r="I17" s="5"/>
      <c r="K17" s="5" t="s">
        <v>79</v>
      </c>
      <c r="L17" s="5"/>
      <c r="M17" s="5"/>
      <c r="O17" s="5" t="s">
        <v>80</v>
      </c>
      <c r="P17" s="5"/>
      <c r="Q17" s="5"/>
      <c r="S17" s="5" t="s">
        <v>81</v>
      </c>
      <c r="T17" s="5"/>
      <c r="U17" s="5"/>
    </row>
    <row r="18" spans="1:21" x14ac:dyDescent="0.25">
      <c r="A18" s="2" t="s">
        <v>55</v>
      </c>
      <c r="B18" t="s">
        <v>26</v>
      </c>
      <c r="C18" t="s">
        <v>25</v>
      </c>
      <c r="D18" t="s">
        <v>56</v>
      </c>
      <c r="G18" t="s">
        <v>72</v>
      </c>
      <c r="H18">
        <f>GETPIVOTDATA("default",$A$17,"savings_balance","&lt; 100 DM","default","yes")</f>
        <v>217</v>
      </c>
      <c r="I18" s="9">
        <f>H18/$H$20</f>
        <v>0.35986733001658378</v>
      </c>
      <c r="K18" t="s">
        <v>72</v>
      </c>
      <c r="L18">
        <f>GETPIVOTDATA("default",$A$17,"savings_balance","100 - 500 DM","default","yes")</f>
        <v>34</v>
      </c>
      <c r="M18" s="6">
        <f>L18/$L$20</f>
        <v>0.3300970873786408</v>
      </c>
      <c r="O18" t="s">
        <v>72</v>
      </c>
      <c r="P18">
        <f>GETPIVOTDATA("default",$A$17,"savings_balance","500 - 1000 DM","default","yes")</f>
        <v>11</v>
      </c>
      <c r="Q18" s="9">
        <f>P18/$P$20</f>
        <v>0.17460317460317459</v>
      </c>
      <c r="S18" t="s">
        <v>72</v>
      </c>
      <c r="T18">
        <f>GETPIVOTDATA("default",$A$17,"savings_balance","&gt; 1000 DM","default","yes")</f>
        <v>6</v>
      </c>
      <c r="U18" s="7">
        <f>T18/$T$20</f>
        <v>0.125</v>
      </c>
    </row>
    <row r="19" spans="1:21" x14ac:dyDescent="0.25">
      <c r="A19" s="3" t="s">
        <v>29</v>
      </c>
      <c r="B19" s="4">
        <v>386</v>
      </c>
      <c r="C19" s="4">
        <v>217</v>
      </c>
      <c r="D19" s="4">
        <v>603</v>
      </c>
      <c r="G19" t="s">
        <v>73</v>
      </c>
      <c r="H19">
        <f>GETPIVOTDATA("default",$A$17,"savings_balance","&lt; 100 DM","default","no")</f>
        <v>386</v>
      </c>
      <c r="I19" s="9">
        <f>H19/$H$20</f>
        <v>0.64013266998341622</v>
      </c>
      <c r="K19" t="s">
        <v>73</v>
      </c>
      <c r="L19">
        <f>GETPIVOTDATA("default",$A$17,"savings_balance","100 - 500 DM","default","no")</f>
        <v>69</v>
      </c>
      <c r="M19" s="6">
        <f>L19/$L$20</f>
        <v>0.66990291262135926</v>
      </c>
      <c r="O19" t="s">
        <v>73</v>
      </c>
      <c r="P19">
        <f>GETPIVOTDATA("default",$A$17,"savings_balance","500 - 1000 DM","default","no")</f>
        <v>52</v>
      </c>
      <c r="Q19" s="9">
        <f>P19/$P$20</f>
        <v>0.82539682539682535</v>
      </c>
      <c r="S19" t="s">
        <v>73</v>
      </c>
      <c r="T19">
        <f>GETPIVOTDATA("default",$A$17,"savings_balance","&gt; 1000 DM","default","no")</f>
        <v>42</v>
      </c>
      <c r="U19" s="7">
        <f>T19/$T$20</f>
        <v>0.875</v>
      </c>
    </row>
    <row r="20" spans="1:21" x14ac:dyDescent="0.25">
      <c r="A20" s="3" t="s">
        <v>40</v>
      </c>
      <c r="B20" s="4">
        <v>42</v>
      </c>
      <c r="C20" s="4">
        <v>6</v>
      </c>
      <c r="D20" s="4">
        <v>48</v>
      </c>
      <c r="G20" t="s">
        <v>74</v>
      </c>
      <c r="H20">
        <f>H18+H19</f>
        <v>603</v>
      </c>
      <c r="K20" t="s">
        <v>74</v>
      </c>
      <c r="L20">
        <f>L18+L19</f>
        <v>103</v>
      </c>
      <c r="O20" t="s">
        <v>74</v>
      </c>
      <c r="P20">
        <f>P18+P19</f>
        <v>63</v>
      </c>
      <c r="S20" t="s">
        <v>74</v>
      </c>
      <c r="T20">
        <f>T18+T19</f>
        <v>48</v>
      </c>
    </row>
    <row r="21" spans="1:21" x14ac:dyDescent="0.25">
      <c r="A21" s="3" t="s">
        <v>44</v>
      </c>
      <c r="B21" s="4">
        <v>69</v>
      </c>
      <c r="C21" s="4">
        <v>34</v>
      </c>
      <c r="D21" s="4">
        <v>103</v>
      </c>
    </row>
    <row r="22" spans="1:21" x14ac:dyDescent="0.25">
      <c r="A22" s="3" t="s">
        <v>37</v>
      </c>
      <c r="B22" s="4">
        <v>52</v>
      </c>
      <c r="C22" s="4">
        <v>11</v>
      </c>
      <c r="D22" s="4">
        <v>63</v>
      </c>
      <c r="H22" s="3"/>
      <c r="I22" s="4"/>
      <c r="J22" s="4"/>
      <c r="K22" s="4"/>
    </row>
    <row r="23" spans="1:21" x14ac:dyDescent="0.25">
      <c r="A23" s="3" t="s">
        <v>56</v>
      </c>
      <c r="B23" s="4">
        <v>549</v>
      </c>
      <c r="C23" s="4">
        <v>268</v>
      </c>
      <c r="D23" s="4">
        <v>817</v>
      </c>
      <c r="E23">
        <f>GETPIVOTDATA("default",$A$17)</f>
        <v>817</v>
      </c>
      <c r="H23" s="3"/>
      <c r="I23" s="4"/>
      <c r="J23" s="4"/>
      <c r="K23" s="4"/>
    </row>
    <row r="24" spans="1:21" x14ac:dyDescent="0.25">
      <c r="H24" s="3"/>
      <c r="I24" s="4"/>
      <c r="J24" s="4"/>
      <c r="K24" s="4"/>
    </row>
    <row r="25" spans="1:21" x14ac:dyDescent="0.25">
      <c r="H25" s="3"/>
      <c r="I25" s="4"/>
      <c r="J25" s="4"/>
      <c r="K25" s="4"/>
    </row>
    <row r="26" spans="1:21" x14ac:dyDescent="0.25">
      <c r="H26" s="3"/>
      <c r="I26" s="4"/>
      <c r="J26" s="4"/>
      <c r="K26" s="4"/>
    </row>
    <row r="31" spans="1:21" x14ac:dyDescent="0.25">
      <c r="A31" s="2" t="s">
        <v>57</v>
      </c>
      <c r="B31" s="2" t="s">
        <v>58</v>
      </c>
    </row>
    <row r="32" spans="1:21" x14ac:dyDescent="0.25">
      <c r="A32" s="2" t="s">
        <v>55</v>
      </c>
      <c r="B32" t="s">
        <v>26</v>
      </c>
      <c r="C32" t="s">
        <v>25</v>
      </c>
      <c r="D32" t="s">
        <v>56</v>
      </c>
      <c r="G32" s="5" t="s">
        <v>85</v>
      </c>
      <c r="H32" s="5" t="s">
        <v>72</v>
      </c>
      <c r="I32" s="5" t="s">
        <v>73</v>
      </c>
    </row>
    <row r="33" spans="1:9" x14ac:dyDescent="0.25">
      <c r="A33" s="3" t="s">
        <v>64</v>
      </c>
      <c r="B33" s="4">
        <v>16</v>
      </c>
      <c r="C33" s="4">
        <v>24</v>
      </c>
      <c r="D33" s="4">
        <v>40</v>
      </c>
      <c r="G33" t="s">
        <v>69</v>
      </c>
      <c r="H33">
        <f>GETPIVOTDATA("default",$A$31,"amount_range","250 - 1k","default","yes")</f>
        <v>37</v>
      </c>
      <c r="I33">
        <f>GETPIVOTDATA("default",$A$31,"amount_range","250 - 1k","default","no")</f>
        <v>79</v>
      </c>
    </row>
    <row r="34" spans="1:9" x14ac:dyDescent="0.25">
      <c r="A34" s="3" t="s">
        <v>65</v>
      </c>
      <c r="B34" s="4">
        <v>511</v>
      </c>
      <c r="C34" s="4">
        <v>185</v>
      </c>
      <c r="D34" s="4">
        <v>696</v>
      </c>
      <c r="G34" t="s">
        <v>65</v>
      </c>
      <c r="H34">
        <f>GETPIVOTDATA("default",$A$31,"amount_range","1k - 5k","default","yes")</f>
        <v>185</v>
      </c>
      <c r="I34">
        <f>GETPIVOTDATA("default",$A$31,"amount_range","1k - 5k","default","no")</f>
        <v>511</v>
      </c>
    </row>
    <row r="35" spans="1:9" x14ac:dyDescent="0.25">
      <c r="A35" s="3" t="s">
        <v>66</v>
      </c>
      <c r="B35" s="4">
        <v>94</v>
      </c>
      <c r="C35" s="4">
        <v>54</v>
      </c>
      <c r="D35" s="4">
        <v>148</v>
      </c>
      <c r="G35" t="s">
        <v>66</v>
      </c>
      <c r="H35">
        <f>GETPIVOTDATA("default",$A$31,"amount_range","5k - 10k","default","yes")</f>
        <v>54</v>
      </c>
      <c r="I35">
        <f>GETPIVOTDATA("default",$A$31,"amount_range","5k - 10k","default","no")</f>
        <v>94</v>
      </c>
    </row>
    <row r="36" spans="1:9" x14ac:dyDescent="0.25">
      <c r="A36" s="3" t="s">
        <v>69</v>
      </c>
      <c r="B36" s="4">
        <v>79</v>
      </c>
      <c r="C36" s="4">
        <v>37</v>
      </c>
      <c r="D36" s="4">
        <v>116</v>
      </c>
      <c r="G36" t="s">
        <v>64</v>
      </c>
      <c r="H36">
        <f>GETPIVOTDATA("default",$A$31,"amount_range","10k - 20k","default","yes")</f>
        <v>24</v>
      </c>
      <c r="I36">
        <f>GETPIVOTDATA("default",$A$31,"amount_range","10k - 20k","default","no")</f>
        <v>16</v>
      </c>
    </row>
    <row r="37" spans="1:9" x14ac:dyDescent="0.25">
      <c r="A37" s="3" t="s">
        <v>56</v>
      </c>
      <c r="B37" s="4">
        <v>700</v>
      </c>
      <c r="C37" s="4">
        <v>300</v>
      </c>
      <c r="D37" s="4">
        <v>1000</v>
      </c>
    </row>
    <row r="62" spans="1:8" x14ac:dyDescent="0.25">
      <c r="A62" s="2" t="s">
        <v>57</v>
      </c>
      <c r="B62" s="2" t="s">
        <v>58</v>
      </c>
    </row>
    <row r="63" spans="1:8" x14ac:dyDescent="0.25">
      <c r="A63" s="2" t="s">
        <v>55</v>
      </c>
      <c r="B63" t="s">
        <v>26</v>
      </c>
      <c r="C63" t="s">
        <v>25</v>
      </c>
      <c r="D63" t="s">
        <v>56</v>
      </c>
      <c r="F63" s="5" t="s">
        <v>86</v>
      </c>
      <c r="G63" s="5" t="s">
        <v>72</v>
      </c>
      <c r="H63" s="5" t="s">
        <v>73</v>
      </c>
    </row>
    <row r="64" spans="1:8" x14ac:dyDescent="0.25">
      <c r="A64" s="3" t="s">
        <v>82</v>
      </c>
      <c r="B64" s="4">
        <v>52</v>
      </c>
      <c r="C64" s="4">
        <v>19</v>
      </c>
      <c r="D64" s="4">
        <v>71</v>
      </c>
      <c r="F64" t="str">
        <f>A65</f>
        <v>18 - 30</v>
      </c>
      <c r="G64">
        <f>GETPIVOTDATA("default",$A$62,"age_bracket","18 - 30","default","yes")</f>
        <v>148</v>
      </c>
      <c r="H64">
        <f>GETPIVOTDATA("default",$A$62,"age_bracket","18 - 30","default","no")</f>
        <v>263</v>
      </c>
    </row>
    <row r="65" spans="1:8" x14ac:dyDescent="0.25">
      <c r="A65" s="3" t="s">
        <v>83</v>
      </c>
      <c r="B65" s="4">
        <v>263</v>
      </c>
      <c r="C65" s="4">
        <v>148</v>
      </c>
      <c r="D65" s="4">
        <v>411</v>
      </c>
      <c r="F65" t="str">
        <f>A66</f>
        <v>30 - 55</v>
      </c>
      <c r="G65">
        <f>GETPIVOTDATA("default",$A$62,"age_bracket","30 - 55","default","yes")</f>
        <v>133</v>
      </c>
      <c r="H65">
        <f>GETPIVOTDATA("default",$A$62,"age_bracket","30 - 55","default","no")</f>
        <v>385</v>
      </c>
    </row>
    <row r="66" spans="1:8" x14ac:dyDescent="0.25">
      <c r="A66" s="3" t="s">
        <v>84</v>
      </c>
      <c r="B66" s="4">
        <v>385</v>
      </c>
      <c r="C66" s="4">
        <v>133</v>
      </c>
      <c r="D66" s="4">
        <v>518</v>
      </c>
      <c r="F66" t="str">
        <f>A64</f>
        <v>55 - 75</v>
      </c>
      <c r="G66">
        <f>GETPIVOTDATA("default",$A$62,"age_bracket","55 - 75","default","yes")</f>
        <v>19</v>
      </c>
      <c r="H66">
        <f>GETPIVOTDATA("default",$A$62,"age_bracket","55 - 75","default","no")</f>
        <v>52</v>
      </c>
    </row>
    <row r="67" spans="1:8" x14ac:dyDescent="0.25">
      <c r="A67" s="3" t="s">
        <v>56</v>
      </c>
      <c r="B67" s="4">
        <v>700</v>
      </c>
      <c r="C67" s="4">
        <v>300</v>
      </c>
      <c r="D67" s="4">
        <v>1000</v>
      </c>
    </row>
    <row r="71" spans="1:8" x14ac:dyDescent="0.25">
      <c r="A71" s="2" t="s">
        <v>55</v>
      </c>
      <c r="B71" t="s">
        <v>57</v>
      </c>
      <c r="E71" s="5" t="s">
        <v>87</v>
      </c>
      <c r="F71" s="5"/>
    </row>
    <row r="72" spans="1:8" x14ac:dyDescent="0.25">
      <c r="A72" s="3" t="s">
        <v>26</v>
      </c>
      <c r="B72" s="4">
        <v>700</v>
      </c>
      <c r="E72" t="s">
        <v>72</v>
      </c>
      <c r="F72">
        <f>GETPIVOTDATA("default",$A$71,"default","yes")</f>
        <v>300</v>
      </c>
      <c r="G72" s="6">
        <f>F72/$F$74</f>
        <v>0.3</v>
      </c>
    </row>
    <row r="73" spans="1:8" x14ac:dyDescent="0.25">
      <c r="A73" s="3" t="s">
        <v>25</v>
      </c>
      <c r="B73" s="4">
        <v>300</v>
      </c>
      <c r="E73" t="s">
        <v>73</v>
      </c>
      <c r="F73">
        <f>GETPIVOTDATA("default",$A$71,"default","no")</f>
        <v>700</v>
      </c>
      <c r="G73" s="6">
        <f>F73/$F$74</f>
        <v>0.7</v>
      </c>
    </row>
    <row r="74" spans="1:8" x14ac:dyDescent="0.25">
      <c r="A74" s="3" t="s">
        <v>56</v>
      </c>
      <c r="B74" s="4">
        <v>1000</v>
      </c>
      <c r="E74" t="s">
        <v>74</v>
      </c>
      <c r="F74">
        <f>F72+F73</f>
        <v>1000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G28" sqref="G28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credit</vt:lpstr>
      <vt:lpstr>credit (2)</vt:lpstr>
      <vt:lpstr>Default Analysis</vt:lpstr>
      <vt:lpstr>Pie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Anadi</dc:creator>
  <cp:lastModifiedBy>user</cp:lastModifiedBy>
  <dcterms:created xsi:type="dcterms:W3CDTF">2025-09-12T07:30:56Z</dcterms:created>
  <dcterms:modified xsi:type="dcterms:W3CDTF">2025-10-07T11:17:25Z</dcterms:modified>
</cp:coreProperties>
</file>