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60" yWindow="6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H4" i="1"/>
  <c r="H5" i="1"/>
  <c r="H6" i="1"/>
  <c r="H8" i="1"/>
  <c r="E18" i="1"/>
  <c r="F18" i="1"/>
  <c r="E4" i="1"/>
  <c r="C4" i="1"/>
  <c r="F4" i="1"/>
  <c r="E5" i="1"/>
  <c r="C5" i="1"/>
  <c r="F5" i="1"/>
  <c r="E6" i="1"/>
  <c r="C6" i="1"/>
  <c r="F6" i="1"/>
  <c r="E8" i="1"/>
  <c r="C8" i="1"/>
  <c r="F8" i="1"/>
  <c r="F9" i="1"/>
  <c r="I11" i="1"/>
  <c r="H16" i="1"/>
  <c r="H14" i="1"/>
  <c r="H13" i="1"/>
  <c r="H12" i="1"/>
</calcChain>
</file>

<file path=xl/sharedStrings.xml><?xml version="1.0" encoding="utf-8"?>
<sst xmlns="http://schemas.openxmlformats.org/spreadsheetml/2006/main" count="22" uniqueCount="22">
  <si>
    <t>sub-vol=</t>
  </si>
  <si>
    <t>kT/6pietta*a</t>
  </si>
  <si>
    <t>47 tRNA estimate:</t>
  </si>
  <si>
    <t>Ribosomes</t>
  </si>
  <si>
    <t>dynamic visc water@37C=69*10^-4 kg/(m*s^2)</t>
  </si>
  <si>
    <t>EF-Tu-tRNA</t>
  </si>
  <si>
    <t>k= 1.380*10^-23 kg*m^2/(s^2*kelvin)</t>
  </si>
  <si>
    <t>tRNA synthetase</t>
  </si>
  <si>
    <t>Temp = 310 kelvin</t>
  </si>
  <si>
    <t xml:space="preserve">aa </t>
  </si>
  <si>
    <t>47 trna estimate:</t>
  </si>
  <si>
    <t>E coli volume (um^3)</t>
  </si>
  <si>
    <t># Sub-volumes</t>
  </si>
  <si>
    <t>sub-region vol (um^3)</t>
  </si>
  <si>
    <t>Cube side len (um)</t>
  </si>
  <si>
    <t>Diffusion calculations</t>
  </si>
  <si>
    <t># molecules in whole E. coli</t>
  </si>
  <si>
    <t>Molecule radius (nm)*</t>
  </si>
  <si>
    <t>molecule volume(um^3)</t>
  </si>
  <si>
    <t>volume occupied by molecule in whole E. coli</t>
  </si>
  <si>
    <t>D coefficient(um^2/s)</t>
  </si>
  <si>
    <t>sub-vol (1/1621)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</si>
</sst>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tabSelected="1" topLeftCell="A2" workbookViewId="0">
      <selection activeCell="J6" sqref="J6"/>
    </sheetView>
  </sheetViews>
  <sheetFormatPr baseColWidth="10" defaultRowHeight="15" x14ac:dyDescent="0"/>
  <cols>
    <col min="7" max="7" width="12.33203125" customWidth="1"/>
  </cols>
  <sheetData>
    <row r="3" spans="1:13" ht="90">
      <c r="A3" s="4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21</v>
      </c>
      <c r="H3" s="3" t="s">
        <v>20</v>
      </c>
      <c r="I3" s="3"/>
      <c r="J3" s="3"/>
    </row>
    <row r="4" spans="1:13">
      <c r="A4" s="1" t="s">
        <v>2</v>
      </c>
      <c r="B4" s="2" t="s">
        <v>3</v>
      </c>
      <c r="C4">
        <f>C7/5.5</f>
        <v>11636.363636363636</v>
      </c>
      <c r="D4">
        <v>12</v>
      </c>
      <c r="E4" s="2">
        <f>(4/3)*3.1415*(D4*0.001)^3</f>
        <v>7.2380159999999996E-6</v>
      </c>
      <c r="F4" s="2">
        <f>E4*C4</f>
        <v>8.4224186181818178E-2</v>
      </c>
      <c r="G4">
        <f>C4/1621</f>
        <v>7.1785093376703495</v>
      </c>
      <c r="H4">
        <f>((1.38*10^-23*310)/(6*3.1415*(6.9*10^-4)*(D4*10^-9)))*10^12</f>
        <v>27.410826392204708</v>
      </c>
    </row>
    <row r="5" spans="1:13">
      <c r="B5" s="2" t="s">
        <v>5</v>
      </c>
      <c r="C5">
        <f>C7/0.84</f>
        <v>76190.476190476198</v>
      </c>
      <c r="D5">
        <v>7.5</v>
      </c>
      <c r="E5" s="2">
        <f>(4/3)*3.1415*(D5*0.001)^3</f>
        <v>1.7670937499999998E-6</v>
      </c>
      <c r="F5" s="2">
        <f t="shared" ref="F5:F8" si="0">E5*C5</f>
        <v>0.13463571428571428</v>
      </c>
      <c r="G5">
        <f t="shared" ref="G5:G8" si="1">C5/1621</f>
        <v>47.002144472841579</v>
      </c>
      <c r="H5">
        <f>((1.38*10^-23*310)/(6*3.1415*(6.9*10^-4)*(D5*10^-9)))*10^12</f>
        <v>43.857322227527533</v>
      </c>
    </row>
    <row r="6" spans="1:13">
      <c r="B6" t="s">
        <v>7</v>
      </c>
      <c r="C6">
        <f>C7/4.7</f>
        <v>13617.021276595744</v>
      </c>
      <c r="D6">
        <v>2.5</v>
      </c>
      <c r="E6" s="2">
        <f>(4/3)*3.1415*(D6*0.001)^3</f>
        <v>6.5447916666666669E-8</v>
      </c>
      <c r="F6" s="2">
        <f t="shared" si="0"/>
        <v>8.9120567375886527E-4</v>
      </c>
      <c r="G6">
        <f t="shared" si="1"/>
        <v>8.4003832674865784</v>
      </c>
      <c r="H6">
        <f>((1.38*10^-23*310)/(6*3.1415*(6.9*10^-4)*(D6*10^-9)))*10^12</f>
        <v>131.5719666825826</v>
      </c>
    </row>
    <row r="7" spans="1:13">
      <c r="B7" s="2"/>
      <c r="C7">
        <v>64000</v>
      </c>
      <c r="E7" s="2"/>
      <c r="F7" s="2"/>
      <c r="G7">
        <f t="shared" si="1"/>
        <v>39.481801357186924</v>
      </c>
    </row>
    <row r="8" spans="1:13">
      <c r="B8" s="2" t="s">
        <v>9</v>
      </c>
      <c r="C8">
        <f>70000*20</f>
        <v>1400000</v>
      </c>
      <c r="D8">
        <v>0.31</v>
      </c>
      <c r="E8" s="2">
        <f>(4/3)*3.1415*(D8*0.001)^3</f>
        <v>1.2478456866666664E-10</v>
      </c>
      <c r="F8" s="2">
        <f t="shared" si="0"/>
        <v>1.7469839613333329E-4</v>
      </c>
      <c r="G8">
        <f t="shared" si="1"/>
        <v>863.66440468846395</v>
      </c>
      <c r="H8">
        <f>((1.38*10^-23*310)/(6*3.1415*(6.9*10^-4)*(D8*10^-9)))*10^12</f>
        <v>1061.0642474401825</v>
      </c>
    </row>
    <row r="9" spans="1:13">
      <c r="B9" s="2"/>
      <c r="E9" s="2"/>
      <c r="F9" s="2">
        <f>SUM(F4:F8)</f>
        <v>0.21992580453742464</v>
      </c>
    </row>
    <row r="11" spans="1:13">
      <c r="H11" t="s">
        <v>0</v>
      </c>
      <c r="I11">
        <f>C5/47</f>
        <v>1621.0739614994936</v>
      </c>
      <c r="M11" t="s">
        <v>1</v>
      </c>
    </row>
    <row r="12" spans="1:13">
      <c r="H12">
        <f>C4/I11</f>
        <v>7.1781818181818169</v>
      </c>
      <c r="I12" t="s">
        <v>4</v>
      </c>
    </row>
    <row r="13" spans="1:13">
      <c r="H13">
        <f>C5/I11</f>
        <v>47</v>
      </c>
      <c r="I13" t="s">
        <v>6</v>
      </c>
    </row>
    <row r="14" spans="1:13">
      <c r="H14">
        <f>C6/I11</f>
        <v>8.3999999999999986</v>
      </c>
      <c r="I14" t="s">
        <v>8</v>
      </c>
    </row>
    <row r="16" spans="1:13">
      <c r="H16">
        <f>C8/I11</f>
        <v>863.62499999999989</v>
      </c>
    </row>
    <row r="17" spans="1:6" ht="45">
      <c r="C17" s="3" t="s">
        <v>11</v>
      </c>
      <c r="D17" s="3" t="s">
        <v>12</v>
      </c>
      <c r="E17" s="3" t="s">
        <v>13</v>
      </c>
      <c r="F17" s="3" t="s">
        <v>14</v>
      </c>
    </row>
    <row r="18" spans="1:6">
      <c r="A18" t="s">
        <v>10</v>
      </c>
      <c r="C18">
        <v>1</v>
      </c>
      <c r="D18">
        <v>1621</v>
      </c>
      <c r="E18">
        <f>C18/D18</f>
        <v>6.1690314620604567E-4</v>
      </c>
      <c r="F18">
        <f>E18^(1/3)</f>
        <v>8.5127980045784729E-2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2018-04-17T22:37:03Z</dcterms:created>
  <dcterms:modified xsi:type="dcterms:W3CDTF">2018-04-17T22:59:40Z</dcterms:modified>
</cp:coreProperties>
</file>