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/Documents/TranslationDynamics/calculations/"/>
    </mc:Choice>
  </mc:AlternateContent>
  <xr:revisionPtr revIDLastSave="0" documentId="8_{B7FA578F-4AC8-234B-8FAF-C30EE3F26F57}" xr6:coauthVersionLast="45" xr6:coauthVersionMax="45" xr10:uidLastSave="{00000000-0000-0000-0000-000000000000}"/>
  <bookViews>
    <workbookView xWindow="1140" yWindow="1260" windowWidth="19200" windowHeight="21140" xr2:uid="{A3E95E71-B27B-CE4C-8425-A6183762B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1" i="1" l="1"/>
  <c r="F22" i="1"/>
  <c r="F23" i="1"/>
  <c r="F24" i="1"/>
  <c r="F25" i="1"/>
  <c r="F20" i="1"/>
  <c r="D21" i="1"/>
  <c r="D22" i="1"/>
  <c r="D23" i="1"/>
  <c r="D24" i="1"/>
  <c r="D25" i="1"/>
  <c r="D20" i="1"/>
  <c r="E21" i="1"/>
  <c r="E22" i="1"/>
  <c r="E23" i="1"/>
  <c r="E24" i="1"/>
  <c r="E25" i="1"/>
  <c r="E20" i="1"/>
  <c r="A21" i="1"/>
  <c r="A22" i="1"/>
  <c r="A23" i="1"/>
  <c r="A24" i="1"/>
  <c r="A25" i="1"/>
  <c r="A20" i="1"/>
  <c r="C21" i="1"/>
  <c r="C22" i="1"/>
  <c r="C23" i="1"/>
  <c r="C24" i="1"/>
  <c r="C25" i="1"/>
  <c r="C20" i="1"/>
  <c r="H21" i="1" l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J20" i="1"/>
  <c r="I20" i="1"/>
  <c r="H20" i="1"/>
  <c r="E13" i="1" l="1"/>
  <c r="J7" i="1" s="1"/>
  <c r="E12" i="1"/>
  <c r="H12" i="1" s="1"/>
  <c r="E11" i="1"/>
  <c r="H11" i="1" s="1"/>
  <c r="D8" i="1"/>
  <c r="G8" i="1" s="1"/>
  <c r="C8" i="1"/>
  <c r="D7" i="1"/>
  <c r="G7" i="1" s="1"/>
  <c r="C7" i="1"/>
  <c r="D6" i="1"/>
  <c r="G6" i="1" s="1"/>
  <c r="C6" i="1"/>
  <c r="G5" i="1"/>
  <c r="C5" i="1"/>
  <c r="D4" i="1"/>
  <c r="G4" i="1" s="1"/>
  <c r="C4" i="1"/>
  <c r="D3" i="1"/>
  <c r="G3" i="1" s="1"/>
  <c r="C3" i="1"/>
  <c r="I4" i="1" l="1"/>
  <c r="H5" i="1"/>
  <c r="I5" i="1"/>
  <c r="H3" i="1"/>
  <c r="I3" i="1"/>
  <c r="K3" i="1" s="1"/>
  <c r="H6" i="1"/>
  <c r="I6" i="1"/>
  <c r="I7" i="1"/>
  <c r="I11" i="1"/>
  <c r="J11" i="1" s="1"/>
  <c r="I12" i="1"/>
  <c r="J12" i="1" s="1"/>
  <c r="J3" i="1"/>
  <c r="J6" i="1"/>
  <c r="K6" i="1" s="1"/>
  <c r="H8" i="1"/>
  <c r="H4" i="1"/>
  <c r="J5" i="1"/>
  <c r="H7" i="1"/>
  <c r="I8" i="1"/>
  <c r="H13" i="1"/>
  <c r="J8" i="1"/>
  <c r="I13" i="1"/>
  <c r="J4" i="1"/>
  <c r="K7" i="1" l="1"/>
  <c r="K5" i="1"/>
  <c r="K4" i="1"/>
  <c r="J13" i="1"/>
  <c r="K8" i="1"/>
</calcChain>
</file>

<file path=xl/sharedStrings.xml><?xml version="1.0" encoding="utf-8"?>
<sst xmlns="http://schemas.openxmlformats.org/spreadsheetml/2006/main" count="32" uniqueCount="23">
  <si>
    <t>number</t>
  </si>
  <si>
    <t>vol frac</t>
  </si>
  <si>
    <t>gr</t>
  </si>
  <si>
    <t>voxel length</t>
  </si>
  <si>
    <t>N_ribosome</t>
  </si>
  <si>
    <t>N_TC</t>
  </si>
  <si>
    <t>N_crowders</t>
  </si>
  <si>
    <t>total</t>
  </si>
  <si>
    <t>φ_ribosome</t>
  </si>
  <si>
    <t>φ_TC</t>
  </si>
  <si>
    <t>φ_crowders</t>
  </si>
  <si>
    <t>ribosome size</t>
  </si>
  <si>
    <t>μm</t>
  </si>
  <si>
    <t>TC size</t>
  </si>
  <si>
    <t>crowder size</t>
  </si>
  <si>
    <t>crowder</t>
  </si>
  <si>
    <t>TC</t>
  </si>
  <si>
    <t>Ribosome</t>
  </si>
  <si>
    <t>Total TM volume</t>
  </si>
  <si>
    <t>Crowder</t>
  </si>
  <si>
    <t>Total voxel volume</t>
  </si>
  <si>
    <t>Relative volume of particular TM vs. volume of all TM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</si>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</sst>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0" fontId="3" fillId="0" borderId="0" xfId="0" applyFont="1"/>
    <xf numFmtId="164" fontId="4" fillId="0" borderId="0" xfId="0" applyNumberFormat="1" applyFont="1"/>
    <xf numFmtId="0" fontId="5" fillId="0" borderId="0" xfId="0" applyFont="1"/>
    <xf numFmtId="164" fontId="1" fillId="0" borderId="0" xfId="0" applyNumberFormat="1" applyFont="1"/>
    <xf numFmtId="0" fontId="6" fillId="0" borderId="0" xfId="0" applyFont="1"/>
    <xf numFmtId="164" fontId="7" fillId="0" borderId="0" xfId="0" applyNumberFormat="1" applyFont="1"/>
    <xf numFmtId="11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C509-F34C-C242-AE03-032DCF4B393E}">
  <dimension ref="A1:L41"/>
  <sheetViews>
    <sheetView tabSelected="1" zoomScale="103" workbookViewId="0">
      <selection activeCell="G28" sqref="G28"/>
    </sheetView>
  </sheetViews>
  <sheetFormatPr baseColWidth="10" defaultRowHeight="16" x14ac:dyDescent="0.2"/>
  <cols>
    <col min="4" max="6" width="12.83203125" bestFit="1" customWidth="1"/>
  </cols>
  <sheetData>
    <row r="1" spans="1:11" x14ac:dyDescent="0.2">
      <c r="D1" s="13" t="s">
        <v>0</v>
      </c>
      <c r="E1" s="13"/>
      <c r="F1" s="13"/>
      <c r="G1" s="13"/>
      <c r="H1" s="13" t="s">
        <v>1</v>
      </c>
      <c r="I1" s="13"/>
      <c r="J1" s="13"/>
      <c r="K1" s="13"/>
    </row>
    <row r="2" spans="1:11" x14ac:dyDescent="0.2">
      <c r="A2" t="s">
        <v>2</v>
      </c>
      <c r="B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7</v>
      </c>
    </row>
    <row r="3" spans="1:11" x14ac:dyDescent="0.2">
      <c r="A3">
        <v>0.6</v>
      </c>
      <c r="B3">
        <v>0.100855315629982</v>
      </c>
      <c r="C3">
        <f t="shared" ref="C3:C8" si="0">B3/0.0059</f>
        <v>17.094121293217288</v>
      </c>
      <c r="D3">
        <f>ROUND(3.54313688077323,0)</f>
        <v>4</v>
      </c>
      <c r="E3">
        <v>42</v>
      </c>
      <c r="F3">
        <v>1970</v>
      </c>
      <c r="G3">
        <f t="shared" ref="G3:G8" si="1">SUM(D3:F3)</f>
        <v>2016</v>
      </c>
      <c r="H3" s="1">
        <f t="shared" ref="H3:H8" si="2">4/3*PI()*$E$11^3*D3/B3^3</f>
        <v>3.5882465748466465E-2</v>
      </c>
      <c r="I3" s="1">
        <f t="shared" ref="I3:I8" si="3">4/3*PI()*$E$12^3*E3/B3^3</f>
        <v>3.5220665360045568E-2</v>
      </c>
      <c r="J3" s="1">
        <f>4/3*PI()*$E$13^3*F3/B3^3</f>
        <v>6.4349984091469234E-2</v>
      </c>
      <c r="K3" s="1">
        <f t="shared" ref="K3:K8" si="4">SUM(H3:J3)</f>
        <v>0.13545311519998127</v>
      </c>
    </row>
    <row r="4" spans="1:11" x14ac:dyDescent="0.2">
      <c r="A4">
        <v>1</v>
      </c>
      <c r="B4">
        <v>9.2926143406736397E-2</v>
      </c>
      <c r="C4">
        <f t="shared" si="0"/>
        <v>15.750193797751932</v>
      </c>
      <c r="D4">
        <f>ROUND(7.8393970879149,0)</f>
        <v>8</v>
      </c>
      <c r="E4">
        <v>42</v>
      </c>
      <c r="F4">
        <v>2096</v>
      </c>
      <c r="G4">
        <f t="shared" si="1"/>
        <v>2146</v>
      </c>
      <c r="H4" s="1">
        <f t="shared" si="2"/>
        <v>9.1747642260147422E-2</v>
      </c>
      <c r="I4" s="1">
        <f t="shared" si="3"/>
        <v>4.5027744585193819E-2</v>
      </c>
      <c r="J4" s="1">
        <f t="shared" ref="J4:J8" si="5">4/3*PI()*$E$13^3*F4/B4^3</f>
        <v>8.7529839862207109E-2</v>
      </c>
      <c r="K4" s="1">
        <f t="shared" si="4"/>
        <v>0.22430522670754835</v>
      </c>
    </row>
    <row r="5" spans="1:11" x14ac:dyDescent="0.2">
      <c r="A5">
        <v>1.5</v>
      </c>
      <c r="B5">
        <v>8.4241112192149803E-2</v>
      </c>
      <c r="C5">
        <f t="shared" si="0"/>
        <v>14.27815460883895</v>
      </c>
      <c r="D5">
        <v>9</v>
      </c>
      <c r="E5">
        <v>42</v>
      </c>
      <c r="F5">
        <v>1791</v>
      </c>
      <c r="G5">
        <f t="shared" si="1"/>
        <v>1842</v>
      </c>
      <c r="H5" s="1">
        <f t="shared" si="2"/>
        <v>0.13854437560721161</v>
      </c>
      <c r="I5" s="1">
        <f t="shared" si="3"/>
        <v>6.0439610749456724E-2</v>
      </c>
      <c r="J5" s="1">
        <f t="shared" si="5"/>
        <v>0.10039264723107916</v>
      </c>
      <c r="K5" s="1">
        <f t="shared" si="4"/>
        <v>0.29937663358774746</v>
      </c>
    </row>
    <row r="6" spans="1:11" x14ac:dyDescent="0.2">
      <c r="A6">
        <v>2</v>
      </c>
      <c r="B6">
        <v>7.7386205662446403E-2</v>
      </c>
      <c r="C6">
        <f t="shared" si="0"/>
        <v>13.116306044482441</v>
      </c>
      <c r="D6">
        <f>ROUND(8.72852659065543,0)</f>
        <v>9</v>
      </c>
      <c r="E6">
        <v>42</v>
      </c>
      <c r="F6">
        <v>1418</v>
      </c>
      <c r="G6">
        <f t="shared" si="1"/>
        <v>1469</v>
      </c>
      <c r="H6" s="1">
        <f t="shared" si="2"/>
        <v>0.17871891370604753</v>
      </c>
      <c r="I6" s="1">
        <f t="shared" si="3"/>
        <v>7.7965644802379122E-2</v>
      </c>
      <c r="J6" s="1">
        <f t="shared" si="5"/>
        <v>0.10253311875190427</v>
      </c>
      <c r="K6" s="1">
        <f t="shared" si="4"/>
        <v>0.35921767726033094</v>
      </c>
    </row>
    <row r="7" spans="1:11" x14ac:dyDescent="0.2">
      <c r="A7">
        <v>2.5</v>
      </c>
      <c r="B7">
        <v>7.19964407512695E-2</v>
      </c>
      <c r="C7">
        <f t="shared" si="0"/>
        <v>12.20278656801178</v>
      </c>
      <c r="D7">
        <f>ROUND(8.01377633645752,0)</f>
        <v>8</v>
      </c>
      <c r="E7">
        <v>42</v>
      </c>
      <c r="F7">
        <v>1090</v>
      </c>
      <c r="G7">
        <f t="shared" si="1"/>
        <v>1140</v>
      </c>
      <c r="H7" s="1">
        <f t="shared" si="2"/>
        <v>0.19727659903647948</v>
      </c>
      <c r="I7" s="1">
        <f t="shared" si="3"/>
        <v>9.6819058182040937E-2</v>
      </c>
      <c r="J7" s="1">
        <f t="shared" si="5"/>
        <v>9.7875053686737684E-2</v>
      </c>
      <c r="K7" s="1">
        <f t="shared" si="4"/>
        <v>0.39197071090525815</v>
      </c>
    </row>
    <row r="8" spans="1:11" x14ac:dyDescent="0.2">
      <c r="A8">
        <v>3</v>
      </c>
      <c r="B8">
        <v>6.7678022000137394E-2</v>
      </c>
      <c r="C8">
        <f t="shared" si="0"/>
        <v>11.470851186463966</v>
      </c>
      <c r="D8">
        <f>ROUND(7.25809752407941,0)</f>
        <v>7</v>
      </c>
      <c r="E8">
        <v>42</v>
      </c>
      <c r="F8">
        <v>820</v>
      </c>
      <c r="G8">
        <f t="shared" si="1"/>
        <v>869</v>
      </c>
      <c r="H8" s="1">
        <f t="shared" si="2"/>
        <v>0.20781348930608062</v>
      </c>
      <c r="I8" s="1">
        <f t="shared" si="3"/>
        <v>0.116560382212636</v>
      </c>
      <c r="J8" s="1">
        <f t="shared" si="5"/>
        <v>8.864402690993492E-2</v>
      </c>
      <c r="K8" s="1">
        <f t="shared" si="4"/>
        <v>0.41301789842865155</v>
      </c>
    </row>
    <row r="11" spans="1:11" x14ac:dyDescent="0.2">
      <c r="D11" t="s">
        <v>11</v>
      </c>
      <c r="E11">
        <f>13/1000</f>
        <v>1.2999999999999999E-2</v>
      </c>
      <c r="F11" t="s">
        <v>12</v>
      </c>
      <c r="H11" s="2">
        <f>4*PI()*E11^2</f>
        <v>2.1237166338267002E-3</v>
      </c>
      <c r="I11" s="3">
        <f>4/3*PI()*E11^3</f>
        <v>9.2027720799156996E-6</v>
      </c>
      <c r="J11" s="4">
        <f>H11/I11</f>
        <v>230.7692307692308</v>
      </c>
    </row>
    <row r="12" spans="1:11" x14ac:dyDescent="0.2">
      <c r="D12" t="s">
        <v>13</v>
      </c>
      <c r="E12">
        <f>5.9/1000</f>
        <v>5.9000000000000007E-3</v>
      </c>
      <c r="F12" t="s">
        <v>12</v>
      </c>
      <c r="H12" s="2">
        <f>4*PI()*E12^2</f>
        <v>4.3743536108584288E-4</v>
      </c>
      <c r="I12" s="3">
        <f>4/3*PI()*E12^3</f>
        <v>8.6028954346882429E-7</v>
      </c>
      <c r="J12" s="4">
        <f>H12/I12</f>
        <v>508.47457627118649</v>
      </c>
    </row>
    <row r="13" spans="1:11" x14ac:dyDescent="0.2">
      <c r="D13" t="s">
        <v>14</v>
      </c>
      <c r="E13">
        <f>2/1000</f>
        <v>2E-3</v>
      </c>
      <c r="F13" t="s">
        <v>12</v>
      </c>
      <c r="H13" s="2">
        <f>4*PI()*E13^2</f>
        <v>5.0265482457436686E-5</v>
      </c>
      <c r="I13" s="3">
        <f>4/3*PI()*E13^3</f>
        <v>3.3510321638291127E-8</v>
      </c>
      <c r="J13" s="4">
        <f>H13/I13</f>
        <v>1499.9999999999998</v>
      </c>
    </row>
    <row r="18" spans="1:12" x14ac:dyDescent="0.2">
      <c r="A18" s="5" t="s">
        <v>20</v>
      </c>
      <c r="C18" s="5" t="s">
        <v>18</v>
      </c>
      <c r="H18" s="5" t="s">
        <v>21</v>
      </c>
    </row>
    <row r="19" spans="1:12" x14ac:dyDescent="0.2">
      <c r="C19" t="s">
        <v>17</v>
      </c>
      <c r="D19" t="s">
        <v>16</v>
      </c>
      <c r="E19" t="s">
        <v>19</v>
      </c>
      <c r="F19" t="s">
        <v>22</v>
      </c>
      <c r="H19" s="6" t="s">
        <v>17</v>
      </c>
      <c r="I19" s="8" t="s">
        <v>16</v>
      </c>
      <c r="J19" s="10" t="s">
        <v>15</v>
      </c>
      <c r="L19" t="s">
        <v>2</v>
      </c>
    </row>
    <row r="20" spans="1:12" x14ac:dyDescent="0.2">
      <c r="A20" s="12">
        <f t="shared" ref="A20:A25" si="6">B3^3</f>
        <v>1.025879564066358E-3</v>
      </c>
      <c r="C20" s="3">
        <f t="shared" ref="C20:C25" si="7">4/3*PI()*$E$11^3*D3</f>
        <v>3.6811088319662799E-5</v>
      </c>
      <c r="D20" s="3">
        <f t="shared" ref="D20:D25" si="8">4/3*PI()*$E$12^3*E3</f>
        <v>3.6132160825690621E-5</v>
      </c>
      <c r="E20" s="3">
        <f t="shared" ref="E20:E25" si="9">4/3*PI()*$E$13^3*F3</f>
        <v>6.6015333627433525E-5</v>
      </c>
      <c r="F20" s="3">
        <f>SUM(C20:E20)</f>
        <v>1.3895858277278696E-4</v>
      </c>
      <c r="H20" s="7">
        <f>H3/K3</f>
        <v>0.26490690668494443</v>
      </c>
      <c r="I20" s="9">
        <f>I3/K3</f>
        <v>0.2600210804162475</v>
      </c>
      <c r="J20" s="11">
        <f>J3/K3</f>
        <v>0.47507201289880807</v>
      </c>
      <c r="L20">
        <v>0.6</v>
      </c>
    </row>
    <row r="21" spans="1:12" x14ac:dyDescent="0.2">
      <c r="A21" s="12">
        <f t="shared" si="6"/>
        <v>8.0244216445990338E-4</v>
      </c>
      <c r="C21" s="3">
        <f t="shared" si="7"/>
        <v>7.3622176639325597E-5</v>
      </c>
      <c r="D21" s="3">
        <f t="shared" si="8"/>
        <v>3.6132160825690621E-5</v>
      </c>
      <c r="E21" s="3">
        <f t="shared" si="9"/>
        <v>7.0237634153858208E-5</v>
      </c>
      <c r="F21" s="3">
        <f t="shared" ref="F21:F25" si="10">SUM(C21:E21)</f>
        <v>1.7999197161887442E-4</v>
      </c>
      <c r="H21" s="7">
        <f t="shared" ref="H21:H25" si="11">H4/K4</f>
        <v>0.40903033605975225</v>
      </c>
      <c r="I21" s="9">
        <f t="shared" ref="I21:I25" si="12">I4/K4</f>
        <v>0.20074318038028374</v>
      </c>
      <c r="J21" s="11">
        <f t="shared" ref="J21:J25" si="13">J4/K4</f>
        <v>0.39022648355996398</v>
      </c>
      <c r="L21">
        <v>1</v>
      </c>
    </row>
    <row r="22" spans="1:12" x14ac:dyDescent="0.2">
      <c r="A22" s="12">
        <f t="shared" si="6"/>
        <v>5.9782252694298504E-4</v>
      </c>
      <c r="C22" s="3">
        <f t="shared" si="7"/>
        <v>8.2824948719241302E-5</v>
      </c>
      <c r="D22" s="3">
        <f t="shared" si="8"/>
        <v>3.6132160825690621E-5</v>
      </c>
      <c r="E22" s="3">
        <f t="shared" si="9"/>
        <v>6.0016986054179412E-5</v>
      </c>
      <c r="F22" s="3">
        <f t="shared" si="10"/>
        <v>1.7897409559911135E-4</v>
      </c>
      <c r="H22" s="7">
        <f t="shared" si="11"/>
        <v>0.46277618245247648</v>
      </c>
      <c r="I22" s="9">
        <f t="shared" si="12"/>
        <v>0.2018848633079503</v>
      </c>
      <c r="J22" s="11">
        <f t="shared" si="13"/>
        <v>0.33533895423957333</v>
      </c>
      <c r="L22">
        <v>1.5</v>
      </c>
    </row>
    <row r="23" spans="1:12" x14ac:dyDescent="0.2">
      <c r="A23" s="12">
        <f t="shared" si="6"/>
        <v>4.6343695248433382E-4</v>
      </c>
      <c r="C23" s="3">
        <f t="shared" si="7"/>
        <v>8.2824948719241302E-5</v>
      </c>
      <c r="D23" s="3">
        <f t="shared" si="8"/>
        <v>3.6132160825690621E-5</v>
      </c>
      <c r="E23" s="3">
        <f t="shared" si="9"/>
        <v>4.7517636083096818E-5</v>
      </c>
      <c r="F23" s="3">
        <f t="shared" si="10"/>
        <v>1.6647474562802875E-4</v>
      </c>
      <c r="H23" s="7">
        <f t="shared" si="11"/>
        <v>0.49752260264331871</v>
      </c>
      <c r="I23" s="9">
        <f t="shared" si="12"/>
        <v>0.2170428955417919</v>
      </c>
      <c r="J23" s="11">
        <f t="shared" si="13"/>
        <v>0.28543450181488933</v>
      </c>
      <c r="L23">
        <v>2</v>
      </c>
    </row>
    <row r="24" spans="1:12" x14ac:dyDescent="0.2">
      <c r="A24" s="12">
        <f t="shared" si="6"/>
        <v>3.7319264930004049E-4</v>
      </c>
      <c r="C24" s="3">
        <f t="shared" si="7"/>
        <v>7.3622176639325597E-5</v>
      </c>
      <c r="D24" s="3">
        <f t="shared" si="8"/>
        <v>3.6132160825690621E-5</v>
      </c>
      <c r="E24" s="3">
        <f t="shared" si="9"/>
        <v>3.652625058573733E-5</v>
      </c>
      <c r="F24" s="3">
        <f t="shared" si="10"/>
        <v>1.4628058805075353E-4</v>
      </c>
      <c r="H24" s="7">
        <f t="shared" si="11"/>
        <v>0.50329423486991742</v>
      </c>
      <c r="I24" s="9">
        <f t="shared" si="12"/>
        <v>0.24700584887691451</v>
      </c>
      <c r="J24" s="11">
        <f t="shared" si="13"/>
        <v>0.24969991625316801</v>
      </c>
      <c r="L24">
        <v>2.5</v>
      </c>
    </row>
    <row r="25" spans="1:12" x14ac:dyDescent="0.2">
      <c r="A25" s="12">
        <f t="shared" si="6"/>
        <v>3.0998663645230936E-4</v>
      </c>
      <c r="C25" s="3">
        <f t="shared" si="7"/>
        <v>6.4419404559409892E-5</v>
      </c>
      <c r="D25" s="3">
        <f t="shared" si="8"/>
        <v>3.6132160825690621E-5</v>
      </c>
      <c r="E25" s="3">
        <f t="shared" si="9"/>
        <v>2.7478463743398724E-5</v>
      </c>
      <c r="F25" s="3">
        <f t="shared" si="10"/>
        <v>1.2803002912849923E-4</v>
      </c>
      <c r="H25" s="7">
        <f t="shared" si="11"/>
        <v>0.50315855583188529</v>
      </c>
      <c r="I25" s="9">
        <f t="shared" si="12"/>
        <v>0.28221629778296808</v>
      </c>
      <c r="J25" s="11">
        <f t="shared" si="13"/>
        <v>0.21462514638514651</v>
      </c>
      <c r="L25">
        <v>3</v>
      </c>
    </row>
    <row r="28" spans="1:12" x14ac:dyDescent="0.2">
      <c r="E28" s="3"/>
    </row>
    <row r="35" spans="8:10" x14ac:dyDescent="0.2">
      <c r="H35" s="5" t="s">
        <v>15</v>
      </c>
      <c r="I35" s="5" t="s">
        <v>17</v>
      </c>
      <c r="J35" s="5" t="s">
        <v>16</v>
      </c>
    </row>
    <row r="36" spans="8:10" x14ac:dyDescent="0.2">
      <c r="H36" s="1">
        <v>0.47507201289880807</v>
      </c>
      <c r="I36" s="1">
        <v>0.26490690668494443</v>
      </c>
      <c r="J36" s="1">
        <v>0.2600210804162475</v>
      </c>
    </row>
    <row r="37" spans="8:10" x14ac:dyDescent="0.2">
      <c r="H37" s="1">
        <v>0.39022648355996398</v>
      </c>
      <c r="I37" s="1">
        <v>0.40903033605975225</v>
      </c>
      <c r="J37" s="1">
        <v>0.20074318038028374</v>
      </c>
    </row>
    <row r="38" spans="8:10" x14ac:dyDescent="0.2">
      <c r="H38" s="1">
        <v>0.33533895423957333</v>
      </c>
      <c r="I38" s="1">
        <v>0.46277618245247648</v>
      </c>
      <c r="J38" s="1">
        <v>0.2018848633079503</v>
      </c>
    </row>
    <row r="39" spans="8:10" x14ac:dyDescent="0.2">
      <c r="H39" s="1">
        <v>0.28543450181488933</v>
      </c>
      <c r="I39" s="1">
        <v>0.49752260264331871</v>
      </c>
      <c r="J39" s="1">
        <v>0.2170428955417919</v>
      </c>
    </row>
    <row r="40" spans="8:10" x14ac:dyDescent="0.2">
      <c r="H40" s="1">
        <v>0.24969991625316801</v>
      </c>
      <c r="I40" s="1">
        <v>0.50329423486991742</v>
      </c>
      <c r="J40" s="1">
        <v>0.24700584887691451</v>
      </c>
    </row>
    <row r="41" spans="8:10" x14ac:dyDescent="0.2">
      <c r="H41" s="1">
        <v>0.21462514638514651</v>
      </c>
      <c r="I41" s="1">
        <v>0.50315855583188529</v>
      </c>
      <c r="J41" s="1">
        <v>0.28221629778296808</v>
      </c>
    </row>
  </sheetData>
  <mergeCells count="2"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gonzalez</dc:creator>
  <cp:lastModifiedBy>Microsoft Office User</cp:lastModifiedBy>
  <dcterms:created xsi:type="dcterms:W3CDTF">2020-03-05T16:37:21Z</dcterms:created>
  <dcterms:modified xsi:type="dcterms:W3CDTF">2020-07-08T17:24:08Z</dcterms:modified>
</cp:coreProperties>
</file>