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7580" yWindow="2540" windowWidth="16800" windowHeight="20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11" i="2"/>
  <c r="O11" i="2"/>
  <c r="E3" i="2"/>
  <c r="E4" i="2"/>
  <c r="E5" i="2"/>
  <c r="E6" i="2"/>
  <c r="E7" i="2"/>
  <c r="E8" i="2"/>
  <c r="E9" i="2"/>
  <c r="E10" i="2"/>
  <c r="E12" i="2"/>
  <c r="F12" i="2"/>
  <c r="G3" i="2"/>
  <c r="G4" i="2"/>
  <c r="G12" i="2"/>
  <c r="H12" i="2"/>
  <c r="I3" i="2"/>
  <c r="I4" i="2"/>
  <c r="I5" i="2"/>
  <c r="I6" i="2"/>
  <c r="I7" i="2"/>
  <c r="I8" i="2"/>
  <c r="I12" i="2"/>
  <c r="J12" i="2"/>
  <c r="K3" i="2"/>
  <c r="K4" i="2"/>
  <c r="K12" i="2"/>
  <c r="L12" i="2"/>
  <c r="M3" i="2"/>
  <c r="M4" i="2"/>
  <c r="M5" i="2"/>
  <c r="M6" i="2"/>
  <c r="M7" i="2"/>
  <c r="M8" i="2"/>
  <c r="M12" i="2"/>
  <c r="D12" i="2"/>
  <c r="O12" i="2"/>
  <c r="D11" i="2"/>
  <c r="E11" i="2"/>
  <c r="F11" i="2"/>
  <c r="G11" i="2"/>
  <c r="H11" i="2"/>
  <c r="I11" i="2"/>
  <c r="J11" i="2"/>
  <c r="K11" i="2"/>
  <c r="L11" i="2"/>
  <c r="M11" i="2"/>
  <c r="F40" i="1"/>
  <c r="F42" i="1"/>
</calcChain>
</file>

<file path=xl/sharedStrings.xml><?xml version="1.0" encoding="utf-8"?>
<sst xmlns="http://schemas.openxmlformats.org/spreadsheetml/2006/main" count="217" uniqueCount="154">
  <si>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</si>
  <si>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</si>
  <si>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</si>
  <si>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</si>
  <si>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</si>
  <si>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</si>
  <si>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</si>
  <si>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</si>
  <si>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</si>
  <si>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</si>
  <si>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</si>
  <si>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</si>
  <si>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Gly3</t>
  </si>
  <si>
    <t>His</t>
  </si>
  <si>
    <t>Leu1</t>
  </si>
  <si>
    <t>Leu2</t>
  </si>
  <si>
    <t>Leu3</t>
  </si>
  <si>
    <t>Leu4</t>
  </si>
  <si>
    <t>Leu5</t>
  </si>
  <si>
    <t>Lys</t>
  </si>
  <si>
    <t>Met f1</t>
  </si>
  <si>
    <t>Met f2</t>
  </si>
  <si>
    <t>Met m</t>
  </si>
  <si>
    <t>Phe</t>
  </si>
  <si>
    <t>Pro1</t>
  </si>
  <si>
    <t>Pro2</t>
  </si>
  <si>
    <t>Pro3</t>
  </si>
  <si>
    <t>Sel-Cys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</si>
  <si>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</si>
  <si>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</si>
  <si>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</si>
  <si>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</si>
  <si>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</si>
  <si>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</si>
  <si>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</si>
  <si>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</si>
  <si>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</si>
  <si>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Tyr1</t>
  </si>
  <si>
    <t>Tyr2</t>
  </si>
  <si>
    <t>Val1</t>
  </si>
  <si>
    <t>Val2A</t>
  </si>
  <si>
    <t>Val2B</t>
  </si>
  <si>
    <t>UGC</t>
  </si>
  <si>
    <t>GCU</t>
  </si>
  <si>
    <t>GCA</t>
  </si>
  <si>
    <t>GCG</t>
  </si>
  <si>
    <t>GCC</t>
  </si>
  <si>
    <t>CGU</t>
  </si>
  <si>
    <t>CGC</t>
  </si>
  <si>
    <t>CGA</t>
  </si>
  <si>
    <t>CGG</t>
  </si>
  <si>
    <t>AGA</t>
  </si>
  <si>
    <t>AGG</t>
  </si>
  <si>
    <t>AAC</t>
  </si>
  <si>
    <t>AAU</t>
  </si>
  <si>
    <t>GAC</t>
  </si>
  <si>
    <t>GAU</t>
  </si>
  <si>
    <t>UGU</t>
  </si>
  <si>
    <t>CAA</t>
  </si>
  <si>
    <t>CAG</t>
  </si>
  <si>
    <t>GAA</t>
  </si>
  <si>
    <t>GAG</t>
  </si>
  <si>
    <t>GGG</t>
  </si>
  <si>
    <t>Gly1</t>
  </si>
  <si>
    <t>Gly2</t>
  </si>
  <si>
    <t>GGA</t>
  </si>
  <si>
    <t>GGC</t>
  </si>
  <si>
    <t>GGU</t>
  </si>
  <si>
    <t>CAC</t>
  </si>
  <si>
    <t>CAU</t>
  </si>
  <si>
    <t>Ile1</t>
  </si>
  <si>
    <t>Ile2</t>
  </si>
  <si>
    <t>AUC</t>
  </si>
  <si>
    <t>AUU</t>
  </si>
  <si>
    <t>AUA</t>
  </si>
  <si>
    <t>CUG</t>
  </si>
  <si>
    <t>CUC</t>
  </si>
  <si>
    <t>CUU</t>
  </si>
  <si>
    <t>CUA</t>
  </si>
  <si>
    <t>UUG</t>
  </si>
  <si>
    <t>UUA</t>
  </si>
  <si>
    <t>AAA</t>
  </si>
  <si>
    <t>AAG</t>
  </si>
  <si>
    <t>AUG</t>
  </si>
  <si>
    <t>UUC</t>
  </si>
  <si>
    <t>UUU</t>
  </si>
  <si>
    <t>CCG</t>
  </si>
  <si>
    <t>CCC</t>
  </si>
  <si>
    <t>CCU</t>
  </si>
  <si>
    <t>CCA</t>
  </si>
  <si>
    <t>UGA</t>
  </si>
  <si>
    <t>UCA</t>
  </si>
  <si>
    <t>UCU</t>
  </si>
  <si>
    <t>UCG</t>
  </si>
  <si>
    <t>AGC</t>
  </si>
  <si>
    <t>AGU</t>
  </si>
  <si>
    <t>UCC</t>
  </si>
  <si>
    <t>ACC</t>
  </si>
  <si>
    <t>ACU</t>
  </si>
  <si>
    <t>ACG</t>
  </si>
  <si>
    <t>ACA</t>
  </si>
  <si>
    <t>UGG</t>
  </si>
  <si>
    <t>UAC</t>
  </si>
  <si>
    <t>UAU</t>
  </si>
  <si>
    <t>GUA</t>
  </si>
  <si>
    <t>GUG</t>
  </si>
  <si>
    <t>GUU</t>
  </si>
  <si>
    <t>GUC</t>
  </si>
  <si>
    <t># of unique isoacceptors</t>
  </si>
  <si>
    <t>Val2A+B</t>
  </si>
  <si>
    <t>Tyr1+Tyr2</t>
  </si>
  <si>
    <t>UAG</t>
  </si>
  <si>
    <t>UAA</t>
  </si>
  <si>
    <t>k1</t>
  </si>
  <si>
    <t>140+-20</t>
  </si>
  <si>
    <t>k-1</t>
  </si>
  <si>
    <t>85+-25</t>
  </si>
  <si>
    <t>K2</t>
  </si>
  <si>
    <t>180+-30</t>
  </si>
  <si>
    <t>K-2 near</t>
  </si>
  <si>
    <t>K3 near</t>
  </si>
  <si>
    <t>0.6 +- 0.1</t>
  </si>
  <si>
    <t>K-2 cog</t>
  </si>
  <si>
    <t>K3 cog</t>
  </si>
  <si>
    <t>0.2+-0.03</t>
  </si>
  <si>
    <t>190+-30</t>
  </si>
  <si>
    <t>4th col: reverse complement of anticodon</t>
  </si>
  <si>
    <t>k2r_cog (20C)</t>
  </si>
  <si>
    <t>k2r_cog (37C)</t>
  </si>
  <si>
    <t>k2r_nr (37C)</t>
  </si>
  <si>
    <t>k2r_nr (20C)</t>
  </si>
  <si>
    <t>k3_cog(20C)</t>
  </si>
  <si>
    <t>k3_cog(37C)</t>
  </si>
  <si>
    <t>k3_nr (20C)</t>
  </si>
  <si>
    <t>k3_nr (37C)</t>
  </si>
  <si>
    <t>k5 data at 20C and 37C from Wohlgemuth et al., 2010</t>
  </si>
  <si>
    <t>k4 (20C)</t>
  </si>
  <si>
    <t>k4 (37C)</t>
  </si>
  <si>
    <t>k1r (20C)</t>
  </si>
  <si>
    <t>k1r (37C)</t>
  </si>
  <si>
    <t>Average</t>
  </si>
  <si>
    <t>STDev</t>
  </si>
  <si>
    <t>k2f (37C)</t>
  </si>
  <si>
    <t>k2f (20C)</t>
  </si>
  <si>
    <t>k5_cog (20C)</t>
  </si>
  <si>
    <t>k5_cog (37C)</t>
  </si>
  <si>
    <t xml:space="preserve">20C data for k4 is from Kothe et al., 2006. </t>
  </si>
  <si>
    <t>20C data for K2, k2r_cog, k2r_nr, k3_cog, k3_nr is from Gromadski et al., 2006</t>
  </si>
  <si>
    <t>Transformation to 37C is done using the methods from Rudorf et al., 2014 making use of k5 data at 20C and 37C. All measurements in HiFi media in vitro.</t>
  </si>
  <si>
    <t>Temp1 (K)</t>
  </si>
  <si>
    <t>Temp2 (K)</t>
  </si>
  <si>
    <r>
      <rPr>
        <b/>
        <sz val="12"/>
        <color theme="1"/>
        <rFont val="Calibri"/>
        <family val="2"/>
        <scheme val="minor"/>
      </rPr>
      <t xml:space="preserve">Table S2. </t>
    </r>
    <r>
      <rPr>
        <sz val="12"/>
        <color theme="1"/>
        <rFont val="Calibri"/>
        <family val="2"/>
        <scheme val="minor"/>
      </rPr>
      <t>Calculation of kinetic rates of elongation at 20C and 37C</t>
    </r>
  </si>
  <si>
    <r>
      <t xml:space="preserve">Table S1. </t>
    </r>
    <r>
      <rPr>
        <sz val="12"/>
        <color theme="1"/>
        <rFont val="Calibri"/>
        <family val="2"/>
        <scheme val="minor"/>
      </rPr>
      <t>Derivation of unique isoacceptor cognates, near-cognates, and non-cognates for all codons</t>
    </r>
  </si>
  <si>
    <t>(can weight by abundances, but this will vary based on doubling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</si>
</sst>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5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H55" sqref="H55"/>
    </sheetView>
  </sheetViews>
  <sheetFormatPr baseColWidth="10" defaultRowHeight="15" x14ac:dyDescent="0"/>
  <sheetData>
    <row r="1" spans="1:8">
      <c r="A1" s="1" t="s">
        <v>0</v>
      </c>
      <c r="B1" t="s">
        <v>43</v>
      </c>
      <c r="C1" t="s">
        <v>44</v>
      </c>
      <c r="D1" t="s">
        <v>45</v>
      </c>
      <c r="E1" t="s">
        <v>42</v>
      </c>
      <c r="F1">
        <v>3250</v>
      </c>
      <c r="H1" t="s">
        <v>108</v>
      </c>
    </row>
    <row r="2" spans="1:8">
      <c r="A2" s="1" t="s">
        <v>1</v>
      </c>
      <c r="B2" t="s">
        <v>46</v>
      </c>
      <c r="E2" t="s">
        <v>66</v>
      </c>
      <c r="F2">
        <v>617</v>
      </c>
    </row>
    <row r="3" spans="1:8">
      <c r="A3" s="1" t="s">
        <v>2</v>
      </c>
      <c r="B3" t="s">
        <v>47</v>
      </c>
      <c r="C3" t="s">
        <v>48</v>
      </c>
      <c r="D3" t="s">
        <v>49</v>
      </c>
      <c r="E3" t="s">
        <v>99</v>
      </c>
      <c r="F3">
        <v>4752</v>
      </c>
    </row>
    <row r="4" spans="1:8">
      <c r="A4" s="1" t="s">
        <v>3</v>
      </c>
      <c r="B4" t="s">
        <v>50</v>
      </c>
      <c r="E4" t="s">
        <v>86</v>
      </c>
      <c r="F4">
        <v>639</v>
      </c>
    </row>
    <row r="5" spans="1:8">
      <c r="A5" s="1" t="s">
        <v>4</v>
      </c>
      <c r="B5" t="s">
        <v>51</v>
      </c>
      <c r="E5" t="s">
        <v>92</v>
      </c>
      <c r="F5">
        <v>867</v>
      </c>
    </row>
    <row r="6" spans="1:8">
      <c r="A6" s="1" t="s">
        <v>5</v>
      </c>
      <c r="B6" t="s">
        <v>52</v>
      </c>
      <c r="E6" t="s">
        <v>88</v>
      </c>
      <c r="F6">
        <v>420</v>
      </c>
    </row>
    <row r="7" spans="1:8">
      <c r="A7" s="1" t="s">
        <v>6</v>
      </c>
      <c r="B7" t="s">
        <v>53</v>
      </c>
      <c r="C7" t="s">
        <v>54</v>
      </c>
      <c r="E7" t="s">
        <v>106</v>
      </c>
      <c r="F7">
        <v>1193</v>
      </c>
    </row>
    <row r="8" spans="1:8">
      <c r="A8" s="1" t="s">
        <v>7</v>
      </c>
      <c r="B8" t="s">
        <v>55</v>
      </c>
      <c r="C8" t="s">
        <v>56</v>
      </c>
      <c r="E8" t="s">
        <v>107</v>
      </c>
      <c r="F8">
        <v>2396</v>
      </c>
    </row>
    <row r="9" spans="1:8">
      <c r="A9" s="1" t="s">
        <v>8</v>
      </c>
      <c r="B9" t="s">
        <v>42</v>
      </c>
      <c r="C9" t="s">
        <v>57</v>
      </c>
      <c r="E9" t="s">
        <v>44</v>
      </c>
      <c r="F9">
        <v>1587</v>
      </c>
    </row>
    <row r="10" spans="1:8">
      <c r="A10" s="1" t="s">
        <v>9</v>
      </c>
      <c r="B10" t="s">
        <v>58</v>
      </c>
      <c r="E10" t="s">
        <v>79</v>
      </c>
      <c r="F10">
        <v>764</v>
      </c>
    </row>
    <row r="11" spans="1:8">
      <c r="A11" s="1" t="s">
        <v>10</v>
      </c>
      <c r="B11" t="s">
        <v>59</v>
      </c>
      <c r="E11" t="s">
        <v>75</v>
      </c>
      <c r="F11">
        <v>881</v>
      </c>
    </row>
    <row r="12" spans="1:8">
      <c r="A12" s="1" t="s">
        <v>11</v>
      </c>
      <c r="B12" t="s">
        <v>60</v>
      </c>
      <c r="C12" t="s">
        <v>61</v>
      </c>
      <c r="E12" t="s">
        <v>84</v>
      </c>
      <c r="F12">
        <v>4717</v>
      </c>
    </row>
    <row r="13" spans="1:8">
      <c r="A13" s="1" t="s">
        <v>63</v>
      </c>
      <c r="B13" t="s">
        <v>62</v>
      </c>
      <c r="E13" t="s">
        <v>87</v>
      </c>
    </row>
    <row r="14" spans="1:8">
      <c r="A14" s="1" t="s">
        <v>64</v>
      </c>
      <c r="B14" t="s">
        <v>65</v>
      </c>
      <c r="C14" t="s">
        <v>62</v>
      </c>
      <c r="E14" t="s">
        <v>96</v>
      </c>
      <c r="F14">
        <v>2137</v>
      </c>
    </row>
    <row r="15" spans="1:8">
      <c r="A15" s="1" t="s">
        <v>12</v>
      </c>
      <c r="B15" t="s">
        <v>66</v>
      </c>
      <c r="C15" t="s">
        <v>67</v>
      </c>
      <c r="E15" t="s">
        <v>46</v>
      </c>
      <c r="F15">
        <v>4359</v>
      </c>
    </row>
    <row r="16" spans="1:8">
      <c r="A16" s="1" t="s">
        <v>13</v>
      </c>
      <c r="B16" t="s">
        <v>68</v>
      </c>
      <c r="C16" t="s">
        <v>69</v>
      </c>
      <c r="E16" t="s">
        <v>105</v>
      </c>
      <c r="F16">
        <v>639</v>
      </c>
    </row>
    <row r="17" spans="1:11">
      <c r="A17" s="1" t="s">
        <v>70</v>
      </c>
      <c r="B17" t="s">
        <v>72</v>
      </c>
      <c r="C17" t="s">
        <v>73</v>
      </c>
      <c r="E17" t="s">
        <v>56</v>
      </c>
      <c r="F17">
        <v>3474</v>
      </c>
    </row>
    <row r="18" spans="1:11">
      <c r="A18" s="1" t="s">
        <v>71</v>
      </c>
      <c r="B18" t="s">
        <v>74</v>
      </c>
      <c r="E18" t="s">
        <v>69</v>
      </c>
    </row>
    <row r="19" spans="1:11">
      <c r="A19" s="1" t="s">
        <v>14</v>
      </c>
      <c r="B19" t="s">
        <v>75</v>
      </c>
      <c r="E19" t="s">
        <v>59</v>
      </c>
      <c r="F19">
        <v>4470</v>
      </c>
    </row>
    <row r="20" spans="1:11">
      <c r="A20" s="1" t="s">
        <v>15</v>
      </c>
      <c r="B20" t="s">
        <v>76</v>
      </c>
      <c r="C20" t="s">
        <v>77</v>
      </c>
      <c r="E20" t="s">
        <v>61</v>
      </c>
      <c r="F20">
        <v>943</v>
      </c>
    </row>
    <row r="21" spans="1:11">
      <c r="A21" s="1" t="s">
        <v>16</v>
      </c>
      <c r="B21" t="s">
        <v>78</v>
      </c>
      <c r="C21" t="s">
        <v>75</v>
      </c>
      <c r="E21" t="s">
        <v>111</v>
      </c>
      <c r="F21">
        <v>666</v>
      </c>
    </row>
    <row r="22" spans="1:11">
      <c r="A22" s="1" t="s">
        <v>17</v>
      </c>
      <c r="B22" t="s">
        <v>79</v>
      </c>
      <c r="E22" t="s">
        <v>58</v>
      </c>
      <c r="F22">
        <v>1913</v>
      </c>
    </row>
    <row r="23" spans="1:11">
      <c r="A23" s="1" t="s">
        <v>18</v>
      </c>
      <c r="B23" t="s">
        <v>80</v>
      </c>
      <c r="C23" t="s">
        <v>79</v>
      </c>
      <c r="E23" t="s">
        <v>112</v>
      </c>
      <c r="F23">
        <v>1031</v>
      </c>
    </row>
    <row r="24" spans="1:11">
      <c r="A24" s="1" t="s">
        <v>19</v>
      </c>
      <c r="B24" t="s">
        <v>81</v>
      </c>
      <c r="C24" t="s">
        <v>82</v>
      </c>
      <c r="E24" t="s">
        <v>85</v>
      </c>
      <c r="F24">
        <v>1924</v>
      </c>
    </row>
    <row r="25" spans="1:11">
      <c r="A25" s="1" t="s">
        <v>22</v>
      </c>
      <c r="B25" t="s">
        <v>83</v>
      </c>
      <c r="E25" t="s">
        <v>69</v>
      </c>
      <c r="F25">
        <v>706</v>
      </c>
      <c r="H25" s="1" t="s">
        <v>20</v>
      </c>
      <c r="I25" t="s">
        <v>83</v>
      </c>
      <c r="K25">
        <v>1211</v>
      </c>
    </row>
    <row r="26" spans="1:11">
      <c r="A26" s="1" t="s">
        <v>23</v>
      </c>
      <c r="B26" t="s">
        <v>84</v>
      </c>
      <c r="C26" t="s">
        <v>85</v>
      </c>
      <c r="E26" t="s">
        <v>60</v>
      </c>
      <c r="F26">
        <v>1037</v>
      </c>
      <c r="H26" s="1" t="s">
        <v>21</v>
      </c>
      <c r="I26" t="s">
        <v>83</v>
      </c>
      <c r="K26">
        <v>715</v>
      </c>
    </row>
    <row r="27" spans="1:11">
      <c r="A27" s="1" t="s">
        <v>24</v>
      </c>
      <c r="B27" t="s">
        <v>86</v>
      </c>
      <c r="E27" t="s">
        <v>50</v>
      </c>
      <c r="F27">
        <v>900</v>
      </c>
      <c r="H27" s="1" t="s">
        <v>37</v>
      </c>
      <c r="I27" t="s">
        <v>102</v>
      </c>
      <c r="J27" t="s">
        <v>103</v>
      </c>
      <c r="K27">
        <v>769</v>
      </c>
    </row>
    <row r="28" spans="1:11">
      <c r="A28" s="1" t="s">
        <v>25</v>
      </c>
      <c r="B28" t="s">
        <v>87</v>
      </c>
      <c r="C28" t="s">
        <v>88</v>
      </c>
      <c r="E28" t="s">
        <v>62</v>
      </c>
      <c r="F28">
        <v>720</v>
      </c>
      <c r="H28" s="1" t="s">
        <v>38</v>
      </c>
      <c r="I28" t="s">
        <v>102</v>
      </c>
      <c r="J28" t="s">
        <v>103</v>
      </c>
      <c r="K28">
        <v>1261</v>
      </c>
    </row>
    <row r="29" spans="1:11">
      <c r="A29" s="1" t="s">
        <v>26</v>
      </c>
      <c r="B29" t="s">
        <v>89</v>
      </c>
      <c r="C29" t="s">
        <v>88</v>
      </c>
      <c r="D29" t="s">
        <v>86</v>
      </c>
      <c r="E29" t="s">
        <v>101</v>
      </c>
      <c r="F29">
        <v>581</v>
      </c>
    </row>
    <row r="30" spans="1:11">
      <c r="A30" s="1" t="s">
        <v>27</v>
      </c>
      <c r="B30" t="s">
        <v>90</v>
      </c>
      <c r="E30" t="s">
        <v>91</v>
      </c>
      <c r="F30">
        <v>219</v>
      </c>
      <c r="H30" s="1" t="s">
        <v>40</v>
      </c>
      <c r="I30" t="s">
        <v>107</v>
      </c>
      <c r="J30" t="s">
        <v>106</v>
      </c>
      <c r="K30">
        <v>630</v>
      </c>
    </row>
    <row r="31" spans="1:11">
      <c r="A31" s="1" t="s">
        <v>28</v>
      </c>
      <c r="B31" t="s">
        <v>91</v>
      </c>
      <c r="C31" t="s">
        <v>92</v>
      </c>
      <c r="D31" t="s">
        <v>93</v>
      </c>
      <c r="E31" t="s">
        <v>90</v>
      </c>
      <c r="F31">
        <v>1296</v>
      </c>
      <c r="H31" s="1" t="s">
        <v>41</v>
      </c>
      <c r="I31" t="s">
        <v>107</v>
      </c>
      <c r="J31" t="s">
        <v>106</v>
      </c>
      <c r="K31">
        <v>635</v>
      </c>
    </row>
    <row r="32" spans="1:11">
      <c r="A32" s="1" t="s">
        <v>29</v>
      </c>
      <c r="B32" t="s">
        <v>93</v>
      </c>
      <c r="E32" t="s">
        <v>49</v>
      </c>
      <c r="F32">
        <v>344</v>
      </c>
    </row>
    <row r="33" spans="1:8">
      <c r="A33" s="1" t="s">
        <v>30</v>
      </c>
      <c r="B33" t="s">
        <v>94</v>
      </c>
      <c r="C33" t="s">
        <v>95</v>
      </c>
      <c r="E33" t="s">
        <v>43</v>
      </c>
      <c r="F33">
        <v>1408</v>
      </c>
    </row>
    <row r="34" spans="1:8">
      <c r="A34" s="1" t="s">
        <v>31</v>
      </c>
      <c r="B34" t="s">
        <v>96</v>
      </c>
      <c r="C34" t="s">
        <v>92</v>
      </c>
      <c r="E34" t="s">
        <v>65</v>
      </c>
      <c r="F34">
        <v>764</v>
      </c>
    </row>
    <row r="35" spans="1:8">
      <c r="A35" s="1" t="s">
        <v>32</v>
      </c>
      <c r="B35" t="s">
        <v>97</v>
      </c>
      <c r="C35" t="s">
        <v>98</v>
      </c>
      <c r="E35" t="s">
        <v>67</v>
      </c>
      <c r="F35">
        <v>104</v>
      </c>
    </row>
    <row r="36" spans="1:8">
      <c r="A36" s="1" t="s">
        <v>33</v>
      </c>
      <c r="B36" t="s">
        <v>99</v>
      </c>
      <c r="E36" t="s">
        <v>47</v>
      </c>
      <c r="F36">
        <v>541</v>
      </c>
    </row>
    <row r="37" spans="1:8">
      <c r="A37" s="1" t="s">
        <v>34</v>
      </c>
      <c r="B37" t="s">
        <v>97</v>
      </c>
      <c r="C37" t="s">
        <v>98</v>
      </c>
      <c r="E37" t="s">
        <v>67</v>
      </c>
      <c r="F37">
        <v>1095</v>
      </c>
    </row>
    <row r="38" spans="1:8">
      <c r="A38" s="1" t="s">
        <v>35</v>
      </c>
      <c r="B38" t="s">
        <v>100</v>
      </c>
      <c r="C38" t="s">
        <v>98</v>
      </c>
      <c r="D38" t="s">
        <v>99</v>
      </c>
      <c r="E38" t="s">
        <v>57</v>
      </c>
      <c r="F38">
        <v>916</v>
      </c>
    </row>
    <row r="39" spans="1:8">
      <c r="A39" s="1" t="s">
        <v>36</v>
      </c>
      <c r="B39" t="s">
        <v>101</v>
      </c>
      <c r="E39" t="s">
        <v>89</v>
      </c>
      <c r="F39">
        <v>943</v>
      </c>
    </row>
    <row r="40" spans="1:8">
      <c r="A40" s="1" t="s">
        <v>110</v>
      </c>
      <c r="B40" t="s">
        <v>102</v>
      </c>
      <c r="C40" t="s">
        <v>103</v>
      </c>
      <c r="E40" t="s">
        <v>104</v>
      </c>
      <c r="F40">
        <f>769+1261</f>
        <v>2030</v>
      </c>
    </row>
    <row r="41" spans="1:8">
      <c r="A41" s="1" t="s">
        <v>39</v>
      </c>
      <c r="B41" t="s">
        <v>104</v>
      </c>
      <c r="C41" t="s">
        <v>105</v>
      </c>
      <c r="D41" t="s">
        <v>106</v>
      </c>
      <c r="E41" t="s">
        <v>102</v>
      </c>
      <c r="F41">
        <v>3840</v>
      </c>
    </row>
    <row r="42" spans="1:8">
      <c r="A42" s="1" t="s">
        <v>109</v>
      </c>
      <c r="B42" t="s">
        <v>107</v>
      </c>
      <c r="C42" t="s">
        <v>106</v>
      </c>
      <c r="E42" t="s">
        <v>55</v>
      </c>
      <c r="F42">
        <f>630+635</f>
        <v>1265</v>
      </c>
    </row>
    <row r="47" spans="1:8">
      <c r="H47" t="s">
        <v>126</v>
      </c>
    </row>
    <row r="52" spans="1:8">
      <c r="A52" s="2"/>
    </row>
    <row r="53" spans="1:8">
      <c r="H53" s="2" t="s">
        <v>152</v>
      </c>
    </row>
    <row r="54" spans="1:8">
      <c r="H54" t="s">
        <v>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abSelected="1" topLeftCell="G1" workbookViewId="0">
      <selection activeCell="O12" sqref="O12"/>
    </sheetView>
  </sheetViews>
  <sheetFormatPr baseColWidth="10" defaultRowHeight="15" x14ac:dyDescent="0"/>
  <cols>
    <col min="6" max="6" width="13.6640625" customWidth="1"/>
    <col min="7" max="7" width="13.1640625" customWidth="1"/>
    <col min="8" max="8" width="12.83203125" customWidth="1"/>
    <col min="16" max="16" width="11.6640625" customWidth="1"/>
    <col min="17" max="17" width="11.83203125" customWidth="1"/>
  </cols>
  <sheetData>
    <row r="2" spans="1:17">
      <c r="B2" t="s">
        <v>138</v>
      </c>
      <c r="C2" s="2" t="s">
        <v>139</v>
      </c>
      <c r="D2" t="s">
        <v>143</v>
      </c>
      <c r="E2" s="2" t="s">
        <v>142</v>
      </c>
      <c r="F2" t="s">
        <v>127</v>
      </c>
      <c r="G2" s="2" t="s">
        <v>128</v>
      </c>
      <c r="H2" t="s">
        <v>130</v>
      </c>
      <c r="I2" s="2" t="s">
        <v>129</v>
      </c>
      <c r="J2" t="s">
        <v>131</v>
      </c>
      <c r="K2" s="2" t="s">
        <v>132</v>
      </c>
      <c r="L2" t="s">
        <v>133</v>
      </c>
      <c r="M2" s="2" t="s">
        <v>134</v>
      </c>
      <c r="N2" t="s">
        <v>136</v>
      </c>
      <c r="O2" s="2" t="s">
        <v>137</v>
      </c>
      <c r="P2" t="s">
        <v>144</v>
      </c>
      <c r="Q2" s="1" t="s">
        <v>145</v>
      </c>
    </row>
    <row r="3" spans="1:17">
      <c r="D3">
        <v>180</v>
      </c>
      <c r="E3">
        <f t="shared" ref="E3:E10" si="0">$Q$11*(D3/$P$11)^($A$15/$B$15)</f>
        <v>1458.2921032922716</v>
      </c>
      <c r="F3">
        <v>0.12</v>
      </c>
      <c r="G3">
        <f>$Q$11*(F3/$P$11)^($A$15/$B$15)</f>
        <v>1.4515826715413616</v>
      </c>
      <c r="H3">
        <v>100</v>
      </c>
      <c r="I3">
        <f t="shared" ref="I3:I8" si="1">$Q$11*(H3/$P$11)^($A$15/$B$15)</f>
        <v>836.68900789881707</v>
      </c>
      <c r="J3">
        <v>120</v>
      </c>
      <c r="K3">
        <f>$Q$11*(J3/$P$11)^($A$15/$B$15)</f>
        <v>994.04309334162144</v>
      </c>
      <c r="L3">
        <v>0.6</v>
      </c>
      <c r="M3">
        <f t="shared" ref="M3:M8" si="2">$Q$11*(L3/$P$11)^($A$15/$B$15)</f>
        <v>6.6450722062680283</v>
      </c>
    </row>
    <row r="4" spans="1:17">
      <c r="D4">
        <v>190</v>
      </c>
      <c r="E4">
        <f t="shared" si="0"/>
        <v>1534.7532781994439</v>
      </c>
      <c r="F4">
        <v>0.23</v>
      </c>
      <c r="G4">
        <f>$Q$11*(F4/$P$11)^($A$15/$B$15)</f>
        <v>2.6847346524635878</v>
      </c>
      <c r="H4">
        <v>100</v>
      </c>
      <c r="I4">
        <f t="shared" si="1"/>
        <v>836.68900789881707</v>
      </c>
      <c r="J4">
        <v>260</v>
      </c>
      <c r="K4">
        <f>$Q$11*(J4/$P$11)^($A$15/$B$15)</f>
        <v>2064.3903218973423</v>
      </c>
      <c r="L4">
        <v>0.4</v>
      </c>
      <c r="M4">
        <f t="shared" si="2"/>
        <v>4.5296056369532627</v>
      </c>
    </row>
    <row r="5" spans="1:17">
      <c r="D5">
        <v>190</v>
      </c>
      <c r="E5">
        <f t="shared" si="0"/>
        <v>1534.7532781994439</v>
      </c>
      <c r="H5">
        <v>100</v>
      </c>
      <c r="I5">
        <f t="shared" si="1"/>
        <v>836.68900789881707</v>
      </c>
      <c r="L5">
        <v>0.2</v>
      </c>
      <c r="M5">
        <f t="shared" si="2"/>
        <v>2.3525047523806704</v>
      </c>
    </row>
    <row r="6" spans="1:17">
      <c r="D6">
        <v>280</v>
      </c>
      <c r="E6">
        <f t="shared" si="0"/>
        <v>2214.1772532441719</v>
      </c>
      <c r="H6">
        <v>160</v>
      </c>
      <c r="I6">
        <f t="shared" si="1"/>
        <v>1304.6553012482029</v>
      </c>
      <c r="L6">
        <v>0.06</v>
      </c>
      <c r="M6">
        <f t="shared" si="2"/>
        <v>0.75389678638147473</v>
      </c>
    </row>
    <row r="7" spans="1:17">
      <c r="D7">
        <v>100</v>
      </c>
      <c r="E7">
        <f t="shared" si="0"/>
        <v>836.68900789881707</v>
      </c>
      <c r="H7">
        <v>240</v>
      </c>
      <c r="I7">
        <f t="shared" si="1"/>
        <v>1913.9698631503909</v>
      </c>
      <c r="L7">
        <v>0.9</v>
      </c>
      <c r="M7">
        <f t="shared" si="2"/>
        <v>9.7485273919380422</v>
      </c>
    </row>
    <row r="8" spans="1:17">
      <c r="D8">
        <v>190</v>
      </c>
      <c r="E8">
        <f t="shared" si="0"/>
        <v>1534.7532781994439</v>
      </c>
      <c r="H8">
        <v>120</v>
      </c>
      <c r="I8">
        <f t="shared" si="1"/>
        <v>994.04309334162144</v>
      </c>
      <c r="L8">
        <v>1.3</v>
      </c>
      <c r="M8">
        <f t="shared" si="2"/>
        <v>13.800229429504505</v>
      </c>
    </row>
    <row r="9" spans="1:17">
      <c r="D9">
        <v>140</v>
      </c>
      <c r="E9">
        <f t="shared" si="0"/>
        <v>1149.959384626188</v>
      </c>
    </row>
    <row r="10" spans="1:17">
      <c r="D10">
        <v>190</v>
      </c>
      <c r="E10">
        <f t="shared" si="0"/>
        <v>1534.7532781994439</v>
      </c>
    </row>
    <row r="11" spans="1:17">
      <c r="A11" s="2" t="s">
        <v>140</v>
      </c>
      <c r="B11">
        <v>85</v>
      </c>
      <c r="C11" s="2">
        <f>$Q$11*(B11/$P$11)^($A$15/$B$15)</f>
        <v>717.54921264350639</v>
      </c>
      <c r="D11">
        <f t="shared" ref="D11:M11" si="3">AVERAGE(D3:D10)</f>
        <v>182.5</v>
      </c>
      <c r="E11" s="2">
        <f t="shared" si="3"/>
        <v>1474.7663577324031</v>
      </c>
      <c r="F11">
        <f t="shared" si="3"/>
        <v>0.17499999999999999</v>
      </c>
      <c r="G11" s="2">
        <f t="shared" si="3"/>
        <v>2.0681586620024746</v>
      </c>
      <c r="H11">
        <f t="shared" si="3"/>
        <v>136.66666666666666</v>
      </c>
      <c r="I11" s="2">
        <f t="shared" si="3"/>
        <v>1120.4558802394442</v>
      </c>
      <c r="J11">
        <f t="shared" si="3"/>
        <v>190</v>
      </c>
      <c r="K11" s="2">
        <f t="shared" si="3"/>
        <v>1529.2167076194819</v>
      </c>
      <c r="L11">
        <f t="shared" si="3"/>
        <v>0.57666666666666666</v>
      </c>
      <c r="M11" s="2">
        <f t="shared" si="3"/>
        <v>6.304972700570997</v>
      </c>
      <c r="N11">
        <v>23</v>
      </c>
      <c r="O11" s="2">
        <f>$Q$11*(N11/$P$11)^($A$15/$B$15)</f>
        <v>208.58207956847409</v>
      </c>
      <c r="P11">
        <v>22</v>
      </c>
      <c r="Q11" s="2">
        <v>200</v>
      </c>
    </row>
    <row r="12" spans="1:17">
      <c r="A12" s="2" t="s">
        <v>141</v>
      </c>
      <c r="B12">
        <v>25</v>
      </c>
      <c r="C12" s="2">
        <f>$Q$11*(B12/$P$11)^($A$15/$B$15)</f>
        <v>225.68583268851427</v>
      </c>
      <c r="D12">
        <f>STDEV(D3:D10)</f>
        <v>51.199888392735502</v>
      </c>
      <c r="E12" s="2">
        <f t="shared" ref="E12:M12" si="4">STDEV(E3:E10)</f>
        <v>391.70613440588716</v>
      </c>
      <c r="F12">
        <f t="shared" si="4"/>
        <v>7.7781745930520271E-2</v>
      </c>
      <c r="G12" s="2">
        <f t="shared" si="4"/>
        <v>0.87197012794373052</v>
      </c>
      <c r="H12">
        <f t="shared" si="4"/>
        <v>55.737479909542607</v>
      </c>
      <c r="I12" s="2">
        <f t="shared" si="4"/>
        <v>429.21905222866735</v>
      </c>
      <c r="J12">
        <f t="shared" si="4"/>
        <v>98.994949366116657</v>
      </c>
      <c r="K12" s="2">
        <f t="shared" si="4"/>
        <v>756.84978353597762</v>
      </c>
      <c r="L12">
        <f t="shared" si="4"/>
        <v>0.46224091842530196</v>
      </c>
      <c r="M12" s="2">
        <f t="shared" si="4"/>
        <v>4.852648450402727</v>
      </c>
      <c r="N12">
        <v>1</v>
      </c>
      <c r="O12" s="2">
        <f>$Q$11*(N12/$P$11)^($A$15/$B$15)</f>
        <v>10.76932389152787</v>
      </c>
      <c r="P12">
        <v>4</v>
      </c>
      <c r="Q12" s="2">
        <v>40</v>
      </c>
    </row>
    <row r="14" spans="1:17">
      <c r="A14" t="s">
        <v>149</v>
      </c>
      <c r="B14" s="1" t="s">
        <v>150</v>
      </c>
    </row>
    <row r="15" spans="1:17">
      <c r="A15">
        <v>293.14999999999998</v>
      </c>
      <c r="B15">
        <v>310.14999999999998</v>
      </c>
    </row>
    <row r="17" spans="1:18">
      <c r="A17" t="s">
        <v>147</v>
      </c>
    </row>
    <row r="18" spans="1:18">
      <c r="A18" t="s">
        <v>146</v>
      </c>
    </row>
    <row r="19" spans="1:18">
      <c r="A19" t="s">
        <v>148</v>
      </c>
      <c r="O19" s="2"/>
    </row>
    <row r="20" spans="1:18">
      <c r="A20" t="s">
        <v>135</v>
      </c>
      <c r="Q20" t="s">
        <v>113</v>
      </c>
      <c r="R20" t="s">
        <v>114</v>
      </c>
    </row>
    <row r="21" spans="1:18">
      <c r="Q21" t="s">
        <v>115</v>
      </c>
      <c r="R21" t="s">
        <v>116</v>
      </c>
    </row>
    <row r="22" spans="1:18">
      <c r="Q22" t="s">
        <v>117</v>
      </c>
      <c r="R22" t="s">
        <v>118</v>
      </c>
    </row>
    <row r="23" spans="1:18">
      <c r="Q23" t="s">
        <v>119</v>
      </c>
      <c r="R23" t="s">
        <v>114</v>
      </c>
    </row>
    <row r="24" spans="1:18">
      <c r="Q24" t="s">
        <v>120</v>
      </c>
      <c r="R24" t="s">
        <v>121</v>
      </c>
    </row>
    <row r="26" spans="1:18">
      <c r="Q26" t="s">
        <v>122</v>
      </c>
      <c r="R26" t="s">
        <v>124</v>
      </c>
    </row>
    <row r="27" spans="1:18">
      <c r="Q27" t="s">
        <v>123</v>
      </c>
      <c r="R27" t="s">
        <v>125</v>
      </c>
    </row>
    <row r="35" spans="1:1">
      <c r="A35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2018-07-26T18:17:32Z</dcterms:created>
  <dcterms:modified xsi:type="dcterms:W3CDTF">2018-08-03T06:26:00Z</dcterms:modified>
</cp:coreProperties>
</file>