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SA\"/>
    </mc:Choice>
  </mc:AlternateContent>
  <bookViews>
    <workbookView xWindow="360" yWindow="120" windowWidth="18840" windowHeight="5490"/>
  </bookViews>
  <sheets>
    <sheet name="About" sheetId="1" r:id="rId1"/>
    <sheet name="ETP data" sheetId="7" r:id="rId2"/>
    <sheet name="MIT Data" sheetId="11" r:id="rId3"/>
    <sheet name="CSA-BTCS" sheetId="5" r:id="rId4"/>
    <sheet name="CSA-ACP" sheetId="10" r:id="rId5"/>
  </sheets>
  <calcPr calcId="162913"/>
</workbook>
</file>

<file path=xl/calcChain.xml><?xml version="1.0" encoding="utf-8"?>
<calcChain xmlns="http://schemas.openxmlformats.org/spreadsheetml/2006/main">
  <c r="B2" i="10" l="1"/>
  <c r="C2" i="5"/>
  <c r="D2" i="5" s="1"/>
  <c r="E2" i="5" s="1"/>
  <c r="F2" i="5" s="1"/>
  <c r="G2" i="5" s="1"/>
  <c r="H2" i="5" s="1"/>
  <c r="I2" i="5" s="1"/>
  <c r="J2" i="5" s="1"/>
  <c r="B2" i="5"/>
  <c r="AJ2" i="10" l="1"/>
  <c r="AE2" i="10"/>
  <c r="Z2" i="10"/>
  <c r="U2" i="10"/>
  <c r="P2" i="10"/>
  <c r="K2" i="10"/>
  <c r="AJ2" i="5"/>
  <c r="AF2" i="5" s="1"/>
  <c r="AG2" i="5" s="1"/>
  <c r="AH2" i="5" s="1"/>
  <c r="AI2" i="5" s="1"/>
  <c r="AE2" i="5"/>
  <c r="Z2" i="5"/>
  <c r="U2" i="5"/>
  <c r="P2" i="5"/>
  <c r="L2" i="5" s="1"/>
  <c r="K2" i="5"/>
  <c r="M2" i="5" l="1"/>
  <c r="N2" i="5" s="1"/>
  <c r="O2" i="5" s="1"/>
  <c r="V2" i="5"/>
  <c r="W2" i="5" s="1"/>
  <c r="X2" i="5" s="1"/>
  <c r="Y2" i="5" s="1"/>
  <c r="AA2" i="5"/>
  <c r="AB2" i="5" s="1"/>
  <c r="AC2" i="5" s="1"/>
  <c r="AD2" i="5" s="1"/>
  <c r="Q2" i="5"/>
  <c r="R2" i="5" s="1"/>
  <c r="S2" i="5" s="1"/>
  <c r="T2" i="5" s="1"/>
  <c r="AA2" i="10"/>
  <c r="AB2" i="10" s="1"/>
  <c r="AC2" i="10" s="1"/>
  <c r="AD2" i="10" s="1"/>
  <c r="L2" i="10"/>
  <c r="M2" i="10" s="1"/>
  <c r="N2" i="10" s="1"/>
  <c r="O2" i="10" s="1"/>
  <c r="V2" i="10"/>
  <c r="W2" i="10" s="1"/>
  <c r="X2" i="10" s="1"/>
  <c r="Y2" i="10" s="1"/>
  <c r="AF2" i="10"/>
  <c r="AG2" i="10" s="1"/>
  <c r="AH2" i="10" s="1"/>
  <c r="AI2" i="10" s="1"/>
  <c r="Q2" i="10"/>
  <c r="R2" i="10" s="1"/>
  <c r="S2" i="10" s="1"/>
  <c r="T2" i="10" s="1"/>
  <c r="C2" i="10" l="1"/>
  <c r="D2" i="10"/>
  <c r="E2" i="10" l="1"/>
  <c r="F2" i="10" s="1"/>
  <c r="G2" i="10" s="1"/>
  <c r="H2" i="10" s="1"/>
  <c r="I2" i="10" s="1"/>
  <c r="J2" i="10" s="1"/>
</calcChain>
</file>

<file path=xl/sharedStrings.xml><?xml version="1.0" encoding="utf-8"?>
<sst xmlns="http://schemas.openxmlformats.org/spreadsheetml/2006/main" count="53" uniqueCount="46">
  <si>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</si>
  <si>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</si>
  <si>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</si>
  <si>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</si>
  <si>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Region</t>
  </si>
  <si>
    <t>CSA BAU Tons CO2 Sequestered</t>
  </si>
  <si>
    <t>CSA Additional CCS Potential</t>
  </si>
  <si>
    <t>Notes on BAU Tons CO2 Sequestered:</t>
  </si>
  <si>
    <t>Technology</t>
  </si>
  <si>
    <t>Bottom Scenario ID</t>
  </si>
  <si>
    <t>Carbon capture and storage</t>
  </si>
  <si>
    <t>United States</t>
  </si>
  <si>
    <t>Additional CCS Potential</t>
  </si>
  <si>
    <t>Database accessed 3/3/2016</t>
  </si>
  <si>
    <t>Project</t>
  </si>
  <si>
    <t>Massachusetts Institute of Technology</t>
  </si>
  <si>
    <t>Non-Power Plant Carbon Dioxide Capture and Storage Projects</t>
  </si>
  <si>
    <t>https://sequestration.mit.edu/tools/projects/storage_only.html</t>
  </si>
  <si>
    <t>Size (million tons/yr)</t>
  </si>
  <si>
    <t>Cranfield</t>
  </si>
  <si>
    <t>Citronelle</t>
  </si>
  <si>
    <t>Decatur</t>
  </si>
  <si>
    <t>Northern Reef Trend</t>
  </si>
  <si>
    <t>Farnsworth</t>
  </si>
  <si>
    <t>Bell Creek</t>
  </si>
  <si>
    <t>Port Arthur</t>
  </si>
  <si>
    <t>Status</t>
  </si>
  <si>
    <t>Ran 2008-2015</t>
  </si>
  <si>
    <t>Operational since 2012</t>
  </si>
  <si>
    <t>Ran 2011-2014</t>
  </si>
  <si>
    <t>Operational since 2013</t>
  </si>
  <si>
    <t>Kevin Dome</t>
  </si>
  <si>
    <t>Planning phase</t>
  </si>
  <si>
    <t>IL-CCS</t>
  </si>
  <si>
    <t>Reference Technology Scenario</t>
  </si>
  <si>
    <t>Beyond 2DS</t>
  </si>
  <si>
    <t>Energy Technology Perspectives 2017</t>
  </si>
  <si>
    <t>https://www.iea.org/etp2017/</t>
  </si>
  <si>
    <t>Access Data tab: ETP 2017 scenario summary (United States tab)</t>
  </si>
  <si>
    <t>We use the Reference Technology Scenario as our BAU case, as it represents no policies beyond those in place today.</t>
  </si>
  <si>
    <t>We use the Beyond 2 Degrees Scenario as the additional potential. We linearly interpolate for years we don't know explicitly.</t>
  </si>
  <si>
    <t>However, these scenarios don't give CCS amounts before 2025. We estimate pre-2025 values from a MIT database of CCS</t>
  </si>
  <si>
    <t xml:space="preserve">facilities. </t>
  </si>
  <si>
    <t>Current CCS Amount</t>
  </si>
  <si>
    <t>Additional Potential CO2 Stored (metric tons CO2e per year)</t>
  </si>
  <si>
    <t>BAU CO2 Stored (metric tons CO2e this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</si>
</sst>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2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questration.mit.edu/tools/projects/storage_only.html" TargetMode="External"/><Relationship Id="rId1" Type="http://schemas.openxmlformats.org/officeDocument/2006/relationships/hyperlink" Target="https://www.iea.org/etp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20" sqref="A20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5</v>
      </c>
    </row>
    <row r="2" spans="1:2" x14ac:dyDescent="0.25">
      <c r="A2" s="1" t="s">
        <v>6</v>
      </c>
    </row>
    <row r="4" spans="1:2" x14ac:dyDescent="0.25">
      <c r="A4" s="1" t="s">
        <v>1</v>
      </c>
      <c r="B4" s="16" t="s">
        <v>12</v>
      </c>
    </row>
    <row r="5" spans="1:2" x14ac:dyDescent="0.25">
      <c r="B5" t="s">
        <v>0</v>
      </c>
    </row>
    <row r="6" spans="1:2" x14ac:dyDescent="0.25">
      <c r="B6" s="2">
        <v>2017</v>
      </c>
    </row>
    <row r="7" spans="1:2" x14ac:dyDescent="0.25">
      <c r="B7" t="s">
        <v>36</v>
      </c>
    </row>
    <row r="8" spans="1:2" x14ac:dyDescent="0.25">
      <c r="B8" s="9" t="s">
        <v>37</v>
      </c>
    </row>
    <row r="9" spans="1:2" x14ac:dyDescent="0.25">
      <c r="B9" t="s">
        <v>38</v>
      </c>
    </row>
    <row r="11" spans="1:2" x14ac:dyDescent="0.25">
      <c r="B11" s="16" t="s">
        <v>43</v>
      </c>
    </row>
    <row r="12" spans="1:2" x14ac:dyDescent="0.25">
      <c r="B12" t="s">
        <v>15</v>
      </c>
    </row>
    <row r="13" spans="1:2" x14ac:dyDescent="0.25">
      <c r="B13" t="s">
        <v>13</v>
      </c>
    </row>
    <row r="14" spans="1:2" x14ac:dyDescent="0.25">
      <c r="B14" t="s">
        <v>16</v>
      </c>
    </row>
    <row r="15" spans="1:2" x14ac:dyDescent="0.25">
      <c r="B15" t="s">
        <v>17</v>
      </c>
    </row>
    <row r="18" spans="1:5" x14ac:dyDescent="0.25">
      <c r="A18" s="1" t="s">
        <v>7</v>
      </c>
    </row>
    <row r="19" spans="1:5" x14ac:dyDescent="0.25">
      <c r="A19" t="s">
        <v>3</v>
      </c>
    </row>
    <row r="20" spans="1:5" x14ac:dyDescent="0.25">
      <c r="A20" t="s">
        <v>39</v>
      </c>
    </row>
    <row r="21" spans="1:5" x14ac:dyDescent="0.25">
      <c r="A21" t="s">
        <v>40</v>
      </c>
    </row>
    <row r="23" spans="1:5" x14ac:dyDescent="0.25">
      <c r="A23" t="s">
        <v>41</v>
      </c>
    </row>
    <row r="24" spans="1:5" x14ac:dyDescent="0.25">
      <c r="A24" t="s">
        <v>42</v>
      </c>
    </row>
    <row r="29" spans="1:5" x14ac:dyDescent="0.25">
      <c r="A29" s="1"/>
      <c r="B29" s="5"/>
      <c r="C29" s="6"/>
      <c r="D29" s="7"/>
      <c r="E29" s="6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5"/>
      <c r="C31" s="6"/>
      <c r="D31" s="4"/>
      <c r="E31" s="4"/>
    </row>
    <row r="32" spans="1:5" x14ac:dyDescent="0.25">
      <c r="B32" s="5"/>
      <c r="C32" s="6"/>
    </row>
    <row r="33" spans="2:3" x14ac:dyDescent="0.25">
      <c r="B33" s="5"/>
      <c r="C33" s="6"/>
    </row>
    <row r="34" spans="2:3" x14ac:dyDescent="0.25">
      <c r="B34" s="4"/>
      <c r="C34" s="4"/>
    </row>
    <row r="35" spans="2:3" x14ac:dyDescent="0.25">
      <c r="B35" s="4"/>
      <c r="C35" s="4"/>
    </row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4" sqref="C4"/>
    </sheetView>
  </sheetViews>
  <sheetFormatPr defaultRowHeight="15" x14ac:dyDescent="0.25"/>
  <cols>
    <col min="1" max="1" width="18.42578125" customWidth="1"/>
    <col min="2" max="2" width="30.85546875" customWidth="1"/>
    <col min="3" max="3" width="29.42578125" customWidth="1"/>
  </cols>
  <sheetData>
    <row r="1" spans="1:9" ht="15.75" x14ac:dyDescent="0.25">
      <c r="A1" s="10" t="s">
        <v>4</v>
      </c>
      <c r="B1" s="11" t="s">
        <v>8</v>
      </c>
      <c r="C1" s="12" t="s">
        <v>9</v>
      </c>
      <c r="D1" s="11">
        <v>2025</v>
      </c>
      <c r="E1" s="13">
        <v>2030</v>
      </c>
      <c r="F1" s="13">
        <v>2035</v>
      </c>
      <c r="G1" s="13">
        <v>2040</v>
      </c>
      <c r="H1" s="11">
        <v>2045</v>
      </c>
      <c r="I1" s="11">
        <v>2050</v>
      </c>
    </row>
    <row r="2" spans="1:9" x14ac:dyDescent="0.25">
      <c r="A2" t="s">
        <v>11</v>
      </c>
      <c r="B2" t="s">
        <v>10</v>
      </c>
      <c r="C2" t="s">
        <v>34</v>
      </c>
      <c r="D2" s="14">
        <v>16.582290337592905</v>
      </c>
      <c r="E2" s="14">
        <v>23.814401470978432</v>
      </c>
      <c r="F2" s="14">
        <v>54.771458505375684</v>
      </c>
      <c r="G2" s="14">
        <v>84.398598642794894</v>
      </c>
      <c r="H2" s="14">
        <v>114.97043616285887</v>
      </c>
      <c r="I2" s="14">
        <v>137.31647282194587</v>
      </c>
    </row>
    <row r="3" spans="1:9" s="19" customFormat="1" x14ac:dyDescent="0.25">
      <c r="A3" s="19" t="s">
        <v>11</v>
      </c>
      <c r="B3" s="19" t="s">
        <v>10</v>
      </c>
      <c r="C3" s="19" t="s">
        <v>35</v>
      </c>
      <c r="D3" s="14">
        <v>74.522465374238834</v>
      </c>
      <c r="E3" s="14">
        <v>209.0508936872576</v>
      </c>
      <c r="F3" s="14">
        <v>402.9229168665147</v>
      </c>
      <c r="G3" s="14">
        <v>713.68496475914014</v>
      </c>
      <c r="H3" s="14">
        <v>1034.8748748212665</v>
      </c>
      <c r="I3" s="14">
        <v>1143.6279327949492</v>
      </c>
    </row>
    <row r="5" spans="1:9" x14ac:dyDescent="0.25">
      <c r="A5" s="3"/>
      <c r="B5" s="2"/>
      <c r="C5" s="2"/>
    </row>
    <row r="6" spans="1:9" x14ac:dyDescent="0.25">
      <c r="A6" s="2"/>
      <c r="B6" s="2"/>
      <c r="C6" s="2"/>
    </row>
    <row r="7" spans="1:9" x14ac:dyDescent="0.25">
      <c r="A7" s="2"/>
      <c r="B7" s="15"/>
      <c r="C7" s="15"/>
    </row>
    <row r="8" spans="1:9" x14ac:dyDescent="0.25">
      <c r="A8" s="2"/>
      <c r="B8" s="15"/>
      <c r="C8" s="15"/>
    </row>
    <row r="9" spans="1:9" x14ac:dyDescent="0.25">
      <c r="A9" s="2"/>
      <c r="B9" s="15"/>
      <c r="C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8" customWidth="1"/>
    <col min="2" max="2" width="24" customWidth="1"/>
    <col min="3" max="3" width="27.5703125" customWidth="1"/>
  </cols>
  <sheetData>
    <row r="1" spans="1:3" x14ac:dyDescent="0.25">
      <c r="A1" s="16" t="s">
        <v>14</v>
      </c>
      <c r="B1" s="18" t="s">
        <v>18</v>
      </c>
      <c r="C1" s="18" t="s">
        <v>26</v>
      </c>
    </row>
    <row r="2" spans="1:3" x14ac:dyDescent="0.25">
      <c r="A2" t="s">
        <v>19</v>
      </c>
      <c r="B2">
        <v>1.5</v>
      </c>
      <c r="C2" s="17" t="s">
        <v>27</v>
      </c>
    </row>
    <row r="3" spans="1:3" x14ac:dyDescent="0.25">
      <c r="A3" t="s">
        <v>20</v>
      </c>
      <c r="B3">
        <v>0.25</v>
      </c>
      <c r="C3" s="17" t="s">
        <v>28</v>
      </c>
    </row>
    <row r="4" spans="1:3" x14ac:dyDescent="0.25">
      <c r="A4" t="s">
        <v>21</v>
      </c>
      <c r="B4">
        <v>0.33</v>
      </c>
      <c r="C4" s="17" t="s">
        <v>29</v>
      </c>
    </row>
    <row r="5" spans="1:3" x14ac:dyDescent="0.25">
      <c r="A5" t="s">
        <v>22</v>
      </c>
      <c r="B5">
        <v>0.36499999999999999</v>
      </c>
      <c r="C5" s="17" t="s">
        <v>30</v>
      </c>
    </row>
    <row r="6" spans="1:3" x14ac:dyDescent="0.25">
      <c r="A6" t="s">
        <v>23</v>
      </c>
      <c r="B6">
        <v>0.2</v>
      </c>
      <c r="C6" s="17" t="s">
        <v>30</v>
      </c>
    </row>
    <row r="7" spans="1:3" x14ac:dyDescent="0.25">
      <c r="A7" t="s">
        <v>24</v>
      </c>
      <c r="B7">
        <v>1</v>
      </c>
      <c r="C7" s="17" t="s">
        <v>30</v>
      </c>
    </row>
    <row r="8" spans="1:3" x14ac:dyDescent="0.25">
      <c r="A8" t="s">
        <v>31</v>
      </c>
      <c r="B8">
        <v>0.125</v>
      </c>
      <c r="C8" s="17" t="s">
        <v>32</v>
      </c>
    </row>
    <row r="9" spans="1:3" x14ac:dyDescent="0.25">
      <c r="A9" t="s">
        <v>25</v>
      </c>
      <c r="B9">
        <v>1</v>
      </c>
      <c r="C9" s="17" t="s">
        <v>30</v>
      </c>
    </row>
    <row r="10" spans="1:3" x14ac:dyDescent="0.25">
      <c r="A10" t="s">
        <v>33</v>
      </c>
      <c r="B10">
        <v>1</v>
      </c>
      <c r="C10" s="1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8.5703125" customWidth="1"/>
    <col min="3" max="3" width="9.85546875" customWidth="1"/>
    <col min="11" max="11" width="10" bestFit="1" customWidth="1"/>
    <col min="16" max="1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0" x14ac:dyDescent="0.25">
      <c r="A2" s="20" t="s">
        <v>45</v>
      </c>
      <c r="B2" s="8">
        <f>SUM('MIT Data'!B2:B10)*10^6</f>
        <v>5770000</v>
      </c>
      <c r="C2" s="8">
        <f>($K$2-$B$2)/COUNT($C$1:$J$1)+B2</f>
        <v>7121536.2921991134</v>
      </c>
      <c r="D2" s="8">
        <f t="shared" ref="D2:J2" si="0">($K$2-$B$2)/COUNT($C$1:$J$1)+C2</f>
        <v>8473072.5843982268</v>
      </c>
      <c r="E2" s="8">
        <f t="shared" si="0"/>
        <v>9824608.8765973393</v>
      </c>
      <c r="F2" s="8">
        <f t="shared" si="0"/>
        <v>11176145.168796452</v>
      </c>
      <c r="G2" s="8">
        <f t="shared" si="0"/>
        <v>12527681.460995564</v>
      </c>
      <c r="H2" s="8">
        <f t="shared" si="0"/>
        <v>13879217.753194677</v>
      </c>
      <c r="I2" s="8">
        <f t="shared" si="0"/>
        <v>15230754.045393789</v>
      </c>
      <c r="J2" s="8">
        <f t="shared" si="0"/>
        <v>16582290.337592902</v>
      </c>
      <c r="K2" s="8">
        <f>'ETP data'!D2*10^6</f>
        <v>16582290.337592905</v>
      </c>
      <c r="L2" s="8">
        <f>(($P$2-$K$2)/COUNT($L$1:$P$1))+K2</f>
        <v>18028712.564270012</v>
      </c>
      <c r="M2" s="8">
        <f t="shared" ref="M2:O2" si="1">(($P$2-$K$2)/COUNT($L$1:$P$1))+L2</f>
        <v>19475134.790947117</v>
      </c>
      <c r="N2" s="8">
        <f t="shared" si="1"/>
        <v>20921557.017624222</v>
      </c>
      <c r="O2" s="8">
        <f t="shared" si="1"/>
        <v>22367979.244301327</v>
      </c>
      <c r="P2" s="8">
        <f>'ETP data'!E2*10^6</f>
        <v>23814401.470978431</v>
      </c>
      <c r="Q2" s="8">
        <f>(($U$2-$P$2)/COUNT($Q$1:$U$1))+P2</f>
        <v>30005812.877857883</v>
      </c>
      <c r="R2" s="8">
        <f t="shared" ref="R2:T2" si="2">(($U$2-$P$2)/COUNT($Q$1:$U$1))+Q2</f>
        <v>36197224.284737334</v>
      </c>
      <c r="S2" s="8">
        <f t="shared" si="2"/>
        <v>42388635.691616781</v>
      </c>
      <c r="T2" s="8">
        <f t="shared" si="2"/>
        <v>48580047.098496228</v>
      </c>
      <c r="U2" s="8">
        <f>'ETP data'!F2*10^6</f>
        <v>54771458.505375683</v>
      </c>
      <c r="V2" s="8">
        <f>(($Z$2-$U$2)/COUNT($V$1:$Z$1))+U2</f>
        <v>60696886.532859527</v>
      </c>
      <c r="W2" s="8">
        <f t="shared" ref="W2:Y2" si="3">(($Z$2-$U$2)/COUNT($V$1:$Z$1))+V2</f>
        <v>66622314.56034337</v>
      </c>
      <c r="X2" s="8">
        <f t="shared" si="3"/>
        <v>72547742.587827206</v>
      </c>
      <c r="Y2" s="8">
        <f t="shared" si="3"/>
        <v>78473170.615311041</v>
      </c>
      <c r="Z2" s="8">
        <f>'ETP data'!G2*10^6</f>
        <v>84398598.642794892</v>
      </c>
      <c r="AA2" s="8">
        <f>(($AE$2-$Z$2)/COUNT($AA$1:$AE$1))+Z2</f>
        <v>90512966.146807685</v>
      </c>
      <c r="AB2" s="8">
        <f t="shared" ref="AB2:AD2" si="4">(($AE$2-$Z$2)/COUNT($AA$1:$AE$1))+AA2</f>
        <v>96627333.650820479</v>
      </c>
      <c r="AC2" s="8">
        <f t="shared" si="4"/>
        <v>102741701.15483327</v>
      </c>
      <c r="AD2" s="8">
        <f t="shared" si="4"/>
        <v>108856068.65884607</v>
      </c>
      <c r="AE2" s="8">
        <f>'ETP data'!H2*10^6</f>
        <v>114970436.16285887</v>
      </c>
      <c r="AF2" s="8">
        <f>(($AJ$2-$AE$2)/COUNT($AF$1:$AJ$1))+AE2</f>
        <v>119439643.49467628</v>
      </c>
      <c r="AG2" s="8">
        <f t="shared" ref="AG2:AI2" si="5">(($AJ$2-$AE$2)/COUNT($AF$1:$AJ$1))+AF2</f>
        <v>123908850.82649368</v>
      </c>
      <c r="AH2" s="8">
        <f t="shared" si="5"/>
        <v>128378058.15831108</v>
      </c>
      <c r="AI2" s="8">
        <f t="shared" si="5"/>
        <v>132847265.49012849</v>
      </c>
      <c r="AJ2" s="8">
        <f>'ETP data'!I2*10^6</f>
        <v>137316472.82194588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3" sqref="A3"/>
    </sheetView>
  </sheetViews>
  <sheetFormatPr defaultRowHeight="15" x14ac:dyDescent="0.25"/>
  <cols>
    <col min="1" max="1" width="39.140625" customWidth="1"/>
    <col min="2" max="2" width="9" customWidth="1"/>
    <col min="3" max="3" width="8.42578125" customWidth="1"/>
    <col min="11" max="11" width="10" bestFit="1" customWidth="1"/>
    <col min="16" max="1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0" x14ac:dyDescent="0.25">
      <c r="A2" s="20" t="s">
        <v>44</v>
      </c>
      <c r="B2" s="8">
        <f>'CSA-BTCS'!B2</f>
        <v>5770000</v>
      </c>
      <c r="C2" s="8">
        <f>'CSA-BTCS'!C2</f>
        <v>7121536.2921991134</v>
      </c>
      <c r="D2" s="8">
        <f>'CSA-BTCS'!D2</f>
        <v>8473072.5843982268</v>
      </c>
      <c r="E2" s="8">
        <f>($K$2-$D$2)/COUNT($E$1:$K$1)+D2</f>
        <v>17908700.125804029</v>
      </c>
      <c r="F2" s="8">
        <f t="shared" ref="F2:J2" si="0">($K$2-$D$2)/COUNT($E$1:$K$1)+E2</f>
        <v>27344327.66720983</v>
      </c>
      <c r="G2" s="8">
        <f t="shared" si="0"/>
        <v>36779955.208615631</v>
      </c>
      <c r="H2" s="8">
        <f t="shared" si="0"/>
        <v>46215582.750021428</v>
      </c>
      <c r="I2" s="8">
        <f t="shared" si="0"/>
        <v>55651210.291427225</v>
      </c>
      <c r="J2" s="8">
        <f t="shared" si="0"/>
        <v>65086837.832833022</v>
      </c>
      <c r="K2" s="8">
        <f>'ETP data'!D3*10^6</f>
        <v>74522465.374238834</v>
      </c>
      <c r="L2" s="8">
        <f>(($P$2-$K$2)/COUNT($L$1:$P$1))+K2</f>
        <v>101428151.03684258</v>
      </c>
      <c r="M2" s="8">
        <f t="shared" ref="M2:O2" si="1">(($P$2-$K$2)/COUNT($L$1:$P$1))+L2</f>
        <v>128333836.69944634</v>
      </c>
      <c r="N2" s="8">
        <f t="shared" si="1"/>
        <v>155239522.36205009</v>
      </c>
      <c r="O2" s="8">
        <f t="shared" si="1"/>
        <v>182145208.02465382</v>
      </c>
      <c r="P2" s="8">
        <f>'ETP data'!E3*10^6</f>
        <v>209050893.68725759</v>
      </c>
      <c r="Q2" s="8">
        <f>(($U$2-$P$2)/COUNT($Q$1:$U$1))+P2</f>
        <v>247825298.323109</v>
      </c>
      <c r="R2" s="8">
        <f t="shared" ref="R2:T2" si="2">(($U$2-$P$2)/COUNT($Q$1:$U$1))+Q2</f>
        <v>286599702.95896041</v>
      </c>
      <c r="S2" s="8">
        <f t="shared" si="2"/>
        <v>325374107.59481186</v>
      </c>
      <c r="T2" s="8">
        <f t="shared" si="2"/>
        <v>364148512.2306633</v>
      </c>
      <c r="U2" s="8">
        <f>'ETP data'!F3*10^6</f>
        <v>402922916.86651468</v>
      </c>
      <c r="V2" s="8">
        <f>(($Z$2-$U$2)/COUNT($V$1:$Z$1))+U2</f>
        <v>465075326.44503975</v>
      </c>
      <c r="W2" s="8">
        <f t="shared" ref="W2:Y2" si="3">(($Z$2-$U$2)/COUNT($V$1:$Z$1))+V2</f>
        <v>527227736.02356482</v>
      </c>
      <c r="X2" s="8">
        <f t="shared" si="3"/>
        <v>589380145.60208988</v>
      </c>
      <c r="Y2" s="8">
        <f t="shared" si="3"/>
        <v>651532555.18061495</v>
      </c>
      <c r="Z2" s="8">
        <f>'ETP data'!G3*10^6</f>
        <v>713684964.75914013</v>
      </c>
      <c r="AA2" s="8">
        <f>(($AE$2-$Z$2)/COUNT($AA$1:$AE$1))+Z2</f>
        <v>777922946.77156544</v>
      </c>
      <c r="AB2" s="8">
        <f t="shared" ref="AB2:AD2" si="4">(($AE$2-$Z$2)/COUNT($AA$1:$AE$1))+AA2</f>
        <v>842160928.78399074</v>
      </c>
      <c r="AC2" s="8">
        <f t="shared" si="4"/>
        <v>906398910.79641604</v>
      </c>
      <c r="AD2" s="8">
        <f t="shared" si="4"/>
        <v>970636892.80884135</v>
      </c>
      <c r="AE2" s="8">
        <f>'ETP data'!H3*10^6</f>
        <v>1034874874.8212665</v>
      </c>
      <c r="AF2" s="8">
        <f>(($AJ$2-$AE$2)/COUNT($AF$1:$AJ$1))+AE2</f>
        <v>1056625486.4160031</v>
      </c>
      <c r="AG2" s="8">
        <f t="shared" ref="AG2:AI2" si="5">(($AJ$2-$AE$2)/COUNT($AF$1:$AJ$1))+AF2</f>
        <v>1078376098.0107396</v>
      </c>
      <c r="AH2" s="8">
        <f t="shared" si="5"/>
        <v>1100126709.6054761</v>
      </c>
      <c r="AI2" s="8">
        <f t="shared" si="5"/>
        <v>1121877321.2002127</v>
      </c>
      <c r="AJ2" s="8">
        <f>'ETP data'!I3*10^6</f>
        <v>1143627932.7949493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ETP data</vt:lpstr>
      <vt:lpstr>MIT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2019-08-20T17:25:46Z</dcterms:modified>
</cp:coreProperties>
</file>