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brazil\"/>
    </mc:Choice>
  </mc:AlternateContent>
  <bookViews>
    <workbookView xWindow="0" yWindow="0" windowWidth="19200" windowHeight="6585"/>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externalReferences>
    <externalReference r:id="rId11"/>
    <externalReference r:id="rId12"/>
  </externalReferences>
  <calcPr calcId="162913"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3" roundtripDataSignature="AMtx7mgeb+ekSLH/u36faJpzHWwxejFF0w=="/>
    </ext>
  </extLst>
</workbook>
</file>

<file path=xl/calcChain.xml><?xml version="1.0" encoding="utf-8"?>
<calcChain xmlns="http://schemas.openxmlformats.org/spreadsheetml/2006/main">
  <c r="F146" i="4" l="1"/>
  <c r="F144" i="4"/>
  <c r="F143" i="4"/>
  <c r="F142" i="4"/>
  <c r="F140" i="4"/>
  <c r="F139" i="4"/>
  <c r="F137" i="4"/>
  <c r="F136" i="4"/>
  <c r="F133" i="4"/>
  <c r="F132" i="4"/>
  <c r="F131" i="4"/>
  <c r="F130"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0" i="4"/>
  <c r="F79" i="4"/>
  <c r="F78" i="4"/>
  <c r="F77" i="4"/>
  <c r="F76" i="4"/>
  <c r="F75" i="4"/>
  <c r="F74" i="4"/>
  <c r="F73" i="4"/>
  <c r="F72" i="4"/>
  <c r="F71" i="4"/>
  <c r="F70" i="4"/>
  <c r="F69" i="4"/>
  <c r="F67" i="4"/>
  <c r="F66" i="4"/>
  <c r="F51" i="4"/>
  <c r="F49" i="4"/>
  <c r="F48" i="4"/>
  <c r="F47" i="4"/>
  <c r="F46" i="4"/>
  <c r="F38" i="4"/>
  <c r="F37" i="4"/>
  <c r="F36" i="4"/>
  <c r="F35" i="4"/>
  <c r="F34" i="4"/>
  <c r="F33" i="4"/>
  <c r="F32" i="4"/>
  <c r="F30" i="4"/>
  <c r="F29" i="4"/>
  <c r="F28" i="4"/>
  <c r="F27" i="4"/>
  <c r="F26" i="4"/>
  <c r="F25" i="4"/>
  <c r="F24" i="4"/>
  <c r="F23" i="4"/>
  <c r="F22" i="4"/>
  <c r="F21" i="4"/>
  <c r="F20" i="4"/>
  <c r="F19" i="4"/>
  <c r="F18" i="4"/>
  <c r="F17" i="4"/>
  <c r="F16" i="4"/>
  <c r="F15" i="4"/>
  <c r="F14" i="4"/>
  <c r="F13" i="4"/>
  <c r="F12" i="4"/>
  <c r="F11" i="4"/>
  <c r="F10" i="4"/>
  <c r="F9" i="4"/>
  <c r="F8" i="4"/>
  <c r="F6" i="4"/>
  <c r="F5" i="4"/>
  <c r="F4" i="4"/>
  <c r="F3" i="4"/>
  <c r="F2" i="4"/>
  <c r="F40" i="4"/>
  <c r="F39" i="4"/>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B511" i="2"/>
  <c r="C511" i="2"/>
  <c r="A512" i="2"/>
  <c r="B512" i="2"/>
  <c r="C512" i="2"/>
  <c r="A513" i="2"/>
  <c r="B513" i="2"/>
  <c r="C513" i="2"/>
  <c r="A514" i="2"/>
  <c r="B514" i="2"/>
  <c r="C514" i="2"/>
  <c r="A515" i="2"/>
  <c r="B515" i="2"/>
  <c r="C515" i="2"/>
  <c r="A516" i="2"/>
  <c r="B516" i="2"/>
  <c r="C516" i="2"/>
  <c r="A517" i="2"/>
  <c r="B517" i="2"/>
  <c r="C517" i="2"/>
  <c r="A518" i="2"/>
  <c r="B518" i="2"/>
  <c r="C518" i="2"/>
  <c r="B519" i="2"/>
  <c r="B524" i="2" s="1"/>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B545" i="2"/>
  <c r="C545" i="2"/>
  <c r="A546" i="2"/>
  <c r="B546" i="2"/>
  <c r="C546" i="2"/>
  <c r="A547" i="2"/>
  <c r="C547" i="2"/>
  <c r="A548" i="2"/>
  <c r="C548" i="2"/>
  <c r="A549" i="2"/>
  <c r="B549" i="2"/>
  <c r="C549" i="2"/>
  <c r="A550" i="2"/>
  <c r="B550" i="2"/>
  <c r="C550" i="2"/>
  <c r="A551" i="2"/>
  <c r="C551" i="2"/>
  <c r="A552" i="2"/>
  <c r="C552" i="2"/>
  <c r="B553" i="2"/>
  <c r="B558" i="2" s="1"/>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5" i="2" l="1"/>
  <c r="B521" i="2"/>
  <c r="B560" i="2"/>
  <c r="B526" i="2"/>
  <c r="B522" i="2"/>
  <c r="B557" i="2"/>
  <c r="B551" i="2"/>
  <c r="B543" i="2"/>
  <c r="B523" i="2"/>
  <c r="B509" i="2"/>
  <c r="B554" i="2"/>
  <c r="B548" i="2"/>
  <c r="B520" i="2"/>
  <c r="B556" i="2"/>
  <c r="B559" i="2"/>
  <c r="B525" i="2"/>
  <c r="B547" i="2"/>
  <c r="B561" i="2"/>
  <c r="B552" i="2"/>
  <c r="B527" i="2"/>
  <c r="B530" i="2" l="1"/>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K269" i="2"/>
  <c r="J269" i="2"/>
  <c r="K251" i="2"/>
  <c r="J251" i="2"/>
  <c r="K248" i="2"/>
  <c r="J248" i="2"/>
  <c r="K237" i="2"/>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M150" i="2"/>
  <c r="R148" i="2"/>
  <c r="Q148" i="2"/>
  <c r="O148" i="2"/>
  <c r="N148" i="2"/>
  <c r="M148" i="2"/>
  <c r="L148" i="2"/>
  <c r="K148" i="2"/>
  <c r="J148" i="2"/>
  <c r="R147" i="2"/>
  <c r="Q147" i="2"/>
  <c r="O147" i="2"/>
  <c r="N147" i="2"/>
  <c r="M147" i="2"/>
  <c r="L147" i="2"/>
  <c r="K147" i="2"/>
  <c r="R146" i="2"/>
  <c r="Q146" i="2"/>
  <c r="O146" i="2"/>
  <c r="N146" i="2"/>
  <c r="M146" i="2"/>
  <c r="L146" i="2"/>
  <c r="K146" i="2"/>
  <c r="J146" i="2"/>
  <c r="R145" i="2"/>
  <c r="Q145" i="2"/>
  <c r="O145" i="2"/>
  <c r="N145" i="2"/>
  <c r="M145" i="2"/>
  <c r="L145" i="2"/>
  <c r="K145" i="2"/>
  <c r="J145" i="2"/>
  <c r="R144" i="2"/>
  <c r="Q144" i="2"/>
  <c r="O144" i="2"/>
  <c r="N144" i="2"/>
  <c r="M144" i="2"/>
  <c r="L144" i="2"/>
  <c r="K144" i="2"/>
  <c r="J144" i="2"/>
  <c r="R136" i="2"/>
  <c r="Q136" i="2"/>
  <c r="O136" i="2"/>
  <c r="N136" i="2"/>
  <c r="M136" i="2"/>
  <c r="L136" i="2"/>
  <c r="K136" i="2"/>
  <c r="J136" i="2"/>
  <c r="T135" i="2"/>
  <c r="T136" i="2" s="1"/>
  <c r="R135" i="2"/>
  <c r="Q135" i="2"/>
  <c r="O135" i="2"/>
  <c r="N135" i="2"/>
  <c r="M135" i="2"/>
  <c r="L135" i="2"/>
  <c r="K135" i="2"/>
  <c r="J135" i="2"/>
  <c r="R134" i="2"/>
  <c r="Q134" i="2"/>
  <c r="O134" i="2"/>
  <c r="N134" i="2"/>
  <c r="M134" i="2"/>
  <c r="L134" i="2"/>
  <c r="K134" i="2"/>
  <c r="J134" i="2"/>
  <c r="R133" i="2"/>
  <c r="Q133" i="2"/>
  <c r="O133" i="2"/>
  <c r="N133" i="2"/>
  <c r="M133" i="2"/>
  <c r="L133" i="2"/>
  <c r="K133" i="2"/>
  <c r="J133" i="2"/>
  <c r="R132" i="2"/>
  <c r="Q132" i="2"/>
  <c r="O132" i="2"/>
  <c r="N132" i="2"/>
  <c r="M132" i="2"/>
  <c r="L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M138" i="2" s="1"/>
  <c r="G154" i="8"/>
  <c r="G153" i="8"/>
  <c r="B162" i="8" s="1"/>
  <c r="G152" i="8"/>
  <c r="B161" i="8" s="1"/>
  <c r="M140" i="2" s="1"/>
  <c r="G151" i="8"/>
  <c r="G150" i="8"/>
  <c r="G149" i="8"/>
  <c r="G148" i="8"/>
  <c r="G147" i="8"/>
  <c r="G146" i="8"/>
  <c r="G145" i="8"/>
  <c r="B160" i="8" s="1"/>
  <c r="M142" i="2"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D681" i="7"/>
  <c r="C681" i="7"/>
  <c r="B681" i="7"/>
  <c r="H675" i="7"/>
  <c r="AE670" i="7"/>
  <c r="AD670" i="7"/>
  <c r="Z670" i="7"/>
  <c r="Y670" i="7"/>
  <c r="T670" i="7"/>
  <c r="S670" i="7"/>
  <c r="R670" i="7"/>
  <c r="P670" i="7"/>
  <c r="O670" i="7"/>
  <c r="N670" i="7"/>
  <c r="M670" i="7"/>
  <c r="L670" i="7"/>
  <c r="K670" i="7"/>
  <c r="I670" i="7"/>
  <c r="G670" i="7"/>
  <c r="F670" i="7"/>
  <c r="E670" i="7"/>
  <c r="D670" i="7"/>
  <c r="C670" i="7"/>
  <c r="AJ669" i="7"/>
  <c r="AJ670" i="7" s="1"/>
  <c r="AI669" i="7"/>
  <c r="AI670" i="7" s="1"/>
  <c r="AH669" i="7"/>
  <c r="AH670" i="7" s="1"/>
  <c r="AG669" i="7"/>
  <c r="AA669" i="7"/>
  <c r="AA670" i="7" s="1"/>
  <c r="Y669" i="7"/>
  <c r="X669" i="7"/>
  <c r="X670" i="7" s="1"/>
  <c r="W669" i="7"/>
  <c r="W670" i="7" s="1"/>
  <c r="V669" i="7"/>
  <c r="Q669" i="7"/>
  <c r="Q670" i="7" s="1"/>
  <c r="J669" i="7"/>
  <c r="J670" i="7" s="1"/>
  <c r="H669" i="7"/>
  <c r="H670" i="7" s="1"/>
  <c r="F669" i="7"/>
  <c r="C669" i="7"/>
  <c r="B669" i="7"/>
  <c r="B670" i="7" s="1"/>
  <c r="H665" i="7"/>
  <c r="D665" i="7"/>
  <c r="H664" i="7"/>
  <c r="G664" i="7"/>
  <c r="C664" i="7"/>
  <c r="H663" i="7"/>
  <c r="E662" i="7"/>
  <c r="D661" i="7"/>
  <c r="G660" i="7"/>
  <c r="G666" i="7" s="1"/>
  <c r="G675" i="7" s="1"/>
  <c r="C660" i="7"/>
  <c r="H656" i="7"/>
  <c r="G656" i="7"/>
  <c r="G665" i="7" s="1"/>
  <c r="F656" i="7"/>
  <c r="F665" i="7" s="1"/>
  <c r="E656" i="7"/>
  <c r="E665" i="7" s="1"/>
  <c r="D656" i="7"/>
  <c r="C656" i="7"/>
  <c r="C665" i="7" s="1"/>
  <c r="B656" i="7"/>
  <c r="B665" i="7" s="1"/>
  <c r="G625" i="7"/>
  <c r="F625" i="7"/>
  <c r="F664" i="7" s="1"/>
  <c r="E625" i="7"/>
  <c r="E664" i="7" s="1"/>
  <c r="D625" i="7"/>
  <c r="D664" i="7" s="1"/>
  <c r="C625" i="7"/>
  <c r="B625" i="7"/>
  <c r="B664" i="7" s="1"/>
  <c r="G590" i="7"/>
  <c r="G663" i="7" s="1"/>
  <c r="F590" i="7"/>
  <c r="F663" i="7" s="1"/>
  <c r="E590" i="7"/>
  <c r="E663" i="7" s="1"/>
  <c r="D590" i="7"/>
  <c r="D663" i="7" s="1"/>
  <c r="C590" i="7"/>
  <c r="C663" i="7" s="1"/>
  <c r="B590" i="7"/>
  <c r="B663" i="7" s="1"/>
  <c r="AJ505" i="7"/>
  <c r="AI505" i="7"/>
  <c r="AH505" i="7"/>
  <c r="AG505" i="7"/>
  <c r="AF505" i="7"/>
  <c r="AE505" i="7"/>
  <c r="AD505" i="7"/>
  <c r="AC505" i="7"/>
  <c r="AB505" i="7"/>
  <c r="AA505" i="7"/>
  <c r="Z505" i="7"/>
  <c r="Y505" i="7"/>
  <c r="X505" i="7"/>
  <c r="W505" i="7"/>
  <c r="V505" i="7"/>
  <c r="U505" i="7"/>
  <c r="T505" i="7"/>
  <c r="S505" i="7"/>
  <c r="R505" i="7"/>
  <c r="Q505" i="7"/>
  <c r="P505" i="7"/>
  <c r="O505" i="7"/>
  <c r="N505" i="7"/>
  <c r="M505" i="7"/>
  <c r="L505" i="7"/>
  <c r="K505" i="7"/>
  <c r="J505" i="7"/>
  <c r="I505" i="7"/>
  <c r="H505" i="7"/>
  <c r="G505" i="7"/>
  <c r="F505" i="7"/>
  <c r="E505" i="7"/>
  <c r="D505" i="7"/>
  <c r="C505" i="7"/>
  <c r="B505" i="7"/>
  <c r="M459" i="7"/>
  <c r="H662" i="7" s="1"/>
  <c r="L459" i="7"/>
  <c r="G662" i="7" s="1"/>
  <c r="K459" i="7"/>
  <c r="F662" i="7" s="1"/>
  <c r="J459" i="7"/>
  <c r="I459" i="7"/>
  <c r="H459" i="7"/>
  <c r="G459" i="7"/>
  <c r="F459" i="7"/>
  <c r="E459" i="7"/>
  <c r="D459" i="7"/>
  <c r="D662" i="7" s="1"/>
  <c r="C459" i="7"/>
  <c r="C662" i="7" s="1"/>
  <c r="B459" i="7"/>
  <c r="B662" i="7" s="1"/>
  <c r="J402" i="7"/>
  <c r="I402" i="7"/>
  <c r="H402" i="7"/>
  <c r="C661" i="7" s="1"/>
  <c r="G402" i="7"/>
  <c r="B661" i="7" s="1"/>
  <c r="F402" i="7"/>
  <c r="E402" i="7"/>
  <c r="D402" i="7"/>
  <c r="C402" i="7"/>
  <c r="B402" i="7"/>
  <c r="H59" i="7"/>
  <c r="H660" i="7" s="1"/>
  <c r="G59" i="7"/>
  <c r="F59" i="7"/>
  <c r="F660" i="7" s="1"/>
  <c r="E59" i="7"/>
  <c r="E660" i="7" s="1"/>
  <c r="E666" i="7" s="1"/>
  <c r="E675" i="7" s="1"/>
  <c r="D59" i="7"/>
  <c r="D660" i="7" s="1"/>
  <c r="C59" i="7"/>
  <c r="B59" i="7"/>
  <c r="B660" i="7" s="1"/>
  <c r="B45" i="3"/>
  <c r="B44" i="3"/>
  <c r="B40" i="3"/>
  <c r="F153" i="4" s="1"/>
  <c r="B39" i="3"/>
  <c r="B38" i="3"/>
  <c r="F149" i="4" s="1"/>
  <c r="B37" i="3"/>
  <c r="F148" i="4" s="1"/>
  <c r="B36" i="3"/>
  <c r="F147" i="4" s="1"/>
  <c r="B35" i="3"/>
  <c r="F145" i="4" s="1"/>
  <c r="B33" i="3"/>
  <c r="F141" i="4" s="1"/>
  <c r="B29" i="3"/>
  <c r="B28" i="3"/>
  <c r="B24" i="3"/>
  <c r="B23" i="3"/>
  <c r="B22" i="3"/>
  <c r="B21" i="3"/>
  <c r="B18" i="3"/>
  <c r="B17" i="3"/>
  <c r="B16" i="3"/>
  <c r="B15" i="3"/>
  <c r="B14" i="3"/>
  <c r="B13" i="3"/>
  <c r="F54" i="4" s="1"/>
  <c r="B12" i="3"/>
  <c r="B11" i="3"/>
  <c r="B10" i="3"/>
  <c r="B9" i="3"/>
  <c r="F44" i="4" s="1"/>
  <c r="B8" i="3"/>
  <c r="B7" i="3"/>
  <c r="B6" i="3"/>
  <c r="F31" i="4" s="1"/>
  <c r="B5" i="3"/>
  <c r="B4" i="3"/>
  <c r="F7" i="4" s="1"/>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R165" i="2"/>
  <c r="Q165" i="2"/>
  <c r="O165" i="2"/>
  <c r="N165" i="2"/>
  <c r="M165" i="2"/>
  <c r="L165" i="2"/>
  <c r="K165" i="2"/>
  <c r="R164" i="2"/>
  <c r="Q164" i="2"/>
  <c r="O164" i="2"/>
  <c r="N164" i="2"/>
  <c r="M164" i="2"/>
  <c r="L164" i="2"/>
  <c r="K164" i="2"/>
  <c r="R163" i="2"/>
  <c r="Q163" i="2"/>
  <c r="O163" i="2"/>
  <c r="N163" i="2"/>
  <c r="M163" i="2"/>
  <c r="L163" i="2"/>
  <c r="K163" i="2"/>
  <c r="K161" i="2"/>
  <c r="J161" i="2"/>
  <c r="K159" i="2"/>
  <c r="J159" i="2"/>
  <c r="K158" i="2"/>
  <c r="J158" i="2"/>
  <c r="O155" i="2"/>
  <c r="N155" i="2"/>
  <c r="M155" i="2"/>
  <c r="L155" i="2"/>
  <c r="K155" i="2"/>
  <c r="J155" i="2"/>
  <c r="S154" i="2"/>
  <c r="S155" i="2" s="1"/>
  <c r="O154" i="2"/>
  <c r="N154" i="2"/>
  <c r="M154" i="2"/>
  <c r="L154" i="2"/>
  <c r="K154" i="2"/>
  <c r="J154" i="2"/>
  <c r="S143" i="2"/>
  <c r="R143" i="2"/>
  <c r="Q143" i="2"/>
  <c r="O143" i="2"/>
  <c r="N143" i="2"/>
  <c r="L143" i="2"/>
  <c r="K143" i="2"/>
  <c r="J143" i="2"/>
  <c r="S142" i="2"/>
  <c r="R142" i="2"/>
  <c r="Q142" i="2"/>
  <c r="O142" i="2"/>
  <c r="N142" i="2"/>
  <c r="L142" i="2"/>
  <c r="K142" i="2"/>
  <c r="J142" i="2"/>
  <c r="S141" i="2"/>
  <c r="R141" i="2"/>
  <c r="Q141" i="2"/>
  <c r="O141" i="2"/>
  <c r="N141" i="2"/>
  <c r="M141" i="2"/>
  <c r="L141" i="2"/>
  <c r="K141" i="2"/>
  <c r="J141" i="2"/>
  <c r="S140" i="2"/>
  <c r="R140" i="2"/>
  <c r="Q140" i="2"/>
  <c r="O140" i="2"/>
  <c r="N140" i="2"/>
  <c r="L140" i="2"/>
  <c r="K140" i="2"/>
  <c r="J140" i="2"/>
  <c r="S139" i="2"/>
  <c r="R139" i="2"/>
  <c r="Q139" i="2"/>
  <c r="O139" i="2"/>
  <c r="N139" i="2"/>
  <c r="L139" i="2"/>
  <c r="K139" i="2"/>
  <c r="J139" i="2"/>
  <c r="S138" i="2"/>
  <c r="R138" i="2"/>
  <c r="Q138" i="2"/>
  <c r="O138" i="2"/>
  <c r="N138" i="2"/>
  <c r="L138" i="2"/>
  <c r="K138" i="2"/>
  <c r="J138" i="2"/>
  <c r="S137" i="2"/>
  <c r="R137" i="2"/>
  <c r="Q137" i="2"/>
  <c r="O137" i="2"/>
  <c r="N137" i="2"/>
  <c r="M137" i="2"/>
  <c r="M143" i="2" s="1"/>
  <c r="L137" i="2"/>
  <c r="K137" i="2"/>
  <c r="J137" i="2"/>
  <c r="M139"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F150" i="4" l="1"/>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K270" i="2"/>
  <c r="B666" i="7"/>
  <c r="B675" i="7" s="1"/>
  <c r="F666" i="7"/>
  <c r="F675" i="7" s="1"/>
  <c r="B672" i="7"/>
  <c r="I675" i="7" s="1"/>
  <c r="A107" i="8"/>
  <c r="D666" i="7"/>
  <c r="D675" i="7" s="1"/>
  <c r="H666" i="7"/>
  <c r="C666" i="7"/>
  <c r="C675" i="7" s="1"/>
  <c r="K273" i="2"/>
  <c r="K277" i="2"/>
  <c r="O439" i="2"/>
  <c r="K271" i="2"/>
  <c r="K275" i="2"/>
  <c r="O441" i="2"/>
  <c r="A103" i="8"/>
  <c r="B187" i="8"/>
  <c r="B189" i="8" s="1"/>
  <c r="K272" i="2"/>
  <c r="B677" i="7" l="1"/>
  <c r="B684" i="7" s="1"/>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<sst xmlns="http://schemas.openxmlformats.org/spreadsheetml/2006/main" count="12419" uniqueCount="4168">
  <si>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</si>
  <si>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</si>
  <si>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</si>
  <si>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</si>
  <si>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</si>
  <si>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</si>
  <si>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</si>
  <si>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</si>
  <si>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</si>
  <si>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</si>
  <si>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</si>
  <si>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</si>
  <si>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</si>
  <si>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</si>
  <si>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</si>
  <si>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</si>
  <si>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</si>
  <si>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</si>
  <si>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</si>
  <si>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</si>
  <si>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</si>
  <si>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</si>
  <si>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</si>
  <si>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</si>
  <si>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</si>
  <si>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</si>
  <si>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</si>
  <si>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</si>
  <si>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</si>
  <si>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</si>
  <si>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</si>
  <si>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</si>
  <si>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</si>
  <si>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</si>
  <si>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</si>
  <si>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</si>
  <si>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</si>
  <si>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</si>
  <si>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</si>
  <si>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</si>
  <si>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</si>
  <si>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</si>
  <si>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</si>
  <si>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</si>
  <si>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</si>
  <si>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</si>
  <si>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</si>
  <si>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</si>
  <si>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</si>
  <si>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</si>
  <si>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</si>
  <si>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</si>
  <si>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</si>
  <si>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</si>
  <si>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</si>
  <si>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</si>
  <si>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</si>
  <si>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</si>
  <si>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</si>
  <si>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</si>
  <si>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</si>
  <si>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</si>
  <si>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</si>
  <si>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</si>
  <si>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</si>
  <si>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</si>
  <si>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</si>
  <si>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</si>
  <si>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</si>
  <si>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</si>
  <si>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</si>
  <si>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</si>
  <si>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</si>
  <si>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</si>
  <si>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</si>
  <si>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</si>
  <si>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</si>
  <si>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</si>
  <si>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</si>
  <si>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</si>
  <si>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</si>
  <si>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</si>
  <si>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</si>
  <si>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</si>
  <si>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</si>
  <si>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</si>
  <si>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</si>
  <si>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</si>
  <si>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</si>
  <si>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</si>
  <si>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</si>
  <si>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</si>
  <si>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</si>
  <si>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</si>
  <si>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</si>
  <si>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</si>
  <si>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</si>
  <si>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</si>
  <si>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</si>
  <si>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</si>
  <si>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</si>
  <si>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</si>
  <si>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</si>
  <si>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</si>
  <si>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</si>
  <si>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</si>
  <si>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</si>
  <si>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</si>
  <si>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</si>
  <si>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</si>
  <si>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</si>
  <si>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</si>
  <si>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</si>
  <si>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</si>
  <si>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</si>
  <si>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</si>
  <si>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</si>
  <si>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</si>
  <si>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</si>
  <si>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</si>
  <si>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</si>
  <si>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</si>
  <si>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</si>
  <si>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</si>
  <si>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</si>
  <si>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</si>
  <si>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</si>
  <si>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</si>
  <si>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</si>
  <si>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</si>
  <si>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</si>
  <si>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</si>
  <si>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</si>
  <si>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</si>
  <si>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</si>
  <si>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</si>
  <si>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</si>
  <si>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</si>
  <si>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</si>
  <si>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</si>
  <si>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</si>
  <si>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</si>
  <si>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</si>
  <si>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</si>
  <si>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</si>
  <si>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</si>
  <si>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</si>
  <si>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</si>
  <si>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</si>
  <si>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</si>
  <si>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</si>
  <si>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</si>
  <si>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</si>
  <si>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</si>
  <si>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</si>
  <si>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</si>
  <si>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</si>
  <si>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</si>
  <si>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</si>
  <si>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</si>
  <si>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</si>
  <si>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</si>
  <si>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</si>
  <si>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</si>
  <si>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</si>
  <si>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</si>
  <si>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</si>
  <si>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</si>
  <si>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</si>
  <si>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</si>
  <si>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</si>
  <si>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</si>
  <si>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</si>
  <si>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</si>
  <si>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</si>
  <si>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</si>
  <si>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</si>
  <si>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</si>
  <si>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</si>
  <si>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</si>
  <si>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</si>
  <si>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</si>
  <si>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</si>
  <si>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</si>
  <si>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</si>
  <si>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</si>
  <si>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</si>
  <si>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</si>
  <si>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</si>
  <si>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</si>
  <si>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</si>
  <si>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</si>
  <si>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</si>
  <si>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</si>
  <si>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</si>
  <si>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</si>
  <si>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</si>
  <si>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</si>
  <si>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</si>
  <si>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</si>
  <si>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</si>
  <si>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</si>
  <si>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</si>
  <si>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</si>
  <si>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</si>
  <si>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</si>
  <si>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</si>
  <si>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</si>
  <si>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</si>
  <si>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</si>
  <si>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</si>
  <si>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</si>
  <si>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</si>
  <si>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</si>
  <si>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</si>
  <si>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</si>
  <si>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</si>
  <si>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</si>
  <si>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</si>
  <si>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</si>
  <si>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</si>
  <si>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</si>
  <si>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</si>
  <si>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</si>
  <si>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</si>
  <si>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</si>
  <si>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</si>
  <si>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</si>
  <si>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</si>
  <si>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</si>
  <si>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</si>
  <si>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</si>
  <si>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</si>
  <si>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</si>
  <si>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</si>
  <si>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</si>
  <si>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</si>
  <si>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</si>
  <si>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</si>
  <si>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</si>
  <si>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</si>
  <si>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</si>
  <si>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</si>
  <si>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</si>
  <si>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</si>
  <si>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</si>
  <si>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</si>
  <si>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</si>
  <si>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</si>
  <si>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</si>
  <si>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</si>
  <si>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</si>
  <si>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</si>
  <si>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</si>
  <si>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</si>
  <si>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</si>
  <si>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</si>
  <si>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</si>
  <si>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</si>
  <si>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</si>
  <si>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</si>
  <si>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</si>
  <si>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</si>
  <si>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</si>
  <si>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</si>
  <si>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</si>
  <si>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</si>
  <si>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</si>
  <si>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</si>
  <si>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</si>
  <si>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</si>
  <si>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</si>
  <si>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</si>
  <si>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</si>
  <si>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</si>
  <si>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</si>
  <si>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</si>
  <si>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</si>
  <si>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</si>
  <si>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</si>
  <si>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</si>
  <si>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</si>
  <si>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</si>
  <si>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</si>
  <si>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</si>
  <si>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</si>
  <si>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</si>
  <si>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</si>
  <si>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</si>
  <si>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</si>
  <si>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</si>
  <si>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</si>
  <si>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</si>
  <si>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</si>
  <si>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</si>
  <si>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</si>
  <si>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</si>
  <si>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</si>
  <si>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</si>
  <si>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</si>
  <si>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</si>
  <si>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</si>
  <si>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</si>
  <si>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</si>
  <si>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</si>
  <si>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</si>
  <si>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</si>
  <si>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</si>
  <si>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</si>
  <si>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</si>
  <si>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</si>
  <si>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</si>
  <si>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</si>
  <si>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</si>
  <si>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</si>
  <si>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</si>
  <si>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</si>
  <si>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</si>
  <si>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</si>
  <si>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</si>
  <si>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</si>
  <si>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</si>
  <si>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</si>
  <si>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</si>
  <si>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</si>
  <si>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</si>
  <si>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</si>
  <si>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</si>
  <si>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</si>
  <si>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</si>
  <si>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</si>
  <si>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</si>
  <si>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</si>
  <si>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</si>
  <si>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</si>
  <si>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</si>
  <si>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</si>
  <si>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</si>
  <si>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</si>
  <si>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</si>
  <si>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</si>
  <si>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</si>
  <si>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</si>
  <si>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</si>
  <si>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</si>
  <si>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</si>
  <si>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</si>
  <si>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</si>
  <si>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</si>
  <si>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</si>
  <si>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</si>
  <si>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</si>
  <si>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</si>
  <si>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</si>
  <si>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</si>
  <si>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</si>
  <si>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</si>
  <si>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</si>
  <si>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</si>
  <si>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</si>
  <si>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</si>
  <si>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</si>
  <si>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</si>
  <si>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</si>
  <si>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</si>
  <si>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</si>
  <si>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</si>
  <si>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</si>
  <si>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</si>
  <si>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</si>
  <si>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</si>
  <si>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</si>
  <si>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</si>
  <si>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</si>
  <si>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</si>
  <si>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</si>
  <si>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</si>
  <si>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</si>
  <si>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</si>
  <si>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</si>
  <si>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</si>
  <si>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</si>
  <si>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</si>
  <si>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</si>
  <si>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</si>
  <si>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</si>
  <si>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</si>
  <si>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</si>
  <si>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</si>
  <si>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</si>
  <si>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</si>
  <si>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</si>
  <si>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</si>
  <si>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</si>
  <si>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</si>
  <si>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</si>
  <si>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</si>
  <si>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</si>
  <si>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</si>
  <si>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</si>
  <si>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</si>
  <si>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</si>
  <si>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</si>
  <si>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</si>
  <si>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</si>
  <si>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</si>
  <si>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</si>
  <si>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</si>
  <si>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</si>
  <si>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</si>
  <si>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</si>
  <si>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</si>
  <si>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</si>
  <si>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</si>
  <si>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</si>
  <si>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</si>
  <si>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</si>
  <si>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</si>
  <si>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</si>
  <si>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</si>
  <si>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</si>
  <si>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</si>
  <si>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</si>
  <si>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</si>
  <si>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</si>
  <si>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</si>
  <si>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</si>
  <si>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</si>
  <si>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</si>
  <si>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</si>
  <si>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</si>
  <si>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</si>
  <si>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</si>
  <si>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</si>
  <si>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</si>
  <si>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</si>
  <si>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</si>
  <si>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</si>
  <si>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</si>
  <si>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</si>
  <si>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</si>
  <si>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</si>
  <si>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</si>
  <si>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</si>
  <si>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</si>
  <si>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</si>
  <si>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</si>
  <si>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</si>
  <si>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</si>
  <si>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</si>
  <si>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</si>
  <si>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</si>
  <si>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</si>
  <si>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</si>
  <si>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</si>
  <si>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</si>
  <si>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</si>
  <si>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</si>
  <si>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</si>
  <si>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</si>
  <si>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</si>
  <si>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</si>
  <si>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</si>
  <si>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</si>
  <si>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</si>
  <si>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</si>
  <si>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</si>
  <si>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</si>
  <si>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</si>
  <si>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</si>
  <si>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</si>
  <si>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</si>
  <si>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</si>
  <si>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</si>
  <si>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</si>
  <si>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</si>
  <si>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</si>
  <si>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</si>
  <si>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</si>
  <si>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</si>
  <si>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</si>
  <si>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</si>
  <si>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</si>
  <si>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</si>
  <si>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</si>
  <si>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</si>
  <si>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</si>
  <si>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</si>
  <si>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</si>
  <si>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</si>
  <si>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</si>
  <si>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</si>
  <si>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</si>
  <si>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</si>
  <si>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</si>
  <si>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</si>
  <si>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</si>
  <si>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</si>
  <si>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</si>
  <si>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</si>
  <si>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</si>
  <si>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</si>
  <si>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</si>
  <si>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</si>
  <si>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</si>
  <si>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</si>
  <si>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</si>
  <si>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</si>
  <si>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</si>
  <si>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</si>
  <si>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</si>
  <si>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</si>
  <si>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</si>
  <si>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</si>
  <si>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</si>
  <si>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</si>
  <si>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</si>
  <si>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</si>
  <si>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</si>
  <si>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</si>
  <si>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</si>
  <si>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</si>
  <si>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</si>
  <si>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</si>
  <si>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</si>
  <si>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</si>
  <si>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</si>
  <si>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</si>
  <si>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</si>
  <si>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</si>
  <si>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</si>
  <si>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</si>
  <si>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</si>
  <si>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</si>
  <si>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</si>
  <si>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</si>
  <si>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</si>
  <si>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</si>
  <si>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</si>
  <si>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</si>
  <si>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</si>
  <si>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</si>
  <si>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</si>
  <si>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</si>
  <si>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</si>
  <si>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</si>
  <si>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</si>
  <si>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</si>
  <si>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</si>
  <si>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</si>
  <si>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</si>
  <si>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</si>
  <si>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</si>
  <si>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</si>
  <si>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</si>
  <si>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</si>
  <si>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</si>
  <si>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</si>
  <si>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</si>
  <si>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</si>
  <si>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</si>
  <si>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</si>
  <si>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</si>
  <si>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</si>
  <si>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</si>
  <si>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</si>
  <si>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</si>
  <si>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</si>
  <si>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</si>
  <si>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</si>
  <si>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</si>
  <si>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</si>
  <si>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</si>
  <si>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</si>
  <si>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</si>
  <si>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</si>
  <si>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</si>
  <si>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</si>
  <si>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</si>
  <si>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</si>
  <si>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</si>
  <si>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</si>
  <si>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</si>
  <si>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</si>
  <si>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</si>
  <si>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</si>
  <si>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</si>
  <si>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</si>
  <si>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</si>
  <si>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</si>
  <si>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</si>
  <si>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</si>
  <si>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</si>
  <si>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</si>
  <si>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</si>
  <si>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</si>
  <si>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</si>
  <si>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</si>
  <si>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</si>
  <si>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</si>
  <si>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</si>
  <si>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</si>
  <si>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</si>
  <si>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</si>
  <si>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</si>
  <si>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</si>
  <si>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</si>
  <si>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</si>
  <si>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</si>
  <si>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</si>
  <si>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</si>
  <si>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</si>
  <si>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</si>
  <si>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</si>
  <si>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</si>
  <si>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</si>
  <si>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</si>
  <si>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</si>
  <si>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</si>
  <si>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</si>
  <si>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</si>
  <si>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</si>
  <si>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</si>
  <si>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</si>
  <si>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</si>
  <si>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</si>
  <si>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</si>
  <si>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</si>
  <si>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</si>
  <si>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</si>
  <si>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</si>
  <si>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</si>
  <si>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</si>
  <si>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</si>
  <si>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</si>
  <si>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</si>
  <si>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</si>
  <si>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</si>
  <si>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</si>
  <si>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</si>
  <si>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</si>
  <si>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</si>
  <si>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</si>
  <si>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</si>
  <si>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</si>
  <si>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</si>
  <si>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</si>
  <si>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</si>
  <si>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</si>
  <si>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</si>
  <si>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</si>
  <si>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</si>
  <si>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</si>
  <si>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</si>
  <si>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</si>
  <si>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</si>
  <si>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</si>
  <si>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</si>
  <si>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</si>
  <si>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</si>
  <si>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</si>
  <si>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</si>
  <si>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</si>
  <si>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</si>
  <si>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</si>
  <si>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</si>
  <si>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</si>
  <si>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</si>
  <si>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</si>
  <si>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</si>
  <si>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</si>
  <si>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</si>
  <si>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</si>
  <si>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</si>
  <si>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</si>
  <si>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</si>
  <si>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</si>
  <si>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</si>
  <si>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</si>
  <si>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</si>
  <si>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</si>
  <si>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</si>
  <si>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</si>
  <si>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</si>
  <si>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</si>
  <si>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</si>
  <si>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</si>
  <si>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</si>
  <si>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</si>
  <si>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</si>
  <si>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</si>
  <si>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</si>
  <si>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</si>
  <si>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</si>
  <si>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</si>
  <si>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</si>
  <si>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</si>
  <si>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</si>
  <si>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</si>
  <si>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</si>
  <si>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</si>
  <si>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</si>
  <si>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</si>
  <si>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</si>
  <si>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</si>
  <si>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</si>
  <si>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</si>
  <si>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</si>
  <si>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</si>
  <si>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</si>
  <si>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</si>
  <si>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</si>
  <si>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</si>
  <si>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</si>
  <si>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</si>
  <si>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</si>
  <si>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</si>
  <si>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</si>
  <si>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</si>
  <si>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</si>
  <si>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</si>
  <si>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</si>
  <si>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</si>
  <si>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</si>
  <si>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</si>
  <si>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</si>
  <si>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</si>
  <si>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</si>
  <si>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</si>
  <si>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</si>
  <si>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</si>
  <si>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</si>
  <si>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</si>
  <si>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</si>
  <si>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</si>
  <si>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</si>
  <si>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</si>
  <si>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</si>
  <si>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</si>
  <si>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</si>
  <si>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</si>
  <si>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</si>
  <si>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</si>
  <si>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</si>
  <si>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</si>
  <si>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</si>
  <si>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</si>
  <si>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</si>
  <si>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</si>
  <si>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</si>
  <si>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</si>
  <si>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</si>
  <si>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</si>
  <si>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</si>
  <si>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</si>
  <si>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</si>
  <si>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</si>
  <si>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</si>
  <si>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</si>
  <si>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</si>
  <si>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</si>
  <si>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</si>
  <si>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</si>
  <si>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</si>
  <si>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</si>
  <si>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</si>
  <si>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</si>
  <si>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</si>
  <si>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</si>
  <si>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</si>
  <si>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</si>
  <si>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</si>
  <si>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</si>
  <si>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</si>
  <si>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</si>
  <si>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</si>
  <si>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</si>
  <si>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</si>
  <si>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</si>
  <si>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</si>
  <si>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</si>
  <si>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</si>
  <si>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</si>
  <si>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</si>
  <si>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</si>
  <si>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</si>
  <si>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</si>
  <si>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</si>
  <si>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</si>
  <si>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</si>
  <si>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</si>
  <si>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</si>
  <si>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</si>
  <si>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</si>
  <si>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</si>
  <si>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</si>
  <si>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</si>
  <si>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</si>
  <si>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</si>
  <si>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</si>
  <si>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</si>
  <si>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</si>
  <si>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</si>
  <si>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</si>
  <si>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</si>
  <si>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</si>
  <si>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</si>
  <si>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</si>
  <si>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</si>
  <si>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</si>
  <si>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</si>
  <si>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</si>
  <si>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</si>
  <si>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</si>
  <si>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</si>
  <si>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</si>
  <si>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</si>
  <si>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</si>
  <si>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</si>
  <si>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</si>
  <si>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</si>
  <si>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</si>
  <si>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</si>
  <si>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</si>
  <si>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</si>
  <si>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</si>
  <si>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</si>
  <si>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</si>
  <si>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</si>
  <si>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</si>
  <si>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</si>
  <si>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</si>
  <si>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</si>
  <si>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</si>
  <si>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</si>
  <si>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</si>
  <si>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</si>
  <si>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</si>
  <si>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</si>
  <si>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</si>
  <si>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</si>
  <si>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</si>
  <si>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</si>
  <si>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</si>
  <si>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</si>
  <si>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</si>
  <si>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</si>
  <si>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</si>
  <si>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</si>
  <si>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</si>
  <si>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</si>
  <si>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</si>
  <si>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</si>
  <si>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</si>
  <si>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</si>
  <si>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</si>
  <si>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</si>
  <si>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</si>
  <si>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</si>
  <si>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</si>
  <si>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</si>
  <si>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</si>
  <si>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</si>
  <si>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</si>
  <si>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</si>
  <si>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</si>
  <si>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</si>
  <si>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</si>
  <si>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</si>
  <si>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</si>
  <si>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</si>
  <si>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</si>
  <si>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</si>
  <si>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</si>
  <si>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</si>
  <si>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</si>
  <si>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</si>
  <si>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</si>
  <si>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</si>
  <si>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</si>
  <si>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</si>
  <si>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</si>
  <si>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</si>
  <si>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</si>
  <si>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</si>
  <si>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</si>
  <si>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</si>
  <si>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</si>
  <si>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</si>
  <si>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</si>
  <si>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</si>
  <si>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</si>
  <si>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</si>
  <si>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</si>
  <si>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</si>
  <si>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</si>
  <si>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</si>
  <si>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</si>
  <si>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</si>
  <si>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</si>
  <si>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</si>
  <si>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</si>
  <si>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</si>
  <si>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</si>
  <si>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</si>
  <si>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</si>
  <si>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</si>
  <si>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</si>
  <si>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</si>
  <si>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</si>
  <si>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</si>
  <si>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</si>
  <si>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</si>
  <si>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</si>
  <si>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</si>
  <si>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</si>
  <si>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</si>
  <si>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</si>
  <si>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</si>
  <si>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</si>
  <si>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</si>
  <si>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</si>
  <si>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</si>
  <si>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</si>
  <si>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</si>
  <si>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</si>
  <si>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</si>
  <si>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</si>
  <si>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</si>
  <si>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</si>
  <si>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</si>
  <si>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</si>
  <si>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</si>
  <si>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</si>
  <si>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</si>
  <si>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</si>
  <si>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</si>
  <si>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</si>
  <si>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</si>
  <si>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</si>
  <si>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</si>
  <si>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</si>
  <si>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</si>
  <si>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</si>
  <si>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</si>
  <si>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</si>
  <si>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</si>
  <si>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</si>
  <si>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</si>
  <si>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</si>
  <si>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</si>
  <si>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</si>
  <si>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</si>
  <si>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</si>
  <si>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</si>
  <si>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</si>
  <si>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</si>
  <si>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</si>
  <si>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</si>
  <si>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</si>
  <si>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</si>
  <si>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</si>
  <si>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</si>
  <si>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</si>
  <si>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</si>
  <si>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</si>
  <si>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</si>
  <si>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</si>
  <si>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</si>
  <si>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</si>
  <si>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</si>
  <si>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</si>
  <si>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</si>
  <si>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</si>
  <si>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</si>
  <si>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</si>
  <si>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</si>
  <si>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</si>
  <si>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</si>
  <si>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</si>
  <si>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</si>
  <si>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</si>
  <si>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</si>
  <si>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</si>
  <si>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</si>
  <si>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</si>
  <si>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</si>
  <si>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</si>
  <si>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</si>
  <si>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</si>
  <si>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</si>
  <si>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</si>
  <si>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</si>
  <si>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</si>
  <si>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</si>
  <si>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</si>
  <si>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</si>
  <si>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</si>
  <si>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</si>
  <si>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</si>
  <si>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</si>
  <si>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</si>
  <si>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</si>
  <si>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</si>
  <si>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</si>
  <si>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</si>
  <si>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</si>
  <si>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</si>
  <si>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</si>
  <si>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</si>
  <si>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</si>
  <si>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</si>
  <si>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</si>
  <si>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</si>
  <si>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</si>
  <si>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</si>
  <si>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</si>
  <si>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</si>
  <si>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</si>
  <si>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</si>
  <si>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</si>
  <si>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</si>
  <si>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</si>
  <si>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</si>
  <si>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</si>
  <si>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</si>
  <si>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</si>
  <si>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</si>
  <si>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</si>
  <si>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</si>
  <si>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</si>
  <si>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</si>
  <si>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</si>
  <si>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</si>
  <si>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</si>
  <si>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</si>
  <si>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</si>
  <si>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</si>
  <si>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</si>
  <si>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</si>
  <si>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</si>
  <si>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</si>
  <si>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</si>
  <si>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</si>
  <si>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</si>
  <si>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</si>
  <si>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</si>
  <si>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</si>
  <si>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</si>
  <si>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</si>
  <si>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</si>
  <si>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</si>
  <si>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</si>
  <si>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</si>
  <si>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</si>
  <si>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</si>
  <si>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</si>
  <si>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</si>
  <si>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</si>
  <si>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</si>
  <si>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</si>
  <si>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</si>
  <si>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</si>
  <si>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</si>
  <si>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</si>
  <si>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</si>
  <si>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</si>
  <si>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</si>
  <si>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</si>
  <si>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</si>
  <si>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</si>
  <si>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</si>
  <si>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</si>
  <si>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</si>
  <si>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</si>
  <si>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</si>
  <si>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</si>
  <si>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</si>
  <si>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</si>
  <si>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</si>
  <si>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</si>
  <si>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</si>
  <si>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</si>
  <si>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</si>
  <si>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</si>
  <si>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</si>
  <si>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</si>
  <si>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</si>
  <si>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</si>
  <si>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</si>
  <si>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</si>
  <si>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</si>
  <si>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</si>
  <si>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</si>
  <si>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</si>
  <si>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</si>
  <si>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</si>
  <si>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</si>
  <si>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</si>
  <si>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</si>
  <si>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</si>
  <si>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</si>
  <si>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</si>
  <si>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</si>
  <si>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</si>
  <si>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</si>
  <si>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</si>
  <si>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</si>
  <si>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</si>
  <si>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</si>
  <si>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</si>
  <si>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</si>
  <si>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</si>
  <si>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</si>
  <si>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</si>
  <si>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</si>
  <si>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</si>
  <si>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</si>
  <si>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</si>
  <si>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</si>
  <si>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</si>
  <si>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</si>
  <si>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</si>
  <si>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</si>
  <si>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</si>
  <si>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</si>
  <si>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</si>
  <si>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</si>
  <si>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</si>
  <si>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</si>
  <si>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</si>
  <si>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</si>
  <si>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</si>
  <si>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</si>
  <si>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</si>
  <si>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</si>
  <si>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</si>
  <si>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</si>
  <si>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</si>
  <si>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</si>
  <si>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</si>
  <si>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</si>
  <si>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</si>
  <si>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</si>
  <si>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</si>
  <si>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</si>
  <si>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</si>
  <si>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</si>
  <si>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</si>
  <si>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</si>
  <si>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</si>
  <si>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</si>
  <si>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</si>
  <si>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</si>
  <si>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</si>
  <si>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</si>
  <si>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</si>
  <si>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</si>
  <si>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</si>
  <si>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</si>
  <si>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</si>
  <si>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</si>
  <si>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</si>
  <si>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</si>
  <si>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</si>
  <si>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</si>
  <si>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</si>
  <si>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</si>
  <si>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</si>
  <si>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</si>
  <si>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</si>
  <si>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</si>
  <si>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</si>
  <si>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</si>
  <si>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</si>
  <si>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</si>
  <si>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</si>
  <si>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</si>
  <si>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</si>
  <si>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</si>
  <si>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</si>
  <si>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</si>
  <si>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</si>
  <si>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</si>
  <si>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</si>
  <si>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</si>
  <si>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</si>
  <si>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</si>
  <si>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</si>
  <si>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</si>
  <si>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</si>
  <si>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</si>
  <si>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</si>
  <si>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</si>
  <si>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</si>
  <si>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</si>
  <si>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</si>
  <si>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</si>
  <si>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</si>
  <si>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</si>
  <si>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</si>
  <si>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</si>
  <si>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</si>
  <si>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</si>
  <si>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</si>
  <si>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</si>
  <si>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</si>
  <si>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</si>
  <si>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</si>
  <si>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</si>
  <si>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</si>
  <si>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</si>
  <si>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</si>
  <si>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</si>
  <si>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</si>
  <si>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</si>
  <si>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</si>
  <si>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</si>
  <si>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</si>
  <si>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</si>
  <si>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</si>
  <si>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</si>
  <si>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</si>
  <si>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</si>
  <si>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</si>
  <si>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</si>
  <si>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</si>
  <si>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</si>
  <si>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</si>
  <si>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</si>
  <si>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</si>
  <si>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</si>
  <si>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</si>
  <si>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</si>
  <si>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</si>
  <si>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</si>
  <si>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</si>
  <si>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</si>
  <si>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</si>
  <si>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</si>
  <si>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</si>
  <si>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</si>
  <si>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</si>
  <si>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</si>
  <si>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</si>
  <si>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</si>
  <si>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</si>
  <si>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</si>
  <si>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</si>
  <si>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</si>
  <si>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</si>
  <si>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</si>
  <si>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</si>
  <si>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</si>
  <si>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</si>
  <si>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</si>
  <si>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</si>
  <si>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</si>
  <si>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</si>
  <si>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</si>
  <si>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</si>
  <si>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</si>
  <si>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</si>
  <si>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</si>
  <si>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</si>
  <si>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</si>
  <si>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</si>
  <si>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</si>
  <si>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</si>
  <si>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</si>
  <si>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</si>
  <si>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</si>
  <si>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</si>
  <si>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</si>
  <si>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</si>
  <si>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</si>
  <si>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</si>
  <si>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</si>
  <si>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</si>
  <si>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</si>
  <si>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</si>
  <si>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</si>
  <si>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</si>
  <si>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</si>
  <si>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</si>
  <si>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</si>
  <si>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</si>
  <si>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</si>
  <si>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</si>
  <si>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</si>
  <si>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</si>
  <si>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</si>
  <si>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</si>
  <si>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</si>
  <si>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</si>
  <si>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</si>
  <si>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</si>
  <si>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</si>
  <si>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</si>
  <si>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</si>
  <si>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</si>
  <si>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</si>
  <si>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</si>
  <si>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</si>
  <si>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</si>
  <si>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</si>
  <si>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</si>
  <si>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</si>
  <si>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</si>
  <si>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</si>
  <si>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</si>
  <si>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</si>
  <si>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</si>
  <si>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</si>
  <si>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</si>
  <si>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</si>
  <si>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</si>
  <si>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</si>
  <si>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</si>
  <si>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</si>
  <si>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</si>
  <si>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</si>
  <si>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</si>
  <si>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</si>
  <si>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</si>
  <si>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</si>
  <si>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</si>
  <si>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</si>
  <si>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</si>
  <si>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</si>
  <si>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</si>
  <si>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</si>
  <si>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</si>
  <si>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</si>
  <si>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</si>
  <si>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</si>
  <si>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</si>
  <si>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</si>
  <si>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</si>
  <si>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</si>
  <si>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</si>
  <si>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</si>
  <si>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</si>
  <si>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</si>
  <si>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</si>
  <si>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</si>
  <si>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</si>
  <si>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</si>
  <si>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</si>
  <si>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</si>
  <si>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</si>
  <si>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</si>
  <si>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</si>
  <si>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</si>
  <si>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</si>
  <si>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</si>
  <si>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</si>
  <si>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</si>
  <si>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</si>
  <si>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</si>
  <si>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</si>
  <si>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</si>
  <si>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</si>
  <si>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</si>
  <si>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</si>
  <si>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</si>
  <si>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</si>
  <si>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</si>
  <si>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</si>
  <si>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</si>
  <si>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</si>
  <si>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</si>
  <si>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</si>
  <si>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</si>
  <si>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</si>
  <si>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</si>
  <si>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</si>
  <si>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</si>
  <si>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</si>
  <si>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</si>
  <si>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</si>
  <si>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</si>
  <si>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</si>
  <si>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</si>
  <si>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</si>
  <si>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</si>
  <si>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</si>
  <si>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</si>
  <si>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</si>
  <si>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</si>
  <si>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</si>
  <si>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</si>
  <si>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</si>
  <si>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</si>
  <si>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</si>
  <si>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</si>
  <si>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</si>
  <si>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</si>
  <si>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</si>
  <si>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</si>
  <si>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</si>
  <si>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</si>
  <si>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</si>
  <si>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</si>
  <si>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</si>
  <si>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</si>
  <si>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</si>
  <si>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</si>
  <si>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</si>
  <si>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</si>
  <si>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</si>
  <si>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</si>
  <si>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</si>
  <si>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</si>
  <si>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</si>
  <si>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</si>
  <si>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</si>
  <si>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</si>
  <si>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</si>
  <si>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</si>
  <si>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</si>
  <si>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</si>
  <si>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</si>
  <si>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</si>
  <si>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</si>
  <si>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</si>
  <si>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</si>
  <si>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</si>
  <si>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</si>
  <si>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</si>
  <si>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</si>
  <si>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</si>
  <si>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</si>
  <si>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</si>
  <si>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</si>
  <si>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</si>
  <si>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</si>
  <si>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</si>
  <si>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</si>
  <si>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</si>
  <si>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</si>
  <si>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</si>
  <si>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</si>
  <si>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</si>
  <si>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</si>
  <si>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</si>
  <si>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</si>
  <si>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</si>
  <si>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</si>
  <si>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</si>
  <si>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</si>
  <si>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</si>
  <si>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</si>
  <si>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</si>
  <si>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</si>
  <si>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</si>
  <si>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</si>
  <si>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</si>
  <si>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</si>
  <si>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</si>
  <si>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</si>
  <si>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</si>
  <si>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</si>
  <si>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</si>
  <si>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</si>
  <si>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</si>
  <si>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</si>
  <si>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</si>
  <si>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</si>
  <si>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</si>
  <si>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</si>
  <si>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</si>
  <si>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</si>
  <si>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</si>
  <si>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</si>
  <si>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</si>
  <si>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</si>
  <si>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</si>
  <si>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</si>
  <si>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</si>
  <si>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</si>
  <si>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</si>
  <si>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</si>
  <si>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</si>
  <si>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</si>
  <si>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</si>
  <si>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</si>
  <si>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</si>
  <si>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</si>
  <si>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</si>
  <si>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</si>
  <si>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</si>
  <si>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</si>
  <si>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</si>
  <si>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</si>
  <si>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TABLE  1  SECTORAL REPORT FOR ENERGY</t>
  </si>
  <si>
    <t>Inventory 2005</t>
  </si>
  <si>
    <t>Submission 2016 v4</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</si>
  <si>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</si>
  <si>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</si>
  <si>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</si>
  <si>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</si>
  <si>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</si>
  <si>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</si>
  <si>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</si>
  <si>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</si>
  <si>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</si>
  <si>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</si>
  <si>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</si>
  <si>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</si>
  <si>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</si>
  <si>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</si>
  <si>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</si>
  <si>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</si>
  <si>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</si>
  <si>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</si>
  <si>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</si>
  <si>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</si>
  <si>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</si>
  <si>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</si>
  <si>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</si>
  <si>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</si>
  <si>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g. Other (please specify)</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</si>
  <si>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</si>
  <si>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</si>
  <si>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</si>
  <si>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</si>
  <si>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</si>
  <si>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</si>
  <si>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</si>
  <si>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</si>
  <si>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</si>
  <si>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</si>
  <si>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5. Other (as specified in table 1.A(a) sheet 4)</t>
  </si>
  <si>
    <t>a.  Stationary</t>
  </si>
  <si>
    <t>b.  Mobile</t>
  </si>
  <si>
    <t>B. Fugitive emissions from fuels</t>
  </si>
  <si>
    <t>NE,NA</t>
  </si>
  <si>
    <t>1. Solid fuels</t>
  </si>
  <si>
    <t>NO,NE,NA</t>
  </si>
  <si>
    <t>a.  Coal mining and handling</t>
  </si>
  <si>
    <t>NE</t>
  </si>
  <si>
    <t>b.  Solid fuel transformation</t>
  </si>
  <si>
    <t>c.  Other (as specified in table 1.B.1)</t>
  </si>
  <si>
    <t>NO</t>
  </si>
  <si>
    <t>2. Oil and natural gas and other emissions from energy production</t>
  </si>
  <si>
    <t>a.  Oil</t>
  </si>
  <si>
    <t>b.  Natural gas</t>
  </si>
  <si>
    <t>c.  Venting and flaring</t>
  </si>
  <si>
    <t>d. Other (as specified in table 1.B.2)</t>
  </si>
  <si>
    <t>C. CO2 Transport and storage</t>
  </si>
  <si>
    <t>IE,NA</t>
  </si>
  <si>
    <t>1.  Transport of CO2</t>
  </si>
  <si>
    <t>2.  Injection and storage</t>
  </si>
  <si>
    <t>3.  Other</t>
  </si>
  <si>
    <t>Memo items: (1)</t>
  </si>
  <si>
    <t>International bunkers</t>
  </si>
  <si>
    <t>Aviation</t>
  </si>
  <si>
    <t>NA,NO</t>
  </si>
  <si>
    <t>Navigation</t>
  </si>
  <si>
    <t>Multilateral operations</t>
  </si>
  <si>
    <t>CO2 emissions from biomass</t>
  </si>
  <si>
    <t>CO2 captured</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</si>
  <si>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</si>
  <si>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</si>
  <si>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</si>
  <si>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</si>
  <si>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</si>
  <si>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</si>
  <si>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</si>
  <si>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</si>
  <si>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</si>
  <si>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</si>
  <si>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</si>
  <si>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</si>
  <si>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 xml:space="preserve"> CO</t>
    </r>
    <r>
      <rPr>
        <b/>
        <vertAlign val="subscript"/>
        <sz val="9"/>
        <rFont val="Times New Roman"/>
        <family val="1"/>
      </rPr>
      <t>2</t>
    </r>
    <r>
      <rPr>
        <b/>
        <vertAlign val="super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</si>
  <si>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</si>
  <si>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</si>
  <si>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CO</t>
    </r>
    <r>
      <rPr>
        <b/>
        <vertAlign val="sub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</si>
  <si>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</si>
  <si>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</si>
  <si>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</si>
  <si>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</si>
  <si>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</si>
  <si>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</si>
  <si>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</si>
  <si>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</si>
  <si>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</si>
  <si>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</si>
  <si>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r>
      <t>Other fossil fuels</t>
    </r>
    <r>
      <rPr>
        <vertAlign val="superscript"/>
        <sz val="9"/>
        <rFont val="Times New Roman"/>
        <family val="1"/>
      </rPr>
      <t>(4)</t>
    </r>
  </si>
  <si>
    <r>
      <t>Peat</t>
    </r>
    <r>
      <rPr>
        <vertAlign val="superscript"/>
        <sz val="9"/>
        <rFont val="Times New Roman"/>
        <family val="1"/>
      </rPr>
      <t>(5)</t>
    </r>
  </si>
  <si>
    <t>NO,NA</t>
  </si>
  <si>
    <r>
      <t>Biomass</t>
    </r>
    <r>
      <rPr>
        <vertAlign val="superscript"/>
        <sz val="9"/>
        <rFont val="Times New Roman"/>
        <family val="1"/>
      </rPr>
      <t>(6)</t>
    </r>
  </si>
  <si>
    <t>1.A.1. Energy industries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</si>
  <si>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</si>
  <si>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</si>
  <si>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</si>
  <si>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Public electricity and heat production</t>
    </r>
    <r>
      <rPr>
        <vertAlign val="superscript"/>
        <sz val="9"/>
        <rFont val="Times New Roman"/>
        <family val="1"/>
      </rPr>
      <t>(7)</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</si>
  <si>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</si>
  <si>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</si>
  <si>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</si>
  <si>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1.A.1.a.i  Electricity Generation</t>
  </si>
  <si>
    <t>Liquid Fuels</t>
  </si>
  <si>
    <t>Solid Fuels</t>
  </si>
  <si>
    <t>Gaseous Fuels</t>
  </si>
  <si>
    <t>Other Fossil Fuels</t>
  </si>
  <si>
    <t>Peat</t>
  </si>
  <si>
    <t>1.A.1.a.ii  Combined heat and power generation</t>
  </si>
  <si>
    <t>1.A.1.a.iii  Heat plants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</si>
  <si>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</si>
  <si>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</si>
  <si>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</si>
  <si>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NA,IE</t>
  </si>
  <si>
    <r>
      <t>c.  Manufacture of solid fuels and other energy industries</t>
    </r>
    <r>
      <rPr>
        <vertAlign val="superscript"/>
        <sz val="9"/>
        <rFont val="Times New Roman"/>
        <family val="1"/>
      </rPr>
      <t>(8)</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</si>
  <si>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</si>
  <si>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</si>
  <si>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</si>
  <si>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1.A.1.c.i  Manufacture of solid fuels</t>
  </si>
  <si>
    <t>1.A.1.c.ii  Oil and gas extraction</t>
  </si>
  <si>
    <t>NO,IE</t>
  </si>
  <si>
    <t>1.A.1.c.iii  Other energy industries</t>
  </si>
  <si>
    <t>1.A.2 Manufacturing industries and construction</t>
  </si>
  <si>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</si>
  <si>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</si>
  <si>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</si>
  <si>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</si>
  <si>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</si>
  <si>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</si>
  <si>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</si>
  <si>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</si>
  <si>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</si>
  <si>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</si>
  <si>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</si>
  <si>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</si>
  <si>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</si>
  <si>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</si>
  <si>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</si>
  <si>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</si>
  <si>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</si>
  <si>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</si>
  <si>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</si>
  <si>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</si>
  <si>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</si>
  <si>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g. Other (</t>
    </r>
    <r>
      <rPr>
        <i/>
        <sz val="9"/>
        <color rgb="FF000000"/>
        <rFont val="Times New Roman"/>
        <family val="1"/>
      </rPr>
      <t>please specify</t>
    </r>
    <r>
      <rPr>
        <sz val="9"/>
        <color rgb="FF000000"/>
        <rFont val="Times New Roman"/>
        <family val="1"/>
      </rPr>
      <t>)</t>
    </r>
    <r>
      <rPr>
        <vertAlign val="superscript"/>
        <sz val="9"/>
        <color rgb="FF000000"/>
        <rFont val="Times New Roman"/>
        <family val="1"/>
      </rPr>
      <t>(9)</t>
    </r>
  </si>
  <si>
    <t>1.A.2.g.viii  Other (please specify)</t>
  </si>
  <si>
    <t>Other non-specified</t>
  </si>
  <si>
    <t>1.A.3  Transport</t>
  </si>
  <si>
    <r>
      <t>Other fossil fuels</t>
    </r>
    <r>
      <rPr>
        <vertAlign val="superscript"/>
        <sz val="9"/>
        <rFont val="Times New Roman"/>
        <family val="1"/>
      </rPr>
      <t>(4)</t>
    </r>
  </si>
  <si>
    <t>NA,NO,IE</t>
  </si>
  <si>
    <r>
      <t>Biomass</t>
    </r>
    <r>
      <rPr>
        <vertAlign val="superscript"/>
        <sz val="9"/>
        <rFont val="Times New Roman"/>
        <family val="1"/>
      </rPr>
      <t>(6)</t>
    </r>
  </si>
  <si>
    <r>
      <t>a.  Domestic aviation</t>
    </r>
    <r>
      <rPr>
        <vertAlign val="superscript"/>
        <sz val="9"/>
        <rFont val="Times New Roman"/>
        <family val="1"/>
      </rPr>
      <t>(10)</t>
    </r>
  </si>
  <si>
    <t>Aviation gasoline</t>
  </si>
  <si>
    <t>Jet kerosene</t>
  </si>
  <si>
    <r>
      <t>b.  Road transportation</t>
    </r>
    <r>
      <rPr>
        <vertAlign val="superscript"/>
        <sz val="9"/>
        <rFont val="Times New Roman"/>
        <family val="1"/>
      </rPr>
      <t>(11)</t>
    </r>
  </si>
  <si>
    <t>Gasoline</t>
  </si>
  <si>
    <t>Diesel oil</t>
  </si>
  <si>
    <t>Liquefied petroleum gases (LPG)</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</si>
  <si>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</si>
  <si>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</si>
  <si>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</si>
  <si>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  Cars</t>
  </si>
  <si>
    <r>
      <t>Other liquid fuels (</t>
    </r>
    <r>
      <rPr>
        <i/>
        <sz val="9"/>
        <rFont val="Times New Roman"/>
        <family val="1"/>
      </rPr>
      <t>please specify</t>
    </r>
    <r>
      <rPr>
        <sz val="9"/>
        <rFont val="Times New Roman"/>
        <family val="1"/>
      </rPr>
      <t>)</t>
    </r>
  </si>
  <si>
    <t>LNG</t>
  </si>
  <si>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</si>
  <si>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</si>
  <si>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  Light duty trucks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</si>
  <si>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</si>
  <si>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</si>
  <si>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</si>
  <si>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Heavy duty trucks and buses</t>
  </si>
  <si>
    <r>
      <t>Other liquid fFuels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</si>
  <si>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</si>
  <si>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</si>
  <si>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iv.  Motorcycles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</si>
  <si>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</si>
  <si>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</si>
  <si>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</si>
  <si>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v.  Other (please specify)</t>
  </si>
  <si>
    <t>Evaporative Emissions</t>
  </si>
  <si>
    <t>Diesel Oil</t>
  </si>
  <si>
    <t>Liquefied Petroleum Gases (LPG)</t>
  </si>
  <si>
    <t>Other Liquid Fuels (please specify)</t>
  </si>
  <si>
    <t>Other Fossil Fuels (please specify)</t>
  </si>
  <si>
    <r>
      <t>Biomass</t>
    </r>
    <r>
      <rPr>
        <vertAlign val="superscript"/>
        <sz val="9"/>
        <rFont val="Times New Roman"/>
        <family val="1"/>
      </rPr>
      <t>(6)</t>
    </r>
  </si>
  <si>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</si>
  <si>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</si>
  <si>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t>Residual fuel oil</t>
  </si>
  <si>
    <t>Gas/diesel oil</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</si>
  <si>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</si>
  <si>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</si>
  <si>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</si>
  <si>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e.  Other transportation </t>
    </r>
    <r>
      <rPr>
        <i/>
        <sz val="9"/>
        <rFont val="Times New Roman"/>
        <family val="1"/>
      </rPr>
      <t>(please specify)</t>
    </r>
  </si>
  <si>
    <t>NE,IE</t>
  </si>
  <si>
    <r>
      <t>Other fossil fuels</t>
    </r>
    <r>
      <rPr>
        <vertAlign val="superscript"/>
        <sz val="9"/>
        <color rgb="FF000000"/>
        <rFont val="Times New Roman"/>
        <family val="1"/>
      </rPr>
      <t>(4)</t>
    </r>
  </si>
  <si>
    <r>
      <t>Biomass</t>
    </r>
    <r>
      <rPr>
        <vertAlign val="superscript"/>
        <sz val="9"/>
        <color rgb="FF000000"/>
        <rFont val="Times New Roman"/>
        <family val="1"/>
      </rPr>
      <t>(6)</t>
    </r>
  </si>
  <si>
    <t>NO,NE</t>
  </si>
  <si>
    <t>i. Pipeline transport</t>
  </si>
  <si>
    <r>
      <t>Other fossil fuels</t>
    </r>
    <r>
      <rPr>
        <vertAlign val="superscript"/>
        <sz val="9"/>
        <color rgb="FF000000"/>
        <rFont val="Times New Roman"/>
        <family val="1"/>
      </rPr>
      <t>(4)</t>
    </r>
  </si>
  <si>
    <r>
      <t>Biomass</t>
    </r>
    <r>
      <rPr>
        <vertAlign val="superscript"/>
        <sz val="9"/>
        <color rgb="FF000000"/>
        <rFont val="Times New Roman"/>
        <family val="1"/>
      </rPr>
      <t>(6)</t>
    </r>
  </si>
  <si>
    <r>
      <t>ii. Other</t>
    </r>
    <r>
      <rPr>
        <i/>
        <sz val="9"/>
        <color rgb="FF000000"/>
        <rFont val="Times New Roman"/>
        <family val="1"/>
      </rPr>
      <t xml:space="preserve"> (please specify)</t>
    </r>
  </si>
  <si>
    <t>Non-Transportation Mobile</t>
  </si>
  <si>
    <t>1.A.4  Other sectors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</si>
  <si>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</si>
  <si>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</si>
  <si>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</si>
  <si>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Commercial/institutional</t>
    </r>
    <r>
      <rPr>
        <vertAlign val="superscript"/>
        <sz val="9"/>
        <rFont val="Times New Roman"/>
        <family val="1"/>
      </rPr>
      <t>(12)</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</si>
  <si>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</si>
  <si>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</si>
  <si>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</si>
  <si>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1.A.4.a.i  Stationary combustion</t>
  </si>
  <si>
    <r>
      <t>b.  Residential</t>
    </r>
    <r>
      <rPr>
        <vertAlign val="superscript"/>
        <sz val="9"/>
        <rFont val="Times New Roman"/>
        <family val="1"/>
      </rPr>
      <t>(13)</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</si>
  <si>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</si>
  <si>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</si>
  <si>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</si>
  <si>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1.A.4.b.iii  Other (please specify)</t>
  </si>
  <si>
    <t>Residential</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</si>
  <si>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</si>
  <si>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</si>
  <si>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</si>
  <si>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 Stationary</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</si>
  <si>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</si>
  <si>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</si>
  <si>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</si>
  <si>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ii. Off-road vehicles and other machinery</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</si>
  <si>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</si>
  <si>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</si>
  <si>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</si>
  <si>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Fishing</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</si>
  <si>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</si>
  <si>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</si>
  <si>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</si>
  <si>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</si>
  <si>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</si>
  <si>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</si>
  <si>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</si>
  <si>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</si>
  <si>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</si>
  <si>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</si>
  <si>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</si>
  <si>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</si>
  <si>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r>
      <t>Biomass</t>
    </r>
    <r>
      <rPr>
        <vertAlign val="superscript"/>
        <sz val="9"/>
        <rFont val="Times New Roman"/>
        <family val="1"/>
      </rPr>
      <t>(6)</t>
    </r>
  </si>
  <si>
    <r>
      <t>Fossil fuels</t>
    </r>
    <r>
      <rPr>
        <vertAlign val="superscript"/>
        <sz val="9"/>
        <rFont val="Times New Roman"/>
        <family val="1"/>
      </rPr>
      <t>(4)</t>
    </r>
  </si>
  <si>
    <t>Subtotal of transportation biomass</t>
  </si>
  <si>
    <t>TABLE 2(I) SECTORAL REPORT FOR INDUSTRIAL PROCESSES AND PRODUCT USE</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</si>
  <si>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</si>
  <si>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</si>
  <si>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</si>
  <si>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</si>
  <si>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</si>
  <si>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</si>
  <si>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</si>
  <si>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</si>
  <si>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</si>
  <si>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</si>
  <si>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</si>
  <si>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</si>
  <si>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</si>
  <si>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</si>
  <si>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</si>
  <si>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</si>
  <si>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</si>
  <si>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</si>
  <si>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</si>
  <si>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</si>
  <si>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</si>
  <si>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</si>
  <si>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</si>
  <si>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</si>
  <si>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</si>
  <si>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</si>
  <si>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</si>
  <si>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t xml:space="preserve">10.  Other </t>
    </r>
    <r>
      <rPr>
        <i/>
        <sz val="9"/>
        <rFont val="Times New Roman"/>
        <family val="1"/>
      </rPr>
      <t>(as specified in table 2(I).A-H)</t>
    </r>
  </si>
  <si>
    <t>C.  Metal industry</t>
  </si>
  <si>
    <t>1.  Iron and steel production</t>
  </si>
  <si>
    <t>2.  Ferroalloys production</t>
  </si>
  <si>
    <t>3.  Aluminium production</t>
  </si>
  <si>
    <t>4.  Magnesium production</t>
  </si>
  <si>
    <t>5. Lead production</t>
  </si>
  <si>
    <t>6. Zinc production</t>
  </si>
  <si>
    <r>
      <t xml:space="preserve">7.  Other </t>
    </r>
    <r>
      <rPr>
        <i/>
        <sz val="9"/>
        <rFont val="Times New Roman"/>
        <family val="1"/>
      </rPr>
      <t>(as specified in table 2(I).A-H)</t>
    </r>
  </si>
  <si>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</si>
  <si>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</si>
  <si>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</si>
  <si>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</si>
  <si>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</si>
  <si>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</si>
  <si>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</si>
  <si>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</si>
  <si>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</si>
  <si>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 xml:space="preserve">5.  Other </t>
    </r>
    <r>
      <rPr>
        <i/>
        <sz val="9"/>
        <rFont val="Times New Roman"/>
        <family val="1"/>
      </rPr>
      <t>(as specified in table 2(II))</t>
    </r>
  </si>
  <si>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</si>
  <si>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</si>
  <si>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</si>
  <si>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</si>
  <si>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</si>
  <si>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</si>
  <si>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</si>
  <si>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</si>
  <si>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</si>
  <si>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r>
      <t>2.  SF</t>
    </r>
    <r>
      <rPr>
        <vertAlign val="subscript"/>
        <sz val="9"/>
        <rFont val="Times New Roman"/>
        <family val="1"/>
      </rPr>
      <t>6</t>
    </r>
    <r>
      <rPr>
        <sz val="9"/>
        <rFont val="Times New Roman"/>
        <family val="1"/>
      </rPr>
      <t xml:space="preserve"> and PFCs from other product use</t>
    </r>
  </si>
  <si>
    <r>
      <t>3.  N</t>
    </r>
    <r>
      <rPr>
        <vertAlign val="subscript"/>
        <sz val="9"/>
        <rFont val="Times New Roman"/>
        <family val="1"/>
      </rPr>
      <t>2</t>
    </r>
    <r>
      <rPr>
        <sz val="9"/>
        <rFont val="Times New Roman"/>
        <family val="1"/>
      </rPr>
      <t>O from product uses</t>
    </r>
  </si>
  <si>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</si>
  <si>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</si>
  <si>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</si>
  <si>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</si>
  <si>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</si>
  <si>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</si>
  <si>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</si>
  <si>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</si>
  <si>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</si>
  <si>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</si>
  <si>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</si>
  <si>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</si>
  <si>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</si>
  <si>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</si>
  <si>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</si>
  <si>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</si>
  <si>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</si>
  <si>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</si>
  <si>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</si>
  <si>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</si>
  <si>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</si>
  <si>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</si>
  <si>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</si>
  <si>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</si>
  <si>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</si>
  <si>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</si>
  <si>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</si>
  <si>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</si>
  <si>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</si>
  <si>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</si>
  <si>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</si>
  <si>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</si>
  <si>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</si>
  <si>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</si>
  <si>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</si>
  <si>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</si>
  <si>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</si>
  <si>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</si>
  <si>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</si>
  <si>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</si>
  <si>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</si>
  <si>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</si>
  <si>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</si>
  <si>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</si>
  <si>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CO</t>
    </r>
    <r>
      <rPr>
        <b/>
        <vertAlign val="subscript"/>
        <sz val="9"/>
        <rFont val="Times New Roman"/>
        <family val="1"/>
      </rPr>
      <t>2</t>
    </r>
    <r>
      <rPr>
        <b/>
        <sz val="9"/>
        <rFont val="Times New Roman"/>
        <family val="1"/>
      </rPr>
      <t xml:space="preserve"> equivalent (kt)</t>
    </r>
  </si>
  <si>
    <r>
      <t>(t)</t>
    </r>
    <r>
      <rPr>
        <b/>
        <vertAlign val="superscript"/>
        <sz val="9"/>
        <rFont val="Times New Roman"/>
        <family val="1"/>
      </rPr>
      <t>(2)</t>
    </r>
  </si>
  <si>
    <r>
      <t>(t)</t>
    </r>
    <r>
      <rPr>
        <b/>
        <vertAlign val="superscript"/>
        <sz val="9"/>
        <rFont val="Times New Roman"/>
        <family val="1"/>
      </rPr>
      <t>(2)</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</si>
  <si>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</si>
  <si>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</si>
  <si>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</si>
  <si>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</si>
  <si>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</si>
  <si>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</si>
  <si>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</si>
  <si>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</si>
  <si>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</si>
  <si>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</si>
  <si>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5.  Other </t>
    </r>
    <r>
      <rPr>
        <i/>
        <sz val="9"/>
        <rFont val="Times New Roman"/>
        <family val="1"/>
      </rPr>
      <t>(as specified in table 2(II))</t>
    </r>
  </si>
  <si>
    <r>
      <t>F.  Product uses as substitutes for ODS</t>
    </r>
    <r>
      <rPr>
        <b/>
        <vertAlign val="superscript"/>
        <sz val="9"/>
        <rFont val="Times New Roman"/>
        <family val="1"/>
      </rPr>
      <t>(2)</t>
    </r>
  </si>
  <si>
    <r>
      <t>2.  SF</t>
    </r>
    <r>
      <rPr>
        <vertAlign val="subscript"/>
        <sz val="9"/>
        <rFont val="Times New Roman"/>
        <family val="1"/>
      </rPr>
      <t>6</t>
    </r>
    <r>
      <rPr>
        <sz val="9"/>
        <rFont val="Times New Roman"/>
        <family val="1"/>
      </rPr>
      <t xml:space="preserve"> and PFCs from other product use</t>
    </r>
  </si>
  <si>
    <r>
      <t xml:space="preserve">H.   Other </t>
    </r>
    <r>
      <rPr>
        <b/>
        <i/>
        <sz val="9"/>
        <rFont val="Times New Roman"/>
        <family val="1"/>
      </rPr>
      <t>(please specify)</t>
    </r>
  </si>
  <si>
    <t>2.H.3  Other (please specify)</t>
  </si>
  <si>
    <t>.</t>
  </si>
  <si>
    <r>
      <t>CO</t>
    </r>
    <r>
      <rPr>
        <b/>
        <vertAlign val="subscript"/>
        <sz val="9"/>
        <rFont val="Times New Roman"/>
        <family val="1"/>
      </rPr>
      <t xml:space="preserve">2 </t>
    </r>
    <r>
      <rPr>
        <b/>
        <sz val="9"/>
        <rFont val="Times New Roman"/>
        <family val="1"/>
      </rPr>
      <t>equivalent (kt)</t>
    </r>
  </si>
  <si>
    <r>
      <t xml:space="preserve">Total emissions </t>
    </r>
    <r>
      <rPr>
        <b/>
        <vertAlign val="superscript"/>
        <sz val="9"/>
        <rFont val="Times New Roman"/>
        <family val="1"/>
      </rPr>
      <t>(3)</t>
    </r>
  </si>
  <si>
    <t>B.     Chemical industry</t>
  </si>
  <si>
    <t>C.     Metal production</t>
  </si>
  <si>
    <t>E.     Electronics industry</t>
  </si>
  <si>
    <t>F.     Product uses as substitutes for ODS</t>
  </si>
  <si>
    <t>G.    Other product manufacture and use</t>
  </si>
  <si>
    <t xml:space="preserve">H.    Other </t>
  </si>
  <si>
    <t>Subtotal of Industry F-Gas Emissions</t>
  </si>
  <si>
    <t>TABLE 3 SECTORAL REPORT FOR AGRICULTURE</t>
  </si>
  <si>
    <t>(Sheet 1 of 2)</t>
  </si>
  <si>
    <t xml:space="preserve">GREENHOUSE GAS SOURCE AND </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</si>
  <si>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</si>
  <si>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</si>
  <si>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</si>
  <si>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</si>
  <si>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SINK CATEGORIES</t>
  </si>
  <si>
    <t>3. Total agriculture</t>
  </si>
  <si>
    <t>I. Livestock</t>
  </si>
  <si>
    <t>A. Enteric fermentation</t>
  </si>
  <si>
    <r>
      <t>1.   Cattle</t>
    </r>
    <r>
      <rPr>
        <vertAlign val="superscript"/>
        <sz val="9"/>
        <rFont val="Times New Roman"/>
        <family val="1"/>
      </rPr>
      <t>(1)</t>
    </r>
  </si>
  <si>
    <t>Option A:</t>
  </si>
  <si>
    <t>Dairy cattle</t>
  </si>
  <si>
    <t>Non-dairy cattle</t>
  </si>
  <si>
    <t>Option B:</t>
  </si>
  <si>
    <t>Mature dairy cattle</t>
  </si>
  <si>
    <t>Other mature cattle</t>
  </si>
  <si>
    <t>Growing cattle</t>
  </si>
  <si>
    <t>Option C (country-specific):</t>
  </si>
  <si>
    <r>
      <t xml:space="preserve">Other </t>
    </r>
    <r>
      <rPr>
        <i/>
        <sz val="9"/>
        <rFont val="Times New Roman"/>
        <family val="1"/>
      </rPr>
      <t>(as specified in table 3(I).A)</t>
    </r>
  </si>
  <si>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</si>
  <si>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</si>
  <si>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</si>
  <si>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</si>
  <si>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</si>
  <si>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</si>
  <si>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</si>
  <si>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</si>
  <si>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</si>
  <si>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</si>
  <si>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</si>
  <si>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</si>
  <si>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</si>
  <si>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</si>
  <si>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</si>
  <si>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</si>
  <si>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</si>
  <si>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</si>
  <si>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</si>
  <si>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</si>
  <si>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</si>
  <si>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</si>
  <si>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</si>
  <si>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</si>
  <si>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</si>
  <si>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</si>
  <si>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</si>
  <si>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</si>
  <si>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</si>
  <si>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</si>
  <si>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</si>
  <si>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</si>
  <si>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</si>
  <si>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</si>
  <si>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</si>
  <si>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</si>
  <si>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</si>
  <si>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</si>
  <si>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r>
      <t>NO</t>
    </r>
    <r>
      <rPr>
        <b/>
        <vertAlign val="subscript"/>
        <sz val="9"/>
        <rFont val="Times New Roman"/>
        <family val="1"/>
      </rPr>
      <t>x</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</si>
  <si>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</si>
  <si>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</si>
  <si>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</si>
  <si>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</si>
  <si>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</si>
  <si>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</si>
  <si>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</si>
  <si>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</si>
  <si>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</si>
  <si>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</si>
  <si>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</si>
  <si>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t>1. Wetlands remaining wetlands</t>
  </si>
  <si>
    <t>2. Land converted to wetlands</t>
  </si>
  <si>
    <t>E. Settlements</t>
  </si>
  <si>
    <t>1. Settlements remaining settlements</t>
  </si>
  <si>
    <t>2. Land converted to settlements</t>
  </si>
  <si>
    <r>
      <t xml:space="preserve">F. Other land </t>
    </r>
    <r>
      <rPr>
        <b/>
        <vertAlign val="superscript"/>
        <sz val="9"/>
        <rFont val="Times New Roman"/>
        <family val="1"/>
      </rPr>
      <t>(4)</t>
    </r>
  </si>
  <si>
    <t>1. Other land remaining other land</t>
  </si>
  <si>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</si>
  <si>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</si>
  <si>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</si>
  <si>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Limestone CaCO3</t>
  </si>
  <si>
    <t>Dolomite CaMg(CO3)2</t>
  </si>
  <si>
    <t>Urea Application</t>
  </si>
  <si>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</si>
  <si>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</si>
  <si>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</si>
  <si>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</si>
  <si>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</si>
  <si>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</si>
  <si>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</si>
  <si>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</si>
  <si>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r>
      <t>SO</t>
    </r>
    <r>
      <rPr>
        <b/>
        <vertAlign val="subscript"/>
        <sz val="9"/>
        <rFont val="Times New Roman"/>
        <family val="1"/>
      </rPr>
      <t>2</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</si>
  <si>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</si>
  <si>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</si>
  <si>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</si>
  <si>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</si>
  <si>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</si>
  <si>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</si>
  <si>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</si>
  <si>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</si>
  <si>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</si>
  <si>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</si>
  <si>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</si>
  <si>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</si>
  <si>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</si>
  <si>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</si>
  <si>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</si>
  <si>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 xml:space="preserve">3.  Other </t>
    </r>
    <r>
      <rPr>
        <i/>
        <sz val="9"/>
        <rFont val="Times New Roman"/>
        <family val="1"/>
      </rPr>
      <t>(as specified in table 6.B)</t>
    </r>
  </si>
  <si>
    <r>
      <t>E.  Other</t>
    </r>
    <r>
      <rPr>
        <b/>
        <i/>
        <sz val="9"/>
        <rFont val="Times New Roman"/>
        <family val="1"/>
      </rPr>
      <t xml:space="preserve"> </t>
    </r>
    <r>
      <rPr>
        <i/>
        <sz val="9"/>
        <rFont val="Times New Roman"/>
        <family val="1"/>
      </rPr>
      <t>(please specify)</t>
    </r>
  </si>
  <si>
    <r>
      <t>Memo item:</t>
    </r>
    <r>
      <rPr>
        <b/>
        <vertAlign val="superscript"/>
        <sz val="9"/>
        <rFont val="Times New Roman"/>
        <family val="1"/>
      </rPr>
      <t>(2)</t>
    </r>
  </si>
  <si>
    <t>Long-term storage of C in waste disposal sites</t>
  </si>
  <si>
    <t xml:space="preserve">Annual change in total long-term C storage </t>
  </si>
  <si>
    <r>
      <t>Annual change in total long-term C storage in HWP waste</t>
    </r>
    <r>
      <rPr>
        <vertAlign val="superscript"/>
        <sz val="9"/>
        <rFont val="Times New Roman"/>
        <family val="1"/>
      </rPr>
      <t>(3)</t>
    </r>
  </si>
  <si>
    <t>Subtotal for Waste</t>
  </si>
  <si>
    <t>Subtotals, Main GHGs (kt)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</si>
  <si>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</si>
  <si>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</si>
  <si>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</si>
  <si>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</si>
  <si>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</si>
  <si>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</si>
  <si>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</si>
  <si>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</si>
  <si>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</si>
  <si>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</si>
  <si>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</si>
  <si>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</si>
  <si>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</si>
  <si>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</si>
  <si>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</si>
  <si>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</si>
  <si>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</si>
  <si>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</si>
  <si>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</si>
  <si>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</si>
  <si>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</si>
  <si>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</si>
  <si>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</si>
  <si>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</si>
  <si>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</si>
  <si>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</si>
  <si>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</si>
  <si>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</si>
  <si>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</si>
  <si>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Subtotals, CO2e (MMT)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</si>
  <si>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</si>
  <si>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</si>
  <si>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</si>
  <si>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</si>
  <si>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</si>
  <si>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Total Emissions</t>
  </si>
  <si>
    <t>TOTAL 2005 US EMISSIONS, MMT CO2e</t>
  </si>
  <si>
    <t>EPA 2015 Forestry Emissions for 2005 (kt)</t>
  </si>
  <si>
    <t>&lt;- We use the 2015 inventory estimates because our data source for forecasted LULUCF emissions is based on the is year, not the 2017 inventory (which has significantly revised down emissions)</t>
  </si>
  <si>
    <t>EPA 2015 Forestry Emissions for 2005 (MMT CO2e)</t>
  </si>
  <si>
    <t>ADJUSTED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</si>
  <si>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</si>
  <si>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</si>
  <si>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</si>
  <si>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</si>
  <si>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</si>
  <si>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</si>
  <si>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</si>
  <si>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</si>
  <si>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</si>
  <si>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</si>
  <si>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</si>
  <si>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</si>
  <si>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</si>
  <si>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</si>
  <si>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</si>
  <si>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</si>
  <si>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</si>
  <si>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</si>
  <si>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</si>
  <si>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</si>
  <si>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</si>
  <si>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</si>
  <si>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</si>
  <si>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</si>
  <si>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</si>
  <si>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</si>
  <si>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</si>
  <si>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</si>
  <si>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</si>
  <si>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</si>
  <si>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</si>
  <si>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</si>
  <si>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</si>
  <si>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</si>
  <si>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</si>
  <si>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</si>
  <si>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</si>
  <si>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</si>
  <si>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</si>
  <si>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</si>
  <si>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</si>
  <si>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</si>
  <si>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</si>
  <si>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</si>
  <si>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</si>
  <si>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</si>
  <si>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</si>
  <si>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</si>
  <si>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</si>
  <si>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</si>
  <si>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</si>
  <si>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</si>
  <si>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</si>
  <si>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</si>
  <si>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</si>
  <si>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</si>
  <si>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</si>
  <si>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</si>
  <si>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</si>
  <si>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</si>
  <si>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</si>
  <si>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</si>
  <si>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</si>
  <si>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</si>
  <si>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</si>
  <si>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</si>
  <si>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</si>
  <si>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</si>
  <si>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</si>
  <si>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</si>
  <si>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</si>
  <si>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</si>
  <si>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</si>
  <si>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</si>
  <si>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</si>
  <si>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</si>
  <si>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</si>
  <si>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</si>
  <si>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</si>
  <si>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</si>
  <si>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</si>
  <si>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</si>
  <si>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</si>
  <si>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</si>
  <si>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</si>
  <si>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</si>
  <si>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</si>
  <si>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</si>
  <si>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</si>
  <si>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</si>
  <si>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</si>
  <si>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</si>
  <si>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</si>
  <si>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</si>
  <si>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</si>
  <si>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</si>
  <si>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</si>
  <si>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</si>
  <si>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</si>
  <si>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</si>
  <si>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</si>
  <si>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</si>
  <si>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</si>
  <si>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</si>
  <si>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</si>
  <si>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1.62e-10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</si>
  <si>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</si>
  <si>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</si>
  <si>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</si>
  <si>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</si>
  <si>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</si>
  <si>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</si>
  <si>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</si>
  <si>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</si>
  <si>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</si>
  <si>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</si>
  <si>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</si>
  <si>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</si>
  <si>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</si>
  <si>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</si>
  <si>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</si>
  <si>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</si>
  <si>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</si>
  <si>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</si>
  <si>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</si>
  <si>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</si>
  <si>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</si>
  <si>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</si>
  <si>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</si>
  <si>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</si>
  <si>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</si>
  <si>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</si>
  <si>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</si>
  <si>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</si>
  <si>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</si>
  <si>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</si>
  <si>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</si>
  <si>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</si>
  <si>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</si>
  <si>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</si>
  <si>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</si>
  <si>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</si>
  <si>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</si>
  <si>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</si>
  <si>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</si>
  <si>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</si>
  <si>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</si>
  <si>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</si>
  <si>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</si>
  <si>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</si>
  <si>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</si>
  <si>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</si>
  <si>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</si>
  <si>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</si>
  <si>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</si>
  <si>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</si>
  <si>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</si>
  <si>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</si>
  <si>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</si>
  <si>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</si>
  <si>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</si>
  <si>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</si>
  <si>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3.01e-12</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</si>
  <si>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</si>
  <si>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</si>
  <si>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</si>
  <si>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</si>
  <si>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</si>
  <si>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</si>
  <si>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</si>
  <si>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</si>
  <si>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</si>
  <si>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</si>
  <si>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</si>
  <si>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</si>
  <si>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</si>
  <si>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</si>
  <si>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</si>
  <si>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</si>
  <si>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</si>
  <si>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</si>
  <si>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</si>
  <si>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</si>
  <si>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</si>
  <si>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</si>
  <si>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</si>
  <si>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</si>
  <si>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</si>
  <si>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b/>
        <sz val="7"/>
        <color rgb="FF231F20"/>
        <rFont val="Arial Narrow"/>
        <family val="2"/>
      </rPr>
      <t>&lt;1</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</si>
  <si>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</si>
  <si>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</si>
  <si>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</si>
  <si>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</si>
  <si>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</si>
  <si>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7.99e-12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</si>
  <si>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</si>
  <si>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</si>
  <si>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</si>
  <si>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</si>
  <si>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</si>
  <si>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</si>
  <si>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</si>
  <si>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</si>
  <si>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</si>
  <si>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</si>
  <si>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</si>
  <si>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</si>
  <si>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</si>
  <si>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</si>
  <si>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</si>
  <si>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</si>
  <si>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</si>
  <si>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</si>
  <si>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</si>
  <si>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</si>
  <si>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</si>
  <si>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</si>
  <si>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</si>
  <si>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</si>
  <si>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</si>
  <si>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</si>
  <si>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</si>
  <si>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</si>
  <si>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</si>
  <si>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</si>
  <si>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</si>
  <si>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</si>
  <si>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</si>
  <si>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2.09e-12</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</si>
  <si>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</si>
  <si>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</si>
  <si>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</si>
  <si>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</si>
  <si>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</si>
  <si>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</si>
  <si>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</si>
  <si>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</si>
  <si>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2.49e-14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</si>
  <si>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</si>
  <si>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</si>
  <si>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</si>
  <si>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</si>
  <si>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</si>
  <si>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</si>
  <si>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</si>
  <si>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</si>
  <si>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</si>
  <si>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</si>
  <si>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</si>
  <si>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</si>
  <si>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</si>
  <si>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</si>
  <si>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</si>
  <si>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</si>
  <si>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</si>
  <si>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</si>
  <si>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</si>
  <si>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</si>
  <si>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</si>
  <si>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</si>
  <si>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</si>
  <si>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</si>
  <si>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</si>
  <si>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</si>
  <si>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</si>
  <si>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</si>
  <si>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</si>
  <si>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</si>
  <si>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b/>
        <sz val="7"/>
        <color rgb="FF231F20"/>
        <rFont val="Calibri"/>
        <family val="2"/>
      </rPr>
      <t>&lt;1</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</si>
  <si>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</si>
  <si>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</si>
  <si>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</si>
  <si>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</si>
  <si>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</si>
  <si>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</si>
  <si>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</si>
  <si>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</si>
  <si>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</si>
  <si>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</si>
  <si>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</si>
  <si>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</si>
  <si>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</si>
  <si>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</si>
  <si>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</si>
  <si>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</si>
  <si>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</si>
  <si>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</si>
  <si>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</si>
  <si>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</si>
  <si>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</si>
  <si>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</si>
  <si>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</si>
  <si>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</si>
  <si>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</si>
  <si>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</si>
  <si>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</si>
  <si>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</si>
  <si>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</si>
  <si>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</si>
  <si>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</si>
  <si>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</si>
  <si>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</si>
  <si>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</si>
  <si>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</si>
  <si>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</si>
  <si>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</si>
  <si>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</si>
  <si>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</si>
  <si>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</si>
  <si>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</si>
  <si>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</si>
  <si>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</si>
  <si>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</si>
  <si>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</si>
  <si>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</si>
  <si>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</si>
  <si>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</si>
  <si>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4.58e-12</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</si>
  <si>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</si>
  <si>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</si>
  <si>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</si>
  <si>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</si>
  <si>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</si>
  <si>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</si>
  <si>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</si>
  <si>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</si>
  <si>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</si>
  <si>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</si>
  <si>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</si>
  <si>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</si>
  <si>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</si>
  <si>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</si>
  <si>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</si>
  <si>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</si>
  <si>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</si>
  <si>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</si>
  <si>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</si>
  <si>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</si>
  <si>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</si>
  <si>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</si>
  <si>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</si>
  <si>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</si>
  <si>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</si>
  <si>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</si>
  <si>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</si>
  <si>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</si>
  <si>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</si>
  <si>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</si>
  <si>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</si>
  <si>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</si>
  <si>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</si>
  <si>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</si>
  <si>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</si>
  <si>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</si>
  <si>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</si>
  <si>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</si>
  <si>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</si>
  <si>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</si>
  <si>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</si>
  <si>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</si>
  <si>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</si>
  <si>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</si>
  <si>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</si>
  <si>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1.37e-12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</si>
  <si>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</si>
  <si>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</si>
  <si>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</si>
  <si>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</si>
  <si>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</si>
  <si>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</si>
  <si>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</si>
  <si>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</si>
  <si>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</si>
  <si>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</si>
  <si>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</si>
  <si>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</si>
  <si>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</si>
  <si>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</si>
  <si>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</si>
  <si>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</si>
  <si>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</si>
  <si>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</si>
  <si>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</si>
  <si>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</si>
  <si>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</si>
  <si>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b/>
        <sz val="7"/>
        <color rgb="FF231F20"/>
        <rFont val="Calibri"/>
        <family val="2"/>
      </rPr>
      <t>&lt;1</t>
    </r>
  </si>
  <si>
    <r>
      <rPr>
        <sz val="7"/>
        <color rgb="FF231F20"/>
        <rFont val="Calibri"/>
        <family val="2"/>
      </rPr>
      <t>3.87e-15</t>
    </r>
  </si>
  <si>
    <r>
      <rPr>
        <b/>
        <sz val="7"/>
        <color rgb="FF231F20"/>
        <rFont val="Calibri"/>
        <family val="2"/>
      </rPr>
      <t>&lt;1</t>
    </r>
  </si>
  <si>
    <r>
      <rPr>
        <sz val="7"/>
        <color rgb="FF231F20"/>
        <rFont val="Calibri"/>
        <family val="2"/>
      </rPr>
      <t>3.08e-17</t>
    </r>
  </si>
  <si>
    <r>
      <rPr>
        <b/>
        <sz val="7"/>
        <color rgb="FF231F20"/>
        <rFont val="Calibri"/>
        <family val="2"/>
      </rPr>
      <t>&lt;1</t>
    </r>
  </si>
  <si>
    <r>
      <rPr>
        <sz val="7"/>
        <color rgb="FF231F20"/>
        <rFont val="Calibri"/>
        <family val="2"/>
      </rPr>
      <t>4.35e-18</t>
    </r>
  </si>
  <si>
    <r>
      <rPr>
        <b/>
        <sz val="7"/>
        <color rgb="FF231F20"/>
        <rFont val="Calibri"/>
        <family val="2"/>
      </rPr>
      <t>&lt;1</t>
    </r>
  </si>
  <si>
    <r>
      <rPr>
        <sz val="7"/>
        <color rgb="FF231F20"/>
        <rFont val="Calibri"/>
        <family val="2"/>
      </rPr>
      <t>3.18e-18</t>
    </r>
  </si>
  <si>
    <r>
      <rPr>
        <b/>
        <sz val="7"/>
        <color rgb="FF231F20"/>
        <rFont val="Calibri"/>
        <family val="2"/>
      </rPr>
      <t>&lt;1</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</si>
  <si>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</si>
  <si>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</si>
  <si>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</si>
  <si>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</si>
  <si>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</si>
  <si>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b/>
        <sz val="7"/>
        <color rgb="FF231F20"/>
        <rFont val="Calibri"/>
        <family val="2"/>
      </rPr>
      <t>&lt;1</t>
    </r>
  </si>
  <si>
    <r>
      <rPr>
        <sz val="7"/>
        <color rgb="FF231F20"/>
        <rFont val="Calibri"/>
        <family val="2"/>
      </rPr>
      <t>1.54e-15</t>
    </r>
  </si>
  <si>
    <r>
      <rPr>
        <b/>
        <sz val="7"/>
        <color rgb="FF231F20"/>
        <rFont val="Calibri"/>
        <family val="2"/>
      </rPr>
      <t>&lt;1</t>
    </r>
  </si>
  <si>
    <r>
      <rPr>
        <sz val="7"/>
        <color rgb="FF231F20"/>
        <rFont val="Calibri"/>
        <family val="2"/>
      </rPr>
      <t>1.23e-17</t>
    </r>
  </si>
  <si>
    <r>
      <rPr>
        <b/>
        <sz val="7"/>
        <color rgb="FF231F20"/>
        <rFont val="Calibri"/>
        <family val="2"/>
      </rPr>
      <t>&lt;1</t>
    </r>
  </si>
  <si>
    <r>
      <rPr>
        <sz val="7"/>
        <color rgb="FF231F20"/>
        <rFont val="Calibri"/>
        <family val="2"/>
      </rPr>
      <t>1.73e-18</t>
    </r>
  </si>
  <si>
    <r>
      <rPr>
        <b/>
        <sz val="7"/>
        <color rgb="FF231F20"/>
        <rFont val="Calibri"/>
        <family val="2"/>
      </rPr>
      <t>&lt;1</t>
    </r>
  </si>
  <si>
    <r>
      <rPr>
        <sz val="7"/>
        <color rgb="FF231F20"/>
        <rFont val="Calibri"/>
        <family val="2"/>
      </rPr>
      <t>1.27e-18</t>
    </r>
  </si>
  <si>
    <r>
      <rPr>
        <b/>
        <sz val="7"/>
        <color rgb="FF231F20"/>
        <rFont val="Calibri"/>
        <family val="2"/>
      </rPr>
      <t>&lt;1</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</si>
  <si>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</si>
  <si>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</si>
  <si>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</si>
  <si>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</si>
  <si>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b/>
        <sz val="7"/>
        <color rgb="FF231F20"/>
        <rFont val="Calibri"/>
        <family val="2"/>
      </rPr>
      <t>&lt;1</t>
    </r>
  </si>
  <si>
    <r>
      <rPr>
        <sz val="7"/>
        <color rgb="FF231F20"/>
        <rFont val="Calibri"/>
        <family val="2"/>
      </rPr>
      <t>2.14e-14</t>
    </r>
  </si>
  <si>
    <r>
      <rPr>
        <b/>
        <sz val="7"/>
        <color rgb="FF231F20"/>
        <rFont val="Calibri"/>
        <family val="2"/>
      </rPr>
      <t>&lt;1</t>
    </r>
  </si>
  <si>
    <r>
      <rPr>
        <sz val="7"/>
        <color rgb="FF231F20"/>
        <rFont val="Calibri"/>
        <family val="2"/>
      </rPr>
      <t>1.70e-16</t>
    </r>
  </si>
  <si>
    <r>
      <rPr>
        <b/>
        <sz val="7"/>
        <color rgb="FF231F20"/>
        <rFont val="Calibri"/>
        <family val="2"/>
      </rPr>
      <t>&lt;1</t>
    </r>
  </si>
  <si>
    <r>
      <rPr>
        <sz val="7"/>
        <color rgb="FF231F20"/>
        <rFont val="Calibri"/>
        <family val="2"/>
      </rPr>
      <t>2.40e-17</t>
    </r>
  </si>
  <si>
    <r>
      <rPr>
        <b/>
        <sz val="7"/>
        <color rgb="FF231F20"/>
        <rFont val="Calibri"/>
        <family val="2"/>
      </rPr>
      <t>&lt;1</t>
    </r>
  </si>
  <si>
    <r>
      <rPr>
        <sz val="7"/>
        <color rgb="FF231F20"/>
        <rFont val="Calibri"/>
        <family val="2"/>
      </rPr>
      <t>1.76e-17</t>
    </r>
  </si>
  <si>
    <r>
      <rPr>
        <b/>
        <sz val="7"/>
        <color rgb="FF231F20"/>
        <rFont val="Calibri"/>
        <family val="2"/>
      </rPr>
      <t>&lt;1</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</si>
  <si>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</si>
  <si>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</si>
  <si>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</si>
  <si>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</si>
  <si>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b/>
        <sz val="7"/>
        <color rgb="FF231F20"/>
        <rFont val="Calibri"/>
        <family val="2"/>
      </rPr>
      <t>&lt;1</t>
    </r>
  </si>
  <si>
    <r>
      <rPr>
        <sz val="7"/>
        <color rgb="FF231F20"/>
        <rFont val="Calibri"/>
        <family val="2"/>
      </rPr>
      <t>7.25e-15</t>
    </r>
  </si>
  <si>
    <r>
      <rPr>
        <b/>
        <sz val="7"/>
        <color rgb="FF231F20"/>
        <rFont val="Calibri"/>
        <family val="2"/>
      </rPr>
      <t>&lt;1</t>
    </r>
  </si>
  <si>
    <r>
      <rPr>
        <sz val="7"/>
        <color rgb="FF231F20"/>
        <rFont val="Calibri"/>
        <family val="2"/>
      </rPr>
      <t>5.77e-17</t>
    </r>
  </si>
  <si>
    <r>
      <rPr>
        <b/>
        <sz val="7"/>
        <color rgb="FF231F20"/>
        <rFont val="Calibri"/>
        <family val="2"/>
      </rPr>
      <t>&lt;1</t>
    </r>
  </si>
  <si>
    <r>
      <rPr>
        <sz val="7"/>
        <color rgb="FF231F20"/>
        <rFont val="Calibri"/>
        <family val="2"/>
      </rPr>
      <t>8.14e-18</t>
    </r>
  </si>
  <si>
    <r>
      <rPr>
        <b/>
        <sz val="7"/>
        <color rgb="FF231F20"/>
        <rFont val="Calibri"/>
        <family val="2"/>
      </rPr>
      <t>&lt;1</t>
    </r>
  </si>
  <si>
    <r>
      <rPr>
        <sz val="7"/>
        <color rgb="FF231F20"/>
        <rFont val="Calibri"/>
        <family val="2"/>
      </rPr>
      <t>5.95e-18</t>
    </r>
  </si>
  <si>
    <r>
      <rPr>
        <b/>
        <sz val="7"/>
        <color rgb="FF231F20"/>
        <rFont val="Calibri"/>
        <family val="2"/>
      </rPr>
      <t>&lt;1</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</si>
  <si>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</si>
  <si>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</si>
  <si>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</si>
  <si>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</si>
  <si>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2.61e-14</t>
    </r>
  </si>
  <si>
    <r>
      <rPr>
        <b/>
        <sz val="7"/>
        <color rgb="FF231F20"/>
        <rFont val="Calibri"/>
        <family val="2"/>
      </rPr>
      <t>&lt;1</t>
    </r>
  </si>
  <si>
    <r>
      <rPr>
        <sz val="7"/>
        <color rgb="FF231F20"/>
        <rFont val="Calibri"/>
        <family val="2"/>
      </rPr>
      <t>2.08e-16</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</si>
  <si>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</si>
  <si>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</si>
  <si>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</si>
  <si>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2.14e-17</t>
    </r>
  </si>
  <si>
    <r>
      <rPr>
        <b/>
        <sz val="7"/>
        <color rgb="FF231F20"/>
        <rFont val="Calibri"/>
        <family val="2"/>
      </rPr>
      <t>&lt;1</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</si>
  <si>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</si>
  <si>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</si>
  <si>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</si>
  <si>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</si>
  <si>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3.22e-14</t>
    </r>
  </si>
  <si>
    <r>
      <rPr>
        <b/>
        <sz val="7"/>
        <color rgb="FF231F20"/>
        <rFont val="Calibri"/>
        <family val="2"/>
      </rPr>
      <t>&lt;1</t>
    </r>
  </si>
  <si>
    <r>
      <rPr>
        <sz val="7"/>
        <color rgb="FF231F20"/>
        <rFont val="Calibri"/>
        <family val="2"/>
      </rPr>
      <t>2.57e-16</t>
    </r>
  </si>
  <si>
    <r>
      <rPr>
        <b/>
        <sz val="7"/>
        <color rgb="FF231F20"/>
        <rFont val="Calibri"/>
        <family val="2"/>
      </rPr>
      <t>&lt;1</t>
    </r>
  </si>
  <si>
    <r>
      <rPr>
        <sz val="7"/>
        <color rgb="FF231F20"/>
        <rFont val="Calibri"/>
        <family val="2"/>
      </rPr>
      <t>3.62e-17</t>
    </r>
  </si>
  <si>
    <r>
      <rPr>
        <b/>
        <sz val="7"/>
        <color rgb="FF231F20"/>
        <rFont val="Calibri"/>
        <family val="2"/>
      </rPr>
      <t>&lt;1</t>
    </r>
  </si>
  <si>
    <r>
      <rPr>
        <sz val="7"/>
        <color rgb="FF231F20"/>
        <rFont val="Calibri"/>
        <family val="2"/>
      </rPr>
      <t>2.65e-17</t>
    </r>
  </si>
  <si>
    <r>
      <rPr>
        <b/>
        <sz val="7"/>
        <color rgb="FF231F20"/>
        <rFont val="Calibri"/>
        <family val="2"/>
      </rPr>
      <t>&lt;1</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</si>
  <si>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</si>
  <si>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</si>
  <si>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</si>
  <si>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</si>
  <si>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8.74e-14</t>
    </r>
  </si>
  <si>
    <r>
      <rPr>
        <b/>
        <sz val="7"/>
        <color rgb="FF231F20"/>
        <rFont val="Calibri"/>
        <family val="2"/>
      </rPr>
      <t>&lt;1</t>
    </r>
  </si>
  <si>
    <r>
      <rPr>
        <sz val="7"/>
        <color rgb="FF231F20"/>
        <rFont val="Calibri"/>
        <family val="2"/>
      </rPr>
      <t>6.98e-16</t>
    </r>
  </si>
  <si>
    <r>
      <rPr>
        <b/>
        <sz val="7"/>
        <color rgb="FF231F20"/>
        <rFont val="Calibri"/>
        <family val="2"/>
      </rPr>
      <t>&lt;1</t>
    </r>
  </si>
  <si>
    <r>
      <rPr>
        <sz val="7"/>
        <color rgb="FF231F20"/>
        <rFont val="Calibri"/>
        <family val="2"/>
      </rPr>
      <t>9.82e-17</t>
    </r>
  </si>
  <si>
    <r>
      <rPr>
        <b/>
        <sz val="7"/>
        <color rgb="FF231F20"/>
        <rFont val="Calibri"/>
        <family val="2"/>
      </rPr>
      <t>&lt;1</t>
    </r>
  </si>
  <si>
    <r>
      <rPr>
        <sz val="7"/>
        <color rgb="FF231F20"/>
        <rFont val="Calibri"/>
        <family val="2"/>
      </rPr>
      <t>7.18e-17</t>
    </r>
  </si>
  <si>
    <r>
      <rPr>
        <b/>
        <sz val="7"/>
        <color rgb="FF231F20"/>
        <rFont val="Calibri"/>
        <family val="2"/>
      </rPr>
      <t>&lt;1</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</si>
  <si>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</si>
  <si>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</si>
  <si>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</si>
  <si>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</si>
  <si>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1.54e-13</t>
    </r>
  </si>
  <si>
    <r>
      <rPr>
        <sz val="7"/>
        <color rgb="FF231F20"/>
        <rFont val="Calibri"/>
        <family val="2"/>
      </rPr>
      <t>1.54e-13</t>
    </r>
  </si>
  <si>
    <r>
      <rPr>
        <sz val="7"/>
        <color rgb="FF231F20"/>
        <rFont val="Calibri"/>
        <family val="2"/>
      </rPr>
      <t>1.23e-15</t>
    </r>
  </si>
  <si>
    <r>
      <rPr>
        <sz val="7"/>
        <color rgb="FF231F20"/>
        <rFont val="Calibri"/>
        <family val="2"/>
      </rPr>
      <t>1.73e-16</t>
    </r>
  </si>
  <si>
    <r>
      <rPr>
        <b/>
        <sz val="7"/>
        <color rgb="FF231F20"/>
        <rFont val="Calibri"/>
        <family val="2"/>
      </rPr>
      <t>&lt;1</t>
    </r>
  </si>
  <si>
    <r>
      <rPr>
        <sz val="7"/>
        <color rgb="FF231F20"/>
        <rFont val="Calibri"/>
        <family val="2"/>
      </rPr>
      <t>1.26e-16</t>
    </r>
  </si>
  <si>
    <r>
      <rPr>
        <b/>
        <sz val="7"/>
        <color rgb="FF231F20"/>
        <rFont val="Calibri"/>
        <family val="2"/>
      </rPr>
      <t>&lt;1</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</si>
  <si>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</si>
  <si>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</si>
  <si>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</si>
  <si>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</si>
  <si>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1.37e-14</t>
    </r>
  </si>
  <si>
    <r>
      <rPr>
        <b/>
        <sz val="7"/>
        <color rgb="FF231F20"/>
        <rFont val="Calibri"/>
        <family val="2"/>
      </rPr>
      <t>&lt;1</t>
    </r>
  </si>
  <si>
    <r>
      <rPr>
        <sz val="7"/>
        <color rgb="FF231F20"/>
        <rFont val="Calibri"/>
        <family val="2"/>
      </rPr>
      <t>1.09e-16</t>
    </r>
  </si>
  <si>
    <r>
      <rPr>
        <b/>
        <sz val="7"/>
        <color rgb="FF231F20"/>
        <rFont val="Calibri"/>
        <family val="2"/>
      </rPr>
      <t>&lt;1</t>
    </r>
  </si>
  <si>
    <r>
      <rPr>
        <sz val="7"/>
        <color rgb="FF231F20"/>
        <rFont val="Calibri"/>
        <family val="2"/>
      </rPr>
      <t>1.53e-17</t>
    </r>
  </si>
  <si>
    <r>
      <rPr>
        <b/>
        <sz val="7"/>
        <color rgb="FF231F20"/>
        <rFont val="Calibri"/>
        <family val="2"/>
      </rPr>
      <t>&lt;1</t>
    </r>
  </si>
  <si>
    <r>
      <rPr>
        <sz val="7"/>
        <color rgb="FF231F20"/>
        <rFont val="Calibri"/>
        <family val="2"/>
      </rPr>
      <t>1.12e-17</t>
    </r>
  </si>
  <si>
    <r>
      <rPr>
        <b/>
        <sz val="7"/>
        <color rgb="FF231F20"/>
        <rFont val="Calibri"/>
        <family val="2"/>
      </rPr>
      <t>&lt;1</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</si>
  <si>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</si>
  <si>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</si>
  <si>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</si>
  <si>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</si>
  <si>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b/>
        <sz val="7"/>
        <color rgb="FF231F20"/>
        <rFont val="Calibri"/>
        <family val="2"/>
      </rPr>
      <t>&lt;1</t>
    </r>
  </si>
  <si>
    <r>
      <rPr>
        <sz val="7"/>
        <color rgb="FF231F20"/>
        <rFont val="Calibri"/>
        <family val="2"/>
      </rPr>
      <t>1.15e-14</t>
    </r>
  </si>
  <si>
    <r>
      <rPr>
        <b/>
        <sz val="7"/>
        <color rgb="FF231F20"/>
        <rFont val="Calibri"/>
        <family val="2"/>
      </rPr>
      <t>&lt;1</t>
    </r>
  </si>
  <si>
    <r>
      <rPr>
        <sz val="7"/>
        <color rgb="FF231F20"/>
        <rFont val="Calibri"/>
        <family val="2"/>
      </rPr>
      <t>9.19e-17</t>
    </r>
  </si>
  <si>
    <r>
      <rPr>
        <b/>
        <sz val="7"/>
        <color rgb="FF231F20"/>
        <rFont val="Calibri"/>
        <family val="2"/>
      </rPr>
      <t>&lt;1</t>
    </r>
  </si>
  <si>
    <r>
      <rPr>
        <sz val="7"/>
        <color rgb="FF231F20"/>
        <rFont val="Calibri"/>
        <family val="2"/>
      </rPr>
      <t>1.30e-17</t>
    </r>
  </si>
  <si>
    <r>
      <rPr>
        <b/>
        <sz val="7"/>
        <color rgb="FF231F20"/>
        <rFont val="Calibri"/>
        <family val="2"/>
      </rPr>
      <t>&lt;1</t>
    </r>
  </si>
  <si>
    <r>
      <rPr>
        <sz val="7"/>
        <color rgb="FF231F20"/>
        <rFont val="Calibri"/>
        <family val="2"/>
      </rPr>
      <t>9.48e-18</t>
    </r>
  </si>
  <si>
    <r>
      <rPr>
        <b/>
        <sz val="7"/>
        <color rgb="FF231F20"/>
        <rFont val="Calibri"/>
        <family val="2"/>
      </rPr>
      <t>&lt;1</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</si>
  <si>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</si>
  <si>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</si>
  <si>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</si>
  <si>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1.25e-14</t>
    </r>
  </si>
  <si>
    <r>
      <rPr>
        <b/>
        <sz val="7"/>
        <color rgb="FF231F20"/>
        <rFont val="Calibri"/>
        <family val="2"/>
      </rPr>
      <t>&lt;1</t>
    </r>
  </si>
  <si>
    <r>
      <rPr>
        <sz val="7"/>
        <color rgb="FF231F20"/>
        <rFont val="Calibri"/>
        <family val="2"/>
      </rPr>
      <t>1.25e-14</t>
    </r>
  </si>
  <si>
    <r>
      <rPr>
        <b/>
        <sz val="7"/>
        <color rgb="FF231F20"/>
        <rFont val="Calibri"/>
        <family val="2"/>
      </rPr>
      <t>&lt;1</t>
    </r>
  </si>
  <si>
    <r>
      <rPr>
        <sz val="7"/>
        <color rgb="FF231F20"/>
        <rFont val="Calibri"/>
        <family val="2"/>
      </rPr>
      <t>9.92e-17</t>
    </r>
  </si>
  <si>
    <r>
      <rPr>
        <b/>
        <sz val="7"/>
        <color rgb="FF231F20"/>
        <rFont val="Calibri"/>
        <family val="2"/>
      </rPr>
      <t>&lt;1</t>
    </r>
  </si>
  <si>
    <r>
      <rPr>
        <sz val="7"/>
        <color rgb="FF231F20"/>
        <rFont val="Calibri"/>
        <family val="2"/>
      </rPr>
      <t>1.40e-17</t>
    </r>
  </si>
  <si>
    <r>
      <rPr>
        <b/>
        <sz val="7"/>
        <color rgb="FF231F20"/>
        <rFont val="Calibri"/>
        <family val="2"/>
      </rPr>
      <t>&lt;1</t>
    </r>
  </si>
  <si>
    <r>
      <rPr>
        <sz val="7"/>
        <color rgb="FF231F20"/>
        <rFont val="Calibri"/>
        <family val="2"/>
      </rPr>
      <t>1.02e-17</t>
    </r>
  </si>
  <si>
    <r>
      <rPr>
        <b/>
        <sz val="7"/>
        <color rgb="FF231F20"/>
        <rFont val="Calibri"/>
        <family val="2"/>
      </rPr>
      <t>&lt;1</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</si>
  <si>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</si>
  <si>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</si>
  <si>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</si>
  <si>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9.89e-15</t>
    </r>
  </si>
  <si>
    <r>
      <rPr>
        <b/>
        <sz val="7"/>
        <color rgb="FF231F20"/>
        <rFont val="Calibri"/>
        <family val="2"/>
      </rPr>
      <t>&lt;1</t>
    </r>
  </si>
  <si>
    <r>
      <rPr>
        <sz val="7"/>
        <color rgb="FF231F20"/>
        <rFont val="Calibri"/>
        <family val="2"/>
      </rPr>
      <t>9.89e-15</t>
    </r>
  </si>
  <si>
    <r>
      <rPr>
        <b/>
        <sz val="7"/>
        <color rgb="FF231F20"/>
        <rFont val="Calibri"/>
        <family val="2"/>
      </rPr>
      <t>&lt;1</t>
    </r>
  </si>
  <si>
    <r>
      <rPr>
        <sz val="7"/>
        <color rgb="FF231F20"/>
        <rFont val="Calibri"/>
        <family val="2"/>
      </rPr>
      <t>7.87e-17</t>
    </r>
  </si>
  <si>
    <r>
      <rPr>
        <b/>
        <sz val="7"/>
        <color rgb="FF231F20"/>
        <rFont val="Calibri"/>
        <family val="2"/>
      </rPr>
      <t>&lt;1</t>
    </r>
  </si>
  <si>
    <r>
      <rPr>
        <sz val="7"/>
        <color rgb="FF231F20"/>
        <rFont val="Calibri"/>
        <family val="2"/>
      </rPr>
      <t>1.11e-17</t>
    </r>
  </si>
  <si>
    <r>
      <rPr>
        <b/>
        <sz val="7"/>
        <color rgb="FF231F20"/>
        <rFont val="Calibri"/>
        <family val="2"/>
      </rPr>
      <t>&lt;1</t>
    </r>
  </si>
  <si>
    <r>
      <rPr>
        <sz val="7"/>
        <color rgb="FF231F20"/>
        <rFont val="Calibri"/>
        <family val="2"/>
      </rPr>
      <t>8.12e-18</t>
    </r>
  </si>
  <si>
    <r>
      <rPr>
        <b/>
        <sz val="7"/>
        <color rgb="FF231F20"/>
        <rFont val="Calibri"/>
        <family val="2"/>
      </rPr>
      <t>&lt;1</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</si>
  <si>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</si>
  <si>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</si>
  <si>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</si>
  <si>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8.52e-15</t>
    </r>
  </si>
  <si>
    <r>
      <rPr>
        <b/>
        <sz val="7"/>
        <color rgb="FF231F20"/>
        <rFont val="Calibri"/>
        <family val="2"/>
      </rPr>
      <t>&lt;1</t>
    </r>
  </si>
  <si>
    <r>
      <rPr>
        <sz val="7"/>
        <color rgb="FF231F20"/>
        <rFont val="Calibri"/>
        <family val="2"/>
      </rPr>
      <t>8.52e-15</t>
    </r>
  </si>
  <si>
    <r>
      <rPr>
        <b/>
        <sz val="7"/>
        <color rgb="FF231F20"/>
        <rFont val="Calibri"/>
        <family val="2"/>
      </rPr>
      <t>&lt;1</t>
    </r>
  </si>
  <si>
    <r>
      <rPr>
        <sz val="7"/>
        <color rgb="FF231F20"/>
        <rFont val="Calibri"/>
        <family val="2"/>
      </rPr>
      <t>6.79e-17</t>
    </r>
  </si>
  <si>
    <r>
      <rPr>
        <b/>
        <sz val="7"/>
        <color rgb="FF231F20"/>
        <rFont val="Calibri"/>
        <family val="2"/>
      </rPr>
      <t>&lt;1</t>
    </r>
  </si>
  <si>
    <r>
      <rPr>
        <sz val="7"/>
        <color rgb="FF231F20"/>
        <rFont val="Calibri"/>
        <family val="2"/>
      </rPr>
      <t>9.57e-18</t>
    </r>
  </si>
  <si>
    <r>
      <rPr>
        <b/>
        <sz val="7"/>
        <color rgb="FF231F20"/>
        <rFont val="Calibri"/>
        <family val="2"/>
      </rPr>
      <t>&lt;1</t>
    </r>
  </si>
  <si>
    <r>
      <rPr>
        <sz val="7"/>
        <color rgb="FF231F20"/>
        <rFont val="Calibri"/>
        <family val="2"/>
      </rPr>
      <t>7.00e-18</t>
    </r>
  </si>
  <si>
    <r>
      <rPr>
        <b/>
        <sz val="7"/>
        <color rgb="FF231F20"/>
        <rFont val="Calibri"/>
        <family val="2"/>
      </rPr>
      <t>&lt;1</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</si>
  <si>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</si>
  <si>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</si>
  <si>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</si>
  <si>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</si>
  <si>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</si>
  <si>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</si>
  <si>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</si>
  <si>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</si>
  <si>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</si>
  <si>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</si>
  <si>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</si>
  <si>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</si>
  <si>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</si>
  <si>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</si>
  <si>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</si>
  <si>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</si>
  <si>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</si>
  <si>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</si>
  <si>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</si>
  <si>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</si>
  <si>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</si>
  <si>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</si>
  <si>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</si>
  <si>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</si>
  <si>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</si>
  <si>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</si>
  <si>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</si>
  <si>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</si>
  <si>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</si>
  <si>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</si>
  <si>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</si>
  <si>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</si>
  <si>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</si>
  <si>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1.50e-12</t>
    </r>
  </si>
  <si>
    <r>
      <rPr>
        <sz val="7"/>
        <color rgb="FF231F20"/>
        <rFont val="Calibri"/>
        <family val="2"/>
      </rPr>
      <t>1.25e-14</t>
    </r>
  </si>
  <si>
    <r>
      <rPr>
        <sz val="7"/>
        <color rgb="FF231F20"/>
        <rFont val="Calibri"/>
        <family val="2"/>
      </rPr>
      <t>1.70e-15</t>
    </r>
  </si>
  <si>
    <r>
      <rPr>
        <sz val="7"/>
        <color rgb="FF231F20"/>
        <rFont val="Calibri"/>
        <family val="2"/>
      </rPr>
      <t>1.24e-15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</si>
  <si>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</si>
  <si>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</si>
  <si>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</si>
  <si>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</si>
  <si>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8.24e-14</t>
    </r>
  </si>
  <si>
    <r>
      <rPr>
        <b/>
        <sz val="7"/>
        <color rgb="FF231F20"/>
        <rFont val="Calibri"/>
        <family val="2"/>
      </rPr>
      <t>&lt;1</t>
    </r>
  </si>
  <si>
    <r>
      <rPr>
        <sz val="7"/>
        <color rgb="FF231F20"/>
        <rFont val="Calibri"/>
        <family val="2"/>
      </rPr>
      <t>6.67e-16</t>
    </r>
  </si>
  <si>
    <r>
      <rPr>
        <b/>
        <sz val="7"/>
        <color rgb="FF231F20"/>
        <rFont val="Calibri"/>
        <family val="2"/>
      </rPr>
      <t>&lt;1</t>
    </r>
  </si>
  <si>
    <r>
      <rPr>
        <sz val="7"/>
        <color rgb="FF231F20"/>
        <rFont val="Calibri"/>
        <family val="2"/>
      </rPr>
      <t>9.29e-17</t>
    </r>
  </si>
  <si>
    <r>
      <rPr>
        <b/>
        <sz val="7"/>
        <color rgb="FF231F20"/>
        <rFont val="Calibri"/>
        <family val="2"/>
      </rPr>
      <t>&lt;1</t>
    </r>
  </si>
  <si>
    <r>
      <rPr>
        <sz val="7"/>
        <color rgb="FF231F20"/>
        <rFont val="Calibri"/>
        <family val="2"/>
      </rPr>
      <t>6.77e-17</t>
    </r>
  </si>
  <si>
    <r>
      <rPr>
        <b/>
        <sz val="7"/>
        <color rgb="FF231F20"/>
        <rFont val="Calibri"/>
        <family val="2"/>
      </rPr>
      <t>&lt;1</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</si>
  <si>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</si>
  <si>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</si>
  <si>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</si>
  <si>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2.16e-13</t>
    </r>
  </si>
  <si>
    <r>
      <rPr>
        <sz val="7"/>
        <color rgb="FF231F20"/>
        <rFont val="Calibri"/>
        <family val="2"/>
      </rPr>
      <t>1.87e-15</t>
    </r>
  </si>
  <si>
    <r>
      <rPr>
        <sz val="7"/>
        <color rgb="FF231F20"/>
        <rFont val="Calibri"/>
        <family val="2"/>
      </rPr>
      <t>2.47e-16</t>
    </r>
  </si>
  <si>
    <r>
      <rPr>
        <b/>
        <sz val="7"/>
        <color rgb="FF231F20"/>
        <rFont val="Calibri"/>
        <family val="2"/>
      </rPr>
      <t>&lt;1</t>
    </r>
  </si>
  <si>
    <r>
      <rPr>
        <sz val="7"/>
        <color rgb="FF231F20"/>
        <rFont val="Calibri"/>
        <family val="2"/>
      </rPr>
      <t>1.78e-16</t>
    </r>
  </si>
  <si>
    <r>
      <rPr>
        <b/>
        <sz val="7"/>
        <color rgb="FF231F20"/>
        <rFont val="Calibri"/>
        <family val="2"/>
      </rPr>
      <t>&lt;1</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</si>
  <si>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</si>
  <si>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</si>
  <si>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</si>
  <si>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9.31e-14</t>
    </r>
  </si>
  <si>
    <r>
      <rPr>
        <sz val="7"/>
        <color rgb="FF231F20"/>
        <rFont val="Calibri"/>
        <family val="2"/>
      </rPr>
      <t>7.66e-16</t>
    </r>
  </si>
  <si>
    <r>
      <rPr>
        <sz val="7"/>
        <color rgb="FF231F20"/>
        <rFont val="Calibri"/>
        <family val="2"/>
      </rPr>
      <t>1.05e-16</t>
    </r>
  </si>
  <si>
    <r>
      <rPr>
        <b/>
        <sz val="7"/>
        <color rgb="FF231F20"/>
        <rFont val="Calibri"/>
        <family val="2"/>
      </rPr>
      <t>&lt;1</t>
    </r>
  </si>
  <si>
    <r>
      <rPr>
        <sz val="7"/>
        <color rgb="FF231F20"/>
        <rFont val="Calibri"/>
        <family val="2"/>
      </rPr>
      <t>7.65e-17</t>
    </r>
  </si>
  <si>
    <r>
      <rPr>
        <b/>
        <sz val="7"/>
        <color rgb="FF231F20"/>
        <rFont val="Calibri"/>
        <family val="2"/>
      </rPr>
      <t>&lt;1</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</si>
  <si>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</si>
  <si>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</si>
  <si>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3.37e-11</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</si>
  <si>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</si>
  <si>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</si>
  <si>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</si>
  <si>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</si>
  <si>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</si>
  <si>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</si>
  <si>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</si>
  <si>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2.12e-11</t>
    </r>
  </si>
  <si>
    <r>
      <rPr>
        <sz val="7"/>
        <color rgb="FF231F20"/>
        <rFont val="Calibri"/>
        <family val="2"/>
      </rPr>
      <t>2.43e-13</t>
    </r>
  </si>
  <si>
    <r>
      <rPr>
        <sz val="7"/>
        <color rgb="FF231F20"/>
        <rFont val="Calibri"/>
        <family val="2"/>
      </rPr>
      <t>2.61e-14</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</si>
  <si>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</si>
  <si>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</si>
  <si>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</si>
  <si>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</si>
  <si>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</si>
  <si>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</si>
  <si>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</si>
  <si>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1.62e-13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</si>
  <si>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</si>
  <si>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</si>
  <si>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</si>
  <si>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</si>
  <si>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</si>
  <si>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</si>
  <si>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</si>
  <si>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</si>
  <si>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</si>
  <si>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</si>
  <si>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</si>
  <si>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</si>
  <si>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</si>
  <si>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</si>
  <si>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</si>
  <si>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</si>
  <si>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</si>
  <si>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</si>
  <si>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</si>
  <si>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</si>
  <si>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</si>
  <si>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</si>
  <si>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</si>
  <si>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</si>
  <si>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1.68e-11</t>
    </r>
  </si>
  <si>
    <r>
      <rPr>
        <sz val="7"/>
        <color rgb="FF231F20"/>
        <rFont val="Calibri"/>
        <family val="2"/>
      </rPr>
      <t>1.94e-13</t>
    </r>
  </si>
  <si>
    <r>
      <rPr>
        <sz val="7"/>
        <color rgb="FF231F20"/>
        <rFont val="Calibri"/>
        <family val="2"/>
      </rPr>
      <t>2.07e-14</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</si>
  <si>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</si>
  <si>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</si>
  <si>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</si>
  <si>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</si>
  <si>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</si>
  <si>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2.12e-12</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</si>
  <si>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</si>
  <si>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</si>
  <si>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</si>
  <si>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</si>
  <si>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</si>
  <si>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</si>
  <si>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</si>
  <si>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</si>
  <si>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</si>
  <si>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</si>
  <si>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</si>
  <si>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</si>
  <si>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</si>
  <si>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</si>
  <si>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1.47e-11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</si>
  <si>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</si>
  <si>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</si>
  <si>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</si>
  <si>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</si>
  <si>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</si>
  <si>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</si>
  <si>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</si>
  <si>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</si>
  <si>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</si>
  <si>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</si>
  <si>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</si>
  <si>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</si>
  <si>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4.58e-12</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</si>
  <si>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</si>
  <si>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</si>
  <si>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</si>
  <si>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</si>
  <si>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1.22e-10</t>
    </r>
  </si>
  <si>
    <r>
      <rPr>
        <sz val="7"/>
        <color rgb="FF231F20"/>
        <rFont val="Calibri"/>
        <family val="2"/>
      </rPr>
      <t>6.08e-10</t>
    </r>
  </si>
  <si>
    <r>
      <rPr>
        <sz val="7"/>
        <color rgb="FF231F20"/>
        <rFont val="Calibri"/>
        <family val="2"/>
      </rPr>
      <t>3.61e-12</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</si>
  <si>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</si>
  <si>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</si>
  <si>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</si>
  <si>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</si>
  <si>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</si>
  <si>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</si>
  <si>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</si>
  <si>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6.93e-12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</si>
  <si>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</si>
  <si>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</si>
  <si>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</si>
  <si>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</si>
  <si>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1.71e-10</t>
    </r>
  </si>
  <si>
    <r>
      <rPr>
        <sz val="7"/>
        <color rgb="FF231F20"/>
        <rFont val="Calibri"/>
        <family val="2"/>
      </rPr>
      <t>8.44e-10</t>
    </r>
  </si>
  <si>
    <r>
      <rPr>
        <sz val="7"/>
        <color rgb="FF231F20"/>
        <rFont val="Calibri"/>
        <family val="2"/>
      </rPr>
      <t>5.06e-12</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</si>
  <si>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</si>
  <si>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</si>
  <si>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</si>
  <si>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</si>
  <si>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</si>
  <si>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</si>
  <si>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4.91e-12</t>
    </r>
  </si>
  <si>
    <r>
      <rPr>
        <sz val="7"/>
        <color rgb="FF231F20"/>
        <rFont val="Calibri"/>
        <family val="2"/>
      </rPr>
      <t>5.56e-12</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</si>
  <si>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</si>
  <si>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</si>
  <si>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</si>
  <si>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</si>
  <si>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</si>
  <si>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</si>
  <si>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</si>
  <si>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</si>
  <si>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</si>
  <si>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</si>
  <si>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1.71e-10</t>
    </r>
  </si>
  <si>
    <r>
      <rPr>
        <sz val="7"/>
        <color rgb="FF231F20"/>
        <rFont val="Calibri"/>
        <family val="2"/>
      </rPr>
      <t>8.44e-10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</si>
  <si>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</si>
  <si>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</si>
  <si>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</si>
  <si>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</si>
  <si>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</si>
  <si>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</si>
  <si>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</si>
  <si>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</si>
  <si>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1.71e-13</t>
    </r>
  </si>
  <si>
    <r>
      <rPr>
        <sz val="7"/>
        <color rgb="FF231F20"/>
        <rFont val="Calibri"/>
        <family val="2"/>
      </rPr>
      <t>1.37e-15</t>
    </r>
  </si>
  <si>
    <r>
      <rPr>
        <sz val="7"/>
        <color rgb="FF231F20"/>
        <rFont val="Calibri"/>
        <family val="2"/>
      </rPr>
      <t>1.92e-16</t>
    </r>
  </si>
  <si>
    <r>
      <rPr>
        <b/>
        <sz val="7"/>
        <color rgb="FF231F20"/>
        <rFont val="Calibri"/>
        <family val="2"/>
      </rPr>
      <t>&lt;1</t>
    </r>
  </si>
  <si>
    <r>
      <rPr>
        <sz val="7"/>
        <color rgb="FF231F20"/>
        <rFont val="Calibri"/>
        <family val="2"/>
      </rPr>
      <t>1.40e-16</t>
    </r>
  </si>
  <si>
    <r>
      <rPr>
        <b/>
        <sz val="7"/>
        <color rgb="FF231F20"/>
        <rFont val="Calibri"/>
        <family val="2"/>
      </rPr>
      <t>&lt;1</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</si>
  <si>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</si>
  <si>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</si>
  <si>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</si>
  <si>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</si>
  <si>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</si>
  <si>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</si>
  <si>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</si>
  <si>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</si>
  <si>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</si>
  <si>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</si>
  <si>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</si>
  <si>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</si>
  <si>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</si>
  <si>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</si>
  <si>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</si>
  <si>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</si>
  <si>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</si>
  <si>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</si>
  <si>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</si>
  <si>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</si>
  <si>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</si>
  <si>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</si>
  <si>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</si>
  <si>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</si>
  <si>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</si>
  <si>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</si>
  <si>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4.76e-12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</si>
  <si>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</si>
  <si>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</si>
  <si>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</si>
  <si>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1.34e-10</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</si>
  <si>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</si>
  <si>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</si>
  <si>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</si>
  <si>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4.68e-12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</si>
  <si>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</si>
  <si>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</si>
  <si>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1.35e-10</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</si>
  <si>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</si>
  <si>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</si>
  <si>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</si>
  <si>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</si>
  <si>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</si>
  <si>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</si>
  <si>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</si>
  <si>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5.77e-10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</si>
  <si>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</si>
  <si>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</si>
  <si>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</si>
  <si>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</si>
  <si>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</si>
  <si>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</si>
  <si>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</si>
  <si>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b/>
        <sz val="7"/>
        <color rgb="FF231F20"/>
        <rFont val="Calibri"/>
        <family val="2"/>
      </rPr>
      <t>&lt;1</t>
    </r>
  </si>
  <si>
    <r>
      <rPr>
        <sz val="7"/>
        <color rgb="FF231F20"/>
        <rFont val="Calibri"/>
        <family val="2"/>
      </rPr>
      <t>2.68e-16</t>
    </r>
  </si>
  <si>
    <r>
      <rPr>
        <b/>
        <sz val="7"/>
        <color rgb="FF231F20"/>
        <rFont val="Calibri"/>
        <family val="2"/>
      </rPr>
      <t>&lt;1</t>
    </r>
  </si>
  <si>
    <r>
      <rPr>
        <sz val="7"/>
        <color rgb="FF231F20"/>
        <rFont val="Calibri"/>
        <family val="2"/>
      </rPr>
      <t>2.13e-18</t>
    </r>
  </si>
  <si>
    <r>
      <rPr>
        <b/>
        <sz val="7"/>
        <color rgb="FF231F20"/>
        <rFont val="Calibri"/>
        <family val="2"/>
      </rPr>
      <t>&lt;1</t>
    </r>
  </si>
  <si>
    <r>
      <rPr>
        <sz val="7"/>
        <color rgb="FF231F20"/>
        <rFont val="Calibri"/>
        <family val="2"/>
      </rPr>
      <t>3.00e-19</t>
    </r>
  </si>
  <si>
    <r>
      <rPr>
        <b/>
        <sz val="7"/>
        <color rgb="FF231F20"/>
        <rFont val="Calibri"/>
        <family val="2"/>
      </rPr>
      <t>&lt;1</t>
    </r>
  </si>
  <si>
    <r>
      <rPr>
        <sz val="7"/>
        <color rgb="FF231F20"/>
        <rFont val="Calibri"/>
        <family val="2"/>
      </rPr>
      <t>2.20e-19</t>
    </r>
  </si>
  <si>
    <r>
      <rPr>
        <b/>
        <sz val="7"/>
        <color rgb="FF231F20"/>
        <rFont val="Calibri"/>
        <family val="2"/>
      </rPr>
      <t>&lt;1</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</si>
  <si>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</si>
  <si>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</si>
  <si>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4.9 days</t>
    </r>
  </si>
  <si>
    <r>
      <rPr>
        <sz val="7"/>
        <color rgb="FF231F20"/>
        <rFont val="Calibri"/>
        <family val="2"/>
      </rPr>
      <t>6.42e-15</t>
    </r>
  </si>
  <si>
    <r>
      <rPr>
        <b/>
        <sz val="7"/>
        <color rgb="FF231F20"/>
        <rFont val="Calibri"/>
        <family val="2"/>
      </rPr>
      <t>&lt;1</t>
    </r>
  </si>
  <si>
    <r>
      <rPr>
        <sz val="7"/>
        <color rgb="FF231F20"/>
        <rFont val="Calibri"/>
        <family val="2"/>
      </rPr>
      <t>6.42e-15</t>
    </r>
  </si>
  <si>
    <r>
      <rPr>
        <b/>
        <sz val="7"/>
        <color rgb="FF231F20"/>
        <rFont val="Calibri"/>
        <family val="2"/>
      </rPr>
      <t>&lt;1</t>
    </r>
  </si>
  <si>
    <r>
      <rPr>
        <sz val="7"/>
        <color rgb="FF231F20"/>
        <rFont val="Calibri"/>
        <family val="2"/>
      </rPr>
      <t>5.11e-17</t>
    </r>
  </si>
  <si>
    <r>
      <rPr>
        <b/>
        <sz val="7"/>
        <color rgb="FF231F20"/>
        <rFont val="Calibri"/>
        <family val="2"/>
      </rPr>
      <t>&lt;1</t>
    </r>
  </si>
  <si>
    <r>
      <rPr>
        <sz val="7"/>
        <color rgb="FF231F20"/>
        <rFont val="Calibri"/>
        <family val="2"/>
      </rPr>
      <t>7.21e-18</t>
    </r>
  </si>
  <si>
    <r>
      <rPr>
        <b/>
        <sz val="7"/>
        <color rgb="FF231F20"/>
        <rFont val="Calibri"/>
        <family val="2"/>
      </rPr>
      <t>&lt;1</t>
    </r>
  </si>
  <si>
    <r>
      <rPr>
        <sz val="7"/>
        <color rgb="FF231F20"/>
        <rFont val="Calibri"/>
        <family val="2"/>
      </rPr>
      <t>5.27e-18</t>
    </r>
  </si>
  <si>
    <r>
      <rPr>
        <b/>
        <sz val="7"/>
        <color rgb="FF231F20"/>
        <rFont val="Calibri"/>
        <family val="2"/>
      </rPr>
      <t>&lt;1</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</si>
  <si>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</si>
  <si>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</si>
  <si>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1.1 days</t>
    </r>
  </si>
  <si>
    <r>
      <rPr>
        <sz val="7"/>
        <color rgb="FF231F20"/>
        <rFont val="Calibri"/>
        <family val="2"/>
      </rPr>
      <t>3.29e-16</t>
    </r>
  </si>
  <si>
    <r>
      <rPr>
        <b/>
        <sz val="7"/>
        <color rgb="FF231F20"/>
        <rFont val="Calibri"/>
        <family val="2"/>
      </rPr>
      <t>&lt;1</t>
    </r>
  </si>
  <si>
    <r>
      <rPr>
        <sz val="7"/>
        <color rgb="FF231F20"/>
        <rFont val="Calibri"/>
        <family val="2"/>
      </rPr>
      <t>3.29e-16</t>
    </r>
  </si>
  <si>
    <r>
      <rPr>
        <b/>
        <sz val="7"/>
        <color rgb="FF231F20"/>
        <rFont val="Calibri"/>
        <family val="2"/>
      </rPr>
      <t>&lt;1</t>
    </r>
  </si>
  <si>
    <r>
      <rPr>
        <sz val="7"/>
        <color rgb="FF231F20"/>
        <rFont val="Calibri"/>
        <family val="2"/>
      </rPr>
      <t>2.61e-18</t>
    </r>
  </si>
  <si>
    <r>
      <rPr>
        <b/>
        <sz val="7"/>
        <color rgb="FF231F20"/>
        <rFont val="Calibri"/>
        <family val="2"/>
      </rPr>
      <t>&lt;1</t>
    </r>
  </si>
  <si>
    <r>
      <rPr>
        <sz val="7"/>
        <color rgb="FF231F20"/>
        <rFont val="Calibri"/>
        <family val="2"/>
      </rPr>
      <t>3.69e-19</t>
    </r>
  </si>
  <si>
    <r>
      <rPr>
        <b/>
        <sz val="7"/>
        <color rgb="FF231F20"/>
        <rFont val="Calibri"/>
        <family val="2"/>
      </rPr>
      <t>&lt;1</t>
    </r>
  </si>
  <si>
    <r>
      <rPr>
        <sz val="7"/>
        <color rgb="FF231F20"/>
        <rFont val="Calibri"/>
        <family val="2"/>
      </rPr>
      <t>2.70e-19</t>
    </r>
  </si>
  <si>
    <r>
      <rPr>
        <b/>
        <sz val="7"/>
        <color rgb="FF231F20"/>
        <rFont val="Calibri"/>
        <family val="2"/>
      </rPr>
      <t>&lt;1</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</si>
  <si>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</si>
  <si>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</si>
  <si>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</si>
  <si>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</si>
  <si>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b/>
        <sz val="7"/>
        <color rgb="FF231F20"/>
        <rFont val="Calibri"/>
        <family val="2"/>
      </rPr>
      <t>&lt;1</t>
    </r>
  </si>
  <si>
    <r>
      <rPr>
        <sz val="7"/>
        <color rgb="FF231F20"/>
        <rFont val="Calibri"/>
        <family val="2"/>
      </rPr>
      <t>8.38e-15</t>
    </r>
  </si>
  <si>
    <r>
      <rPr>
        <b/>
        <sz val="7"/>
        <color rgb="FF231F20"/>
        <rFont val="Calibri"/>
        <family val="2"/>
      </rPr>
      <t>&lt;1</t>
    </r>
  </si>
  <si>
    <r>
      <rPr>
        <sz val="7"/>
        <color rgb="FF231F20"/>
        <rFont val="Calibri"/>
        <family val="2"/>
      </rPr>
      <t>6.67e-17</t>
    </r>
  </si>
  <si>
    <r>
      <rPr>
        <b/>
        <sz val="7"/>
        <color rgb="FF231F20"/>
        <rFont val="Calibri"/>
        <family val="2"/>
      </rPr>
      <t>&lt;1</t>
    </r>
  </si>
  <si>
    <r>
      <rPr>
        <sz val="7"/>
        <color rgb="FF231F20"/>
        <rFont val="Calibri"/>
        <family val="2"/>
      </rPr>
      <t>9.41e-18</t>
    </r>
  </si>
  <si>
    <r>
      <rPr>
        <b/>
        <sz val="7"/>
        <color rgb="FF231F20"/>
        <rFont val="Calibri"/>
        <family val="2"/>
      </rPr>
      <t>&lt;1</t>
    </r>
  </si>
  <si>
    <r>
      <rPr>
        <sz val="7"/>
        <color rgb="FF231F20"/>
        <rFont val="Calibri"/>
        <family val="2"/>
      </rPr>
      <t>6.88e-18</t>
    </r>
  </si>
  <si>
    <r>
      <rPr>
        <b/>
        <sz val="7"/>
        <color rgb="FF231F20"/>
        <rFont val="Calibri"/>
        <family val="2"/>
      </rPr>
      <t>&lt;1</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</si>
  <si>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</si>
  <si>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</si>
  <si>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31.0 days</t>
    </r>
  </si>
  <si>
    <r>
      <rPr>
        <sz val="7"/>
        <color rgb="FF231F20"/>
        <rFont val="Calibri"/>
        <family val="2"/>
      </rPr>
      <t>1.62e-13</t>
    </r>
  </si>
  <si>
    <r>
      <rPr>
        <sz val="7"/>
        <color rgb="FF231F20"/>
        <rFont val="Calibri"/>
        <family val="2"/>
      </rPr>
      <t>1.62e-13</t>
    </r>
  </si>
  <si>
    <r>
      <rPr>
        <sz val="7"/>
        <color rgb="FF231F20"/>
        <rFont val="Calibri"/>
        <family val="2"/>
      </rPr>
      <t>1.30e-15</t>
    </r>
  </si>
  <si>
    <r>
      <rPr>
        <sz val="7"/>
        <color rgb="FF231F20"/>
        <rFont val="Calibri"/>
        <family val="2"/>
      </rPr>
      <t>1.82e-16</t>
    </r>
  </si>
  <si>
    <r>
      <rPr>
        <b/>
        <sz val="7"/>
        <color rgb="FF231F20"/>
        <rFont val="Calibri"/>
        <family val="2"/>
      </rPr>
      <t>&lt;1</t>
    </r>
  </si>
  <si>
    <r>
      <rPr>
        <sz val="7"/>
        <color rgb="FF231F20"/>
        <rFont val="Calibri"/>
        <family val="2"/>
      </rPr>
      <t>1.33e-16</t>
    </r>
  </si>
  <si>
    <r>
      <rPr>
        <b/>
        <sz val="7"/>
        <color rgb="FF231F20"/>
        <rFont val="Calibri"/>
        <family val="2"/>
      </rPr>
      <t>&lt;1</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</si>
  <si>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</si>
  <si>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</si>
  <si>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</si>
  <si>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1.14e-09</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</si>
  <si>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</si>
  <si>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</si>
  <si>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</si>
  <si>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</si>
  <si>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</si>
  <si>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</si>
  <si>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</si>
  <si>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</si>
  <si>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</si>
  <si>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</si>
  <si>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</si>
  <si>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</si>
  <si>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</si>
  <si>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</si>
  <si>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</si>
  <si>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</si>
  <si>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</si>
  <si>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</si>
  <si>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</si>
  <si>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</si>
  <si>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</si>
  <si>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</si>
  <si>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</si>
  <si>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</si>
  <si>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</si>
  <si>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</si>
  <si>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</si>
  <si>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</si>
  <si>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</si>
  <si>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</si>
  <si>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4.44e-14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</si>
  <si>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</si>
  <si>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</si>
  <si>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</si>
  <si>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</si>
  <si>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</si>
  <si>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</si>
  <si>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</si>
  <si>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</si>
  <si>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</si>
  <si>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</si>
  <si>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2.42e-10</t>
    </r>
  </si>
  <si>
    <r>
      <rPr>
        <sz val="7"/>
        <color rgb="FF231F20"/>
        <rFont val="Calibri"/>
        <family val="2"/>
      </rPr>
      <t>3.89e-10</t>
    </r>
  </si>
  <si>
    <r>
      <rPr>
        <sz val="7"/>
        <color rgb="FF231F20"/>
        <rFont val="Calibri"/>
        <family val="2"/>
      </rPr>
      <t>6.03e-12</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</si>
  <si>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</si>
  <si>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</si>
  <si>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</si>
  <si>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</si>
  <si>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</si>
  <si>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</si>
  <si>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</si>
  <si>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</si>
  <si>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</si>
  <si>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</si>
  <si>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</si>
  <si>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</si>
  <si>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</si>
  <si>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1.53e-12</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</si>
  <si>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</si>
  <si>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</si>
  <si>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</si>
  <si>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</si>
  <si>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</si>
  <si>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</si>
  <si>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</si>
  <si>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</si>
  <si>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</si>
  <si>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</si>
  <si>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</si>
  <si>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</si>
  <si>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</si>
  <si>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</si>
  <si>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</si>
  <si>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</si>
  <si>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</si>
  <si>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</si>
  <si>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</si>
  <si>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</si>
  <si>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</si>
  <si>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1.10e-13</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</si>
  <si>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</si>
  <si>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</si>
  <si>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</si>
  <si>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</si>
  <si>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</si>
  <si>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</si>
  <si>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</si>
  <si>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</si>
  <si>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</si>
  <si>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</si>
  <si>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</si>
  <si>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</si>
  <si>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</si>
  <si>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</si>
  <si>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</si>
  <si>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</si>
  <si>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</si>
  <si>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</si>
  <si>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</si>
  <si>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1.22e-13</t>
    </r>
  </si>
  <si>
    <r>
      <rPr>
        <sz val="7"/>
        <color rgb="FF231F20"/>
        <rFont val="Calibri"/>
        <family val="2"/>
      </rPr>
      <t>9.72e-16</t>
    </r>
  </si>
  <si>
    <r>
      <rPr>
        <sz val="7"/>
        <color rgb="FF231F20"/>
        <rFont val="Calibri"/>
        <family val="2"/>
      </rPr>
      <t>1.37e-16</t>
    </r>
  </si>
  <si>
    <r>
      <rPr>
        <b/>
        <sz val="7"/>
        <color rgb="FF231F20"/>
        <rFont val="Calibri"/>
        <family val="2"/>
      </rPr>
      <t>&lt;1</t>
    </r>
  </si>
  <si>
    <r>
      <rPr>
        <sz val="7"/>
        <color rgb="FF231F20"/>
        <rFont val="Calibri"/>
        <family val="2"/>
      </rPr>
      <t>9.98e-17</t>
    </r>
  </si>
  <si>
    <r>
      <rPr>
        <b/>
        <sz val="7"/>
        <color rgb="FF231F20"/>
        <rFont val="Calibri"/>
        <family val="2"/>
      </rPr>
      <t>&lt;1</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</si>
  <si>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</si>
  <si>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</si>
  <si>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2.70e-12</t>
    </r>
  </si>
  <si>
    <r>
      <rPr>
        <sz val="7"/>
        <color rgb="FF231F20"/>
        <rFont val="Calibri"/>
        <family val="2"/>
      </rPr>
      <t>2.70e-12</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</si>
  <si>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</si>
  <si>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</si>
  <si>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</si>
  <si>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</si>
  <si>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</si>
  <si>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</si>
  <si>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</si>
  <si>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3.57e-14</t>
    </r>
  </si>
  <si>
    <r>
      <rPr>
        <b/>
        <sz val="7"/>
        <color rgb="FF231F20"/>
        <rFont val="Calibri"/>
        <family val="2"/>
      </rPr>
      <t>&lt;1</t>
    </r>
  </si>
  <si>
    <r>
      <rPr>
        <sz val="7"/>
        <color rgb="FF231F20"/>
        <rFont val="Calibri"/>
        <family val="2"/>
      </rPr>
      <t>2.85e-16</t>
    </r>
  </si>
  <si>
    <r>
      <rPr>
        <b/>
        <sz val="7"/>
        <color rgb="FF231F20"/>
        <rFont val="Calibri"/>
        <family val="2"/>
      </rPr>
      <t>&lt;1</t>
    </r>
  </si>
  <si>
    <r>
      <rPr>
        <sz val="7"/>
        <color rgb="FF231F20"/>
        <rFont val="Calibri"/>
        <family val="2"/>
      </rPr>
      <t>4.01e-17</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</si>
  <si>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</si>
  <si>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</si>
  <si>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</si>
  <si>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</si>
  <si>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</si>
  <si>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</si>
  <si>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</si>
  <si>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</si>
  <si>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</si>
  <si>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</si>
  <si>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</si>
  <si>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</si>
  <si>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</si>
  <si>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</si>
  <si>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</si>
  <si>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</si>
  <si>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</si>
  <si>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</si>
  <si>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</si>
  <si>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</si>
  <si>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</si>
  <si>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</si>
  <si>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</si>
  <si>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</si>
  <si>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</si>
  <si>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</si>
  <si>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</si>
  <si>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</si>
  <si>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</si>
  <si>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</si>
  <si>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</si>
  <si>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</si>
  <si>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</si>
  <si>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</si>
  <si>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</si>
  <si>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</si>
  <si>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</si>
  <si>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</si>
  <si>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</si>
  <si>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</si>
  <si>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7.45e-11</t>
    </r>
  </si>
  <si>
    <r>
      <rPr>
        <sz val="7"/>
        <color rgb="FF231F20"/>
        <rFont val="Calibri"/>
        <family val="2"/>
      </rPr>
      <t>7.83e-11</t>
    </r>
  </si>
  <si>
    <r>
      <rPr>
        <sz val="7"/>
        <color rgb="FF231F20"/>
        <rFont val="Calibri"/>
        <family val="2"/>
      </rPr>
      <t>1.29e-12</t>
    </r>
  </si>
  <si>
    <r>
      <rPr>
        <sz val="7"/>
        <color rgb="FF231F20"/>
        <rFont val="Calibri"/>
        <family val="2"/>
      </rPr>
      <t>1.31e-13</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</si>
  <si>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</si>
  <si>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</si>
  <si>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</si>
  <si>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</si>
  <si>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</si>
  <si>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</si>
  <si>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1.30e-12</t>
    </r>
  </si>
  <si>
    <r>
      <rPr>
        <sz val="7"/>
        <color rgb="FF231F20"/>
        <rFont val="Calibri"/>
        <family val="2"/>
      </rPr>
      <t>1.27e-13</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</si>
  <si>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</si>
  <si>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</si>
  <si>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</si>
  <si>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</si>
  <si>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</si>
  <si>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4.27e-13</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</si>
  <si>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</si>
  <si>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</si>
  <si>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</si>
  <si>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</si>
  <si>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</si>
  <si>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</si>
  <si>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</si>
  <si>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</si>
  <si>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</si>
  <si>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</si>
  <si>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</si>
  <si>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</si>
  <si>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</si>
  <si>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</si>
  <si>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</si>
  <si>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</si>
  <si>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</si>
  <si>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</si>
  <si>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</si>
  <si>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</si>
  <si>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</si>
  <si>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</si>
  <si>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</si>
  <si>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</si>
  <si>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</si>
  <si>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</si>
  <si>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</si>
  <si>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</si>
  <si>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</si>
  <si>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</si>
  <si>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</si>
  <si>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</si>
  <si>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</si>
  <si>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</si>
  <si>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</si>
  <si>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</si>
  <si>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</si>
  <si>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</si>
  <si>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</si>
  <si>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</si>
  <si>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</si>
  <si>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1.25e-12</t>
    </r>
  </si>
  <si>
    <r>
      <rPr>
        <sz val="7"/>
        <color rgb="FF231F20"/>
        <rFont val="Calibri"/>
        <family val="2"/>
      </rPr>
      <t>1.25e-12</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</si>
  <si>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</si>
  <si>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</si>
  <si>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</si>
  <si>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</si>
  <si>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</si>
  <si>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</si>
  <si>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</si>
  <si>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8.51e-14</t>
    </r>
  </si>
  <si>
    <r>
      <rPr>
        <b/>
        <sz val="7"/>
        <color rgb="FF231F20"/>
        <rFont val="Calibri"/>
        <family val="2"/>
      </rPr>
      <t>&lt;1</t>
    </r>
  </si>
  <si>
    <r>
      <rPr>
        <sz val="7"/>
        <color rgb="FF231F20"/>
        <rFont val="Calibri"/>
        <family val="2"/>
      </rPr>
      <t>6.80e-16</t>
    </r>
  </si>
  <si>
    <r>
      <rPr>
        <b/>
        <sz val="7"/>
        <color rgb="FF231F20"/>
        <rFont val="Calibri"/>
        <family val="2"/>
      </rPr>
      <t>&lt;1</t>
    </r>
  </si>
  <si>
    <r>
      <rPr>
        <sz val="7"/>
        <color rgb="FF231F20"/>
        <rFont val="Calibri"/>
        <family val="2"/>
      </rPr>
      <t>9.56e-17</t>
    </r>
  </si>
  <si>
    <r>
      <rPr>
        <b/>
        <sz val="7"/>
        <color rgb="FF231F20"/>
        <rFont val="Calibri"/>
        <family val="2"/>
      </rPr>
      <t>&lt;1</t>
    </r>
  </si>
  <si>
    <r>
      <rPr>
        <sz val="7"/>
        <color rgb="FF231F20"/>
        <rFont val="Calibri"/>
        <family val="2"/>
      </rPr>
      <t>6.99e-17</t>
    </r>
  </si>
  <si>
    <r>
      <rPr>
        <b/>
        <sz val="7"/>
        <color rgb="FF231F20"/>
        <rFont val="Calibri"/>
        <family val="2"/>
      </rPr>
      <t>&lt;1</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</si>
  <si>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</si>
  <si>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</si>
  <si>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</si>
  <si>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</si>
  <si>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</si>
  <si>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</si>
  <si>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</si>
  <si>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</si>
  <si>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</si>
  <si>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</si>
  <si>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</si>
  <si>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</si>
  <si>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</si>
  <si>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</si>
  <si>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</si>
  <si>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</si>
  <si>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</si>
  <si>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 days</t>
    </r>
  </si>
  <si>
    <r>
      <rPr>
        <sz val="7"/>
        <color rgb="FF231F20"/>
        <rFont val="Calibri"/>
        <family val="2"/>
      </rPr>
      <t>1.73e-15</t>
    </r>
  </si>
  <si>
    <r>
      <rPr>
        <b/>
        <sz val="7"/>
        <color rgb="FF231F20"/>
        <rFont val="Calibri"/>
        <family val="2"/>
      </rPr>
      <t>&lt;1</t>
    </r>
  </si>
  <si>
    <r>
      <rPr>
        <sz val="7"/>
        <color rgb="FF231F20"/>
        <rFont val="Calibri"/>
        <family val="2"/>
      </rPr>
      <t>1.73e-15</t>
    </r>
  </si>
  <si>
    <r>
      <rPr>
        <b/>
        <sz val="7"/>
        <color rgb="FF231F20"/>
        <rFont val="Calibri"/>
        <family val="2"/>
      </rPr>
      <t>&lt;1</t>
    </r>
  </si>
  <si>
    <r>
      <rPr>
        <sz val="7"/>
        <color rgb="FF231F20"/>
        <rFont val="Calibri"/>
        <family val="2"/>
      </rPr>
      <t>1.38e-17</t>
    </r>
  </si>
  <si>
    <r>
      <rPr>
        <b/>
        <sz val="7"/>
        <color rgb="FF231F20"/>
        <rFont val="Calibri"/>
        <family val="2"/>
      </rPr>
      <t>&lt;1</t>
    </r>
  </si>
  <si>
    <r>
      <rPr>
        <sz val="7"/>
        <color rgb="FF231F20"/>
        <rFont val="Calibri"/>
        <family val="2"/>
      </rPr>
      <t>1.94e-18</t>
    </r>
  </si>
  <si>
    <r>
      <rPr>
        <b/>
        <sz val="7"/>
        <color rgb="FF231F20"/>
        <rFont val="Calibri"/>
        <family val="2"/>
      </rPr>
      <t>&lt;1</t>
    </r>
  </si>
  <si>
    <r>
      <rPr>
        <sz val="7"/>
        <color rgb="FF231F20"/>
        <rFont val="Calibri"/>
        <family val="2"/>
      </rPr>
      <t>1.42e-18</t>
    </r>
  </si>
  <si>
    <r>
      <rPr>
        <b/>
        <sz val="7"/>
        <color rgb="FF231F20"/>
        <rFont val="Calibri"/>
        <family val="2"/>
      </rPr>
      <t>&lt;1</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</si>
  <si>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</si>
  <si>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</si>
  <si>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</si>
  <si>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</si>
  <si>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</si>
  <si>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</si>
  <si>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</si>
  <si>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</si>
  <si>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</si>
  <si>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</si>
  <si>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</si>
  <si>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4.52e-12</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</si>
  <si>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</si>
  <si>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</si>
  <si>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</si>
  <si>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</si>
  <si>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</si>
  <si>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</si>
  <si>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</si>
  <si>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</si>
  <si>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</si>
  <si>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</si>
  <si>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</si>
  <si>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</si>
  <si>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</si>
  <si>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</si>
  <si>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</si>
  <si>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</si>
  <si>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</si>
  <si>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</si>
  <si>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</si>
  <si>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</si>
  <si>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</si>
  <si>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</si>
  <si>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</si>
  <si>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</si>
  <si>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</si>
  <si>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</si>
  <si>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</si>
  <si>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</si>
  <si>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</si>
  <si>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</si>
  <si>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</si>
  <si>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</si>
  <si>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</si>
  <si>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</si>
  <si>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5.92e-12</t>
    </r>
  </si>
  <si>
    <r>
      <rPr>
        <sz val="7"/>
        <color rgb="FF231F20"/>
        <rFont val="Calibri"/>
        <family val="2"/>
      </rPr>
      <t>5.14e-14</t>
    </r>
  </si>
  <si>
    <r>
      <rPr>
        <sz val="7"/>
        <color rgb="FF231F20"/>
        <rFont val="Calibri"/>
        <family val="2"/>
      </rPr>
      <t>6.78e-15</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</si>
  <si>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</si>
  <si>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</si>
  <si>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</si>
  <si>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</si>
  <si>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</si>
  <si>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</si>
  <si>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</si>
  <si>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</si>
  <si>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</si>
  <si>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</si>
  <si>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</si>
  <si>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</si>
  <si>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</si>
  <si>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2.94e-12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</si>
  <si>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</si>
  <si>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</si>
  <si>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</si>
  <si>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</si>
  <si>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</si>
  <si>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4.69e-12</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</si>
  <si>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</si>
  <si>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</si>
  <si>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</si>
  <si>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</si>
  <si>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</si>
  <si>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1.67e-11</t>
    </r>
  </si>
  <si>
    <r>
      <rPr>
        <sz val="7"/>
        <color rgb="FF231F20"/>
        <rFont val="Calibri"/>
        <family val="2"/>
      </rPr>
      <t>1.66e-13</t>
    </r>
  </si>
  <si>
    <r>
      <rPr>
        <sz val="7"/>
        <color rgb="FF231F20"/>
        <rFont val="Calibri"/>
        <family val="2"/>
      </rPr>
      <t>1.97e-14</t>
    </r>
  </si>
  <si>
    <r>
      <rPr>
        <sz val="7"/>
        <color rgb="FF231F20"/>
        <rFont val="Calibri"/>
        <family val="2"/>
      </rPr>
      <t>1.38e-14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</si>
  <si>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</si>
  <si>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</si>
  <si>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</si>
  <si>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</si>
  <si>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</si>
  <si>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4.40e-12</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</si>
  <si>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</si>
  <si>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</si>
  <si>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</si>
  <si>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</si>
  <si>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</si>
  <si>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</si>
  <si>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</si>
  <si>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4.60e-12</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</si>
  <si>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</si>
  <si>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</si>
  <si>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</si>
  <si>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</si>
  <si>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</si>
  <si>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</si>
  <si>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</si>
  <si>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</si>
  <si>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</si>
  <si>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</si>
  <si>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</si>
  <si>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</si>
  <si>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</si>
  <si>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</si>
  <si>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</si>
  <si>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</si>
  <si>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1.31e-12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</si>
  <si>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</si>
  <si>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</si>
  <si>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</si>
  <si>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</si>
  <si>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</si>
  <si>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</si>
  <si>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</si>
  <si>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</si>
  <si>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</si>
  <si>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</si>
  <si>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</si>
  <si>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</si>
  <si>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5.56e-12</t>
    </r>
  </si>
  <si>
    <r>
      <rPr>
        <sz val="7"/>
        <color rgb="FF231F20"/>
        <rFont val="Calibri"/>
        <family val="2"/>
      </rPr>
      <t>5.56e-12</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</si>
  <si>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</si>
  <si>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</si>
  <si>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</si>
  <si>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</si>
  <si>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</si>
  <si>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</si>
  <si>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</si>
  <si>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</si>
  <si>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b/>
        <sz val="7"/>
        <color rgb="FF231F20"/>
        <rFont val="Calibri"/>
        <family val="2"/>
      </rPr>
      <t>&lt;1</t>
    </r>
  </si>
  <si>
    <r>
      <rPr>
        <sz val="7"/>
        <color rgb="FF231F20"/>
        <rFont val="Calibri"/>
        <family val="2"/>
      </rPr>
      <t>4.97e-15</t>
    </r>
  </si>
  <si>
    <r>
      <rPr>
        <b/>
        <sz val="7"/>
        <color rgb="FF231F20"/>
        <rFont val="Calibri"/>
        <family val="2"/>
      </rPr>
      <t>&lt;1</t>
    </r>
  </si>
  <si>
    <r>
      <rPr>
        <sz val="7"/>
        <color rgb="FF231F20"/>
        <rFont val="Calibri"/>
        <family val="2"/>
      </rPr>
      <t>3.95e-17</t>
    </r>
  </si>
  <si>
    <r>
      <rPr>
        <b/>
        <sz val="7"/>
        <color rgb="FF231F20"/>
        <rFont val="Calibri"/>
        <family val="2"/>
      </rPr>
      <t>&lt;1</t>
    </r>
  </si>
  <si>
    <r>
      <rPr>
        <sz val="7"/>
        <color rgb="FF231F20"/>
        <rFont val="Calibri"/>
        <family val="2"/>
      </rPr>
      <t>5.58e-18</t>
    </r>
  </si>
  <si>
    <r>
      <rPr>
        <b/>
        <sz val="7"/>
        <color rgb="FF231F20"/>
        <rFont val="Calibri"/>
        <family val="2"/>
      </rPr>
      <t>&lt;1</t>
    </r>
  </si>
  <si>
    <r>
      <rPr>
        <sz val="7"/>
        <color rgb="FF231F20"/>
        <rFont val="Calibri"/>
        <family val="2"/>
      </rPr>
      <t>4.08e-18</t>
    </r>
  </si>
  <si>
    <r>
      <rPr>
        <b/>
        <sz val="7"/>
        <color rgb="FF231F20"/>
        <rFont val="Calibri"/>
        <family val="2"/>
      </rPr>
      <t>&lt;1</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</si>
  <si>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</si>
  <si>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</si>
  <si>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</si>
  <si>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</si>
  <si>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</si>
  <si>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1.29e-12</t>
    </r>
  </si>
  <si>
    <r>
      <rPr>
        <sz val="7"/>
        <color rgb="FF231F20"/>
        <rFont val="Calibri"/>
        <family val="2"/>
      </rPr>
      <t>1.28e-13</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</si>
  <si>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</si>
  <si>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</si>
  <si>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</si>
  <si>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</si>
  <si>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</si>
  <si>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5.09e-12</t>
    </r>
  </si>
  <si>
    <r>
      <rPr>
        <sz val="7"/>
        <color rgb="FF231F20"/>
        <rFont val="Calibri"/>
        <family val="2"/>
      </rPr>
      <t>4.53e-14</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</si>
  <si>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</si>
  <si>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</si>
  <si>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</si>
  <si>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</si>
  <si>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</si>
  <si>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</si>
  <si>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1.15e-12</t>
    </r>
  </si>
  <si>
    <r>
      <rPr>
        <sz val="7"/>
        <color rgb="FF231F20"/>
        <rFont val="Calibri"/>
        <family val="2"/>
      </rPr>
      <t>1.15e-12</t>
    </r>
  </si>
  <si>
    <r>
      <rPr>
        <sz val="7"/>
        <color rgb="FF231F20"/>
        <rFont val="Calibri"/>
        <family val="2"/>
      </rPr>
      <t>9.34e-15</t>
    </r>
  </si>
  <si>
    <r>
      <rPr>
        <sz val="7"/>
        <color rgb="FF231F20"/>
        <rFont val="Calibri"/>
        <family val="2"/>
      </rPr>
      <t>1.30e-15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</si>
  <si>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</si>
  <si>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</si>
  <si>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</si>
  <si>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</si>
  <si>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1.32e-11</t>
    </r>
  </si>
  <si>
    <r>
      <rPr>
        <sz val="7"/>
        <color rgb="FF231F20"/>
        <rFont val="Calibri"/>
        <family val="2"/>
      </rPr>
      <t>1.32e-11</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</si>
  <si>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</si>
  <si>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</si>
  <si>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</si>
  <si>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</si>
  <si>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</si>
  <si>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</si>
  <si>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</si>
  <si>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1.20e-11</t>
    </r>
  </si>
  <si>
    <r>
      <rPr>
        <sz val="7"/>
        <color rgb="FF231F20"/>
        <rFont val="Calibri"/>
        <family val="2"/>
      </rPr>
      <t>1.05e-13</t>
    </r>
  </si>
  <si>
    <r>
      <rPr>
        <sz val="7"/>
        <color rgb="FF231F20"/>
        <rFont val="Calibri"/>
        <family val="2"/>
      </rPr>
      <t>1.37e-14</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</si>
  <si>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</si>
  <si>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</si>
  <si>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</si>
  <si>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</si>
  <si>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5.65e-11</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</si>
  <si>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</si>
  <si>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</si>
  <si>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</si>
  <si>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</si>
  <si>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</si>
  <si>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</si>
  <si>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</si>
  <si>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</si>
  <si>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</si>
  <si>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</si>
  <si>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</si>
  <si>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5.72e-14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</si>
  <si>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</si>
  <si>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</si>
  <si>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</si>
  <si>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</si>
  <si>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2.06e-13</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</si>
  <si>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</si>
  <si>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</si>
  <si>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</si>
  <si>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</si>
  <si>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2.16e-11</t>
    </r>
  </si>
  <si>
    <r>
      <rPr>
        <sz val="7"/>
        <color rgb="FF231F20"/>
        <rFont val="Calibri"/>
        <family val="2"/>
      </rPr>
      <t>2.16e-11</t>
    </r>
  </si>
  <si>
    <r>
      <rPr>
        <sz val="7"/>
        <color rgb="FF231F20"/>
        <rFont val="Calibri"/>
        <family val="2"/>
      </rPr>
      <t>2.19e-13</t>
    </r>
  </si>
  <si>
    <r>
      <rPr>
        <sz val="7"/>
        <color rgb="FF231F20"/>
        <rFont val="Calibri"/>
        <family val="2"/>
      </rPr>
      <t>2.57e-14</t>
    </r>
  </si>
  <si>
    <r>
      <rPr>
        <sz val="7"/>
        <color rgb="FF231F20"/>
        <rFont val="Calibri"/>
        <family val="2"/>
      </rPr>
      <t>1.79e-14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</si>
  <si>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</si>
  <si>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</si>
  <si>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</si>
  <si>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</si>
  <si>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</si>
  <si>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</si>
  <si>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</si>
  <si>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</si>
  <si>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</si>
  <si>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</si>
  <si>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</si>
  <si>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</si>
  <si>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</si>
  <si>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1.12e-12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</si>
  <si>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</si>
  <si>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</si>
  <si>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</si>
  <si>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</si>
  <si>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3.91e-14</t>
    </r>
  </si>
  <si>
    <r>
      <rPr>
        <b/>
        <sz val="7"/>
        <color rgb="FF231F20"/>
        <rFont val="Calibri"/>
        <family val="2"/>
      </rPr>
      <t>&lt;1</t>
    </r>
  </si>
  <si>
    <r>
      <rPr>
        <sz val="7"/>
        <color rgb="FF231F20"/>
        <rFont val="Calibri"/>
        <family val="2"/>
      </rPr>
      <t>3.12e-16</t>
    </r>
  </si>
  <si>
    <r>
      <rPr>
        <b/>
        <sz val="7"/>
        <color rgb="FF231F20"/>
        <rFont val="Calibri"/>
        <family val="2"/>
      </rPr>
      <t>&lt;1</t>
    </r>
  </si>
  <si>
    <r>
      <rPr>
        <sz val="7"/>
        <color rgb="FF231F20"/>
        <rFont val="Calibri"/>
        <family val="2"/>
      </rPr>
      <t>4.39e-17</t>
    </r>
  </si>
  <si>
    <r>
      <rPr>
        <b/>
        <sz val="7"/>
        <color rgb="FF231F20"/>
        <rFont val="Calibri"/>
        <family val="2"/>
      </rPr>
      <t>&lt;1</t>
    </r>
  </si>
  <si>
    <r>
      <rPr>
        <sz val="7"/>
        <color rgb="FF231F20"/>
        <rFont val="Calibri"/>
        <family val="2"/>
      </rPr>
      <t>3.21e-17</t>
    </r>
  </si>
  <si>
    <r>
      <rPr>
        <b/>
        <sz val="7"/>
        <color rgb="FF231F20"/>
        <rFont val="Calibri"/>
        <family val="2"/>
      </rPr>
      <t>&lt;1</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</si>
  <si>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</si>
  <si>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</si>
  <si>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</si>
  <si>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3.00e-14</t>
    </r>
  </si>
  <si>
    <r>
      <rPr>
        <sz val="7"/>
        <color rgb="FF231F20"/>
        <rFont val="Calibri"/>
        <family val="2"/>
      </rPr>
      <t>3.00e-14</t>
    </r>
  </si>
  <si>
    <r>
      <rPr>
        <b/>
        <sz val="7"/>
        <color rgb="FF231F20"/>
        <rFont val="Calibri"/>
        <family val="2"/>
      </rPr>
      <t>&lt;1</t>
    </r>
  </si>
  <si>
    <r>
      <rPr>
        <sz val="7"/>
        <color rgb="FF231F20"/>
        <rFont val="Calibri"/>
        <family val="2"/>
      </rPr>
      <t>2.40e-16</t>
    </r>
  </si>
  <si>
    <r>
      <rPr>
        <b/>
        <sz val="7"/>
        <color rgb="FF231F20"/>
        <rFont val="Calibri"/>
        <family val="2"/>
      </rPr>
      <t>&lt;1</t>
    </r>
  </si>
  <si>
    <r>
      <rPr>
        <sz val="7"/>
        <color rgb="FF231F20"/>
        <rFont val="Calibri"/>
        <family val="2"/>
      </rPr>
      <t>3.37e-17</t>
    </r>
  </si>
  <si>
    <r>
      <rPr>
        <b/>
        <sz val="7"/>
        <color rgb="FF231F20"/>
        <rFont val="Calibri"/>
        <family val="2"/>
      </rPr>
      <t>&lt;1</t>
    </r>
  </si>
  <si>
    <r>
      <rPr>
        <sz val="7"/>
        <color rgb="FF231F20"/>
        <rFont val="Calibri"/>
        <family val="2"/>
      </rPr>
      <t>2.46e-17</t>
    </r>
  </si>
  <si>
    <r>
      <rPr>
        <b/>
        <sz val="7"/>
        <color rgb="FF231F20"/>
        <rFont val="Calibri"/>
        <family val="2"/>
      </rPr>
      <t>&lt;1</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</si>
  <si>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</si>
  <si>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</si>
  <si>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</si>
  <si>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1.72e-14</t>
    </r>
  </si>
  <si>
    <r>
      <rPr>
        <b/>
        <sz val="7"/>
        <color rgb="FF231F20"/>
        <rFont val="Calibri"/>
        <family val="2"/>
      </rPr>
      <t>&lt;1</t>
    </r>
  </si>
  <si>
    <r>
      <rPr>
        <sz val="7"/>
        <color rgb="FF231F20"/>
        <rFont val="Calibri"/>
        <family val="2"/>
      </rPr>
      <t>1.72e-14</t>
    </r>
  </si>
  <si>
    <r>
      <rPr>
        <b/>
        <sz val="7"/>
        <color rgb="FF231F20"/>
        <rFont val="Calibri"/>
        <family val="2"/>
      </rPr>
      <t>&lt;1</t>
    </r>
  </si>
  <si>
    <r>
      <rPr>
        <sz val="7"/>
        <color rgb="FF231F20"/>
        <rFont val="Calibri"/>
        <family val="2"/>
      </rPr>
      <t>1.37e-16</t>
    </r>
  </si>
  <si>
    <r>
      <rPr>
        <b/>
        <sz val="7"/>
        <color rgb="FF231F20"/>
        <rFont val="Calibri"/>
        <family val="2"/>
      </rPr>
      <t>&lt;1</t>
    </r>
  </si>
  <si>
    <r>
      <rPr>
        <sz val="7"/>
        <color rgb="FF231F20"/>
        <rFont val="Calibri"/>
        <family val="2"/>
      </rPr>
      <t>1.93e-17</t>
    </r>
  </si>
  <si>
    <r>
      <rPr>
        <b/>
        <sz val="7"/>
        <color rgb="FF231F20"/>
        <rFont val="Calibri"/>
        <family val="2"/>
      </rPr>
      <t>&lt;1</t>
    </r>
  </si>
  <si>
    <r>
      <rPr>
        <sz val="7"/>
        <color rgb="FF231F20"/>
        <rFont val="Calibri"/>
        <family val="2"/>
      </rPr>
      <t>1.41e-17</t>
    </r>
  </si>
  <si>
    <r>
      <rPr>
        <b/>
        <sz val="7"/>
        <color rgb="FF231F20"/>
        <rFont val="Calibri"/>
        <family val="2"/>
      </rPr>
      <t>&lt;1</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</si>
  <si>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</si>
  <si>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</si>
  <si>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</si>
  <si>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1.12e-11</t>
    </r>
  </si>
  <si>
    <r>
      <rPr>
        <sz val="7"/>
        <color rgb="FF231F20"/>
        <rFont val="Calibri"/>
        <family val="2"/>
      </rPr>
      <t>1.05e-13</t>
    </r>
  </si>
  <si>
    <r>
      <rPr>
        <sz val="7"/>
        <color rgb="FF231F20"/>
        <rFont val="Calibri"/>
        <family val="2"/>
      </rPr>
      <t>1.31e-14</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</si>
  <si>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</si>
  <si>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</si>
  <si>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</si>
  <si>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</si>
  <si>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</si>
  <si>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</si>
  <si>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</si>
  <si>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6.15e-12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</si>
  <si>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</si>
  <si>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</si>
  <si>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</si>
  <si>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</si>
  <si>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b/>
        <sz val="7"/>
        <color rgb="FF231F20"/>
        <rFont val="Calibri"/>
        <family val="2"/>
      </rPr>
      <t>&lt;1</t>
    </r>
  </si>
  <si>
    <r>
      <rPr>
        <sz val="7"/>
        <color rgb="FF231F20"/>
        <rFont val="Calibri"/>
        <family val="2"/>
      </rPr>
      <t>1.92e-14</t>
    </r>
  </si>
  <si>
    <r>
      <rPr>
        <b/>
        <sz val="7"/>
        <color rgb="FF231F20"/>
        <rFont val="Calibri"/>
        <family val="2"/>
      </rPr>
      <t>&lt;1</t>
    </r>
  </si>
  <si>
    <r>
      <rPr>
        <sz val="7"/>
        <color rgb="FF231F20"/>
        <rFont val="Calibri"/>
        <family val="2"/>
      </rPr>
      <t>1.53e-16</t>
    </r>
  </si>
  <si>
    <r>
      <rPr>
        <b/>
        <sz val="7"/>
        <color rgb="FF231F20"/>
        <rFont val="Calibri"/>
        <family val="2"/>
      </rPr>
      <t>&lt;1</t>
    </r>
  </si>
  <si>
    <r>
      <rPr>
        <sz val="7"/>
        <color rgb="FF231F20"/>
        <rFont val="Calibri"/>
        <family val="2"/>
      </rPr>
      <t>2.15e-17</t>
    </r>
  </si>
  <si>
    <r>
      <rPr>
        <b/>
        <sz val="7"/>
        <color rgb="FF231F20"/>
        <rFont val="Calibri"/>
        <family val="2"/>
      </rPr>
      <t>&lt;1</t>
    </r>
  </si>
  <si>
    <r>
      <rPr>
        <sz val="7"/>
        <color rgb="FF231F20"/>
        <rFont val="Calibri"/>
        <family val="2"/>
      </rPr>
      <t>1.58e-17</t>
    </r>
  </si>
  <si>
    <r>
      <rPr>
        <b/>
        <sz val="7"/>
        <color rgb="FF231F20"/>
        <rFont val="Calibri"/>
        <family val="2"/>
      </rPr>
      <t>&lt;1</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</si>
  <si>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</si>
  <si>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</si>
  <si>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</si>
  <si>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</si>
  <si>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</si>
  <si>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</si>
  <si>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</si>
  <si>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</si>
  <si>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</si>
  <si>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</si>
  <si>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</si>
  <si>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5.30e-11</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</si>
  <si>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</si>
  <si>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</si>
  <si>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</si>
  <si>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</si>
  <si>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</si>
  <si>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</si>
  <si>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</si>
  <si>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3.45e-11</t>
    </r>
  </si>
  <si>
    <r>
      <rPr>
        <sz val="7"/>
        <color rgb="FF231F20"/>
        <rFont val="Calibri"/>
        <family val="2"/>
      </rPr>
      <t>3.45e-11</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</si>
  <si>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</si>
  <si>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</si>
  <si>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</si>
  <si>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</si>
  <si>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</si>
  <si>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</si>
  <si>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</si>
  <si>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</si>
  <si>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</si>
  <si>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</si>
  <si>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</si>
  <si>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</si>
  <si>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</si>
  <si>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</si>
  <si>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</si>
  <si>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</si>
  <si>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</si>
  <si>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</si>
  <si>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</si>
  <si>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</si>
  <si>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</si>
  <si>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</si>
  <si>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</si>
  <si>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1.60e-12</t>
    </r>
  </si>
  <si>
    <r>
      <rPr>
        <sz val="7"/>
        <color rgb="FF231F20"/>
        <rFont val="Calibri"/>
        <family val="2"/>
      </rPr>
      <t>1.31e-14</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</si>
  <si>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</si>
  <si>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</si>
  <si>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</si>
  <si>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</si>
  <si>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0.35</t>
    </r>
    <r>
      <rPr>
        <sz val="4"/>
        <color rgb="FF231F20"/>
        <rFont val="Calibri"/>
        <family val="2"/>
      </rPr>
      <t>i</t>
    </r>
  </si>
  <si>
    <r>
      <rPr>
        <sz val="7"/>
        <color rgb="FF231F20"/>
        <rFont val="Calibri"/>
        <family val="2"/>
      </rPr>
      <t>4.30e-11</t>
    </r>
  </si>
  <si>
    <r>
      <rPr>
        <sz val="7"/>
        <color rgb="FF231F20"/>
        <rFont val="Calibri"/>
        <family val="2"/>
      </rPr>
      <t>4.31e-11</t>
    </r>
  </si>
  <si>
    <r>
      <rPr>
        <sz val="7"/>
        <color rgb="FF231F20"/>
        <rFont val="Calibri"/>
        <family val="2"/>
      </rPr>
      <t>5.17e-13</t>
    </r>
  </si>
  <si>
    <r>
      <rPr>
        <sz val="7"/>
        <color rgb="FF231F20"/>
        <rFont val="Calibri"/>
        <family val="2"/>
      </rPr>
      <t>5.39e-14</t>
    </r>
  </si>
  <si>
    <r>
      <rPr>
        <sz val="7"/>
        <color rgb="FF231F20"/>
        <rFont val="Calibri"/>
        <family val="2"/>
      </rPr>
      <t>3.57e-14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</si>
  <si>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</si>
  <si>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</si>
  <si>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</si>
  <si>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</si>
  <si>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</si>
  <si>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</si>
  <si>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</si>
  <si>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</si>
  <si>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</si>
  <si>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</si>
  <si>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</si>
  <si>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</si>
  <si>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</si>
  <si>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1.52e-13</t>
    </r>
  </si>
  <si>
    <r>
      <rPr>
        <sz val="7"/>
        <color rgb="FF231F20"/>
        <rFont val="Calibri"/>
        <family val="2"/>
      </rPr>
      <t>1.21e-15</t>
    </r>
  </si>
  <si>
    <r>
      <rPr>
        <sz val="7"/>
        <color rgb="FF231F20"/>
        <rFont val="Calibri"/>
        <family val="2"/>
      </rPr>
      <t>1.71e-16</t>
    </r>
  </si>
  <si>
    <r>
      <rPr>
        <b/>
        <sz val="7"/>
        <color rgb="FF231F20"/>
        <rFont val="Calibri"/>
        <family val="2"/>
      </rPr>
      <t>&lt;1</t>
    </r>
  </si>
  <si>
    <r>
      <rPr>
        <sz val="7"/>
        <color rgb="FF231F20"/>
        <rFont val="Calibri"/>
        <family val="2"/>
      </rPr>
      <t>1.25e-16</t>
    </r>
  </si>
  <si>
    <r>
      <rPr>
        <b/>
        <sz val="7"/>
        <color rgb="FF231F20"/>
        <rFont val="Calibri"/>
        <family val="2"/>
      </rPr>
      <t>&lt;1</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</si>
  <si>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</si>
  <si>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</si>
  <si>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</si>
  <si>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</si>
  <si>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</si>
  <si>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1.59e-13</t>
    </r>
  </si>
  <si>
    <r>
      <rPr>
        <sz val="7"/>
        <color rgb="FF231F20"/>
        <rFont val="Calibri"/>
        <family val="2"/>
      </rPr>
      <t>1.27e-15</t>
    </r>
  </si>
  <si>
    <r>
      <rPr>
        <sz val="7"/>
        <color rgb="FF231F20"/>
        <rFont val="Calibri"/>
        <family val="2"/>
      </rPr>
      <t>1.78e-16</t>
    </r>
  </si>
  <si>
    <r>
      <rPr>
        <b/>
        <sz val="7"/>
        <color rgb="FF231F20"/>
        <rFont val="Calibri"/>
        <family val="2"/>
      </rPr>
      <t>&lt;1</t>
    </r>
  </si>
  <si>
    <r>
      <rPr>
        <sz val="7"/>
        <color rgb="FF231F20"/>
        <rFont val="Calibri"/>
        <family val="2"/>
      </rPr>
      <t>1.30e-16</t>
    </r>
  </si>
  <si>
    <r>
      <rPr>
        <b/>
        <sz val="7"/>
        <color rgb="FF231F20"/>
        <rFont val="Calibri"/>
        <family val="2"/>
      </rPr>
      <t>&lt;1</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</si>
  <si>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</si>
  <si>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</si>
  <si>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</si>
  <si>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0.10</t>
    </r>
    <r>
      <rPr>
        <sz val="4"/>
        <color rgb="FF231F20"/>
        <rFont val="Calibri"/>
        <family val="2"/>
      </rPr>
      <t>i</t>
    </r>
  </si>
  <si>
    <r>
      <rPr>
        <sz val="7"/>
        <color rgb="FF231F20"/>
        <rFont val="Calibri"/>
        <family val="2"/>
      </rPr>
      <t>1.89e-13</t>
    </r>
  </si>
  <si>
    <r>
      <rPr>
        <sz val="7"/>
        <color rgb="FF231F20"/>
        <rFont val="Calibri"/>
        <family val="2"/>
      </rPr>
      <t>1.89e-13</t>
    </r>
  </si>
  <si>
    <r>
      <rPr>
        <sz val="7"/>
        <color rgb="FF231F20"/>
        <rFont val="Calibri"/>
        <family val="2"/>
      </rPr>
      <t>1.51e-15</t>
    </r>
  </si>
  <si>
    <r>
      <rPr>
        <sz val="7"/>
        <color rgb="FF231F20"/>
        <rFont val="Calibri"/>
        <family val="2"/>
      </rPr>
      <t>2.12e-16</t>
    </r>
  </si>
  <si>
    <r>
      <rPr>
        <b/>
        <sz val="7"/>
        <color rgb="FF231F20"/>
        <rFont val="Calibri"/>
        <family val="2"/>
      </rPr>
      <t>&lt;1</t>
    </r>
  </si>
  <si>
    <r>
      <rPr>
        <sz val="7"/>
        <color rgb="FF231F20"/>
        <rFont val="Calibri"/>
        <family val="2"/>
      </rPr>
      <t>1.55e-16</t>
    </r>
  </si>
  <si>
    <r>
      <rPr>
        <b/>
        <sz val="7"/>
        <color rgb="FF231F20"/>
        <rFont val="Calibri"/>
        <family val="2"/>
      </rPr>
      <t>&lt;1</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</si>
  <si>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</si>
  <si>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</si>
  <si>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21.9 days</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</si>
  <si>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</si>
  <si>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</si>
  <si>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1.90e-13</t>
    </r>
  </si>
  <si>
    <r>
      <rPr>
        <sz val="7"/>
        <color rgb="FF231F20"/>
        <rFont val="Calibri"/>
        <family val="2"/>
      </rPr>
      <t>1.52e-15</t>
    </r>
  </si>
  <si>
    <r>
      <rPr>
        <sz val="7"/>
        <color rgb="FF231F20"/>
        <rFont val="Calibri"/>
        <family val="2"/>
      </rPr>
      <t>2.14e-16</t>
    </r>
  </si>
  <si>
    <r>
      <rPr>
        <b/>
        <sz val="7"/>
        <color rgb="FF231F20"/>
        <rFont val="Calibri"/>
        <family val="2"/>
      </rPr>
      <t>&lt;1</t>
    </r>
  </si>
  <si>
    <r>
      <rPr>
        <sz val="7"/>
        <color rgb="FF231F20"/>
        <rFont val="Calibri"/>
        <family val="2"/>
      </rPr>
      <t>1.56e-16</t>
    </r>
  </si>
  <si>
    <r>
      <rPr>
        <b/>
        <sz val="7"/>
        <color rgb="FF231F20"/>
        <rFont val="Calibri"/>
        <family val="2"/>
      </rPr>
      <t>&lt;1</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</si>
  <si>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</si>
  <si>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</si>
  <si>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</si>
  <si>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8.74e-12</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</si>
  <si>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</si>
  <si>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</si>
  <si>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</si>
  <si>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</si>
  <si>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</si>
  <si>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</si>
  <si>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</si>
  <si>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</si>
  <si>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</si>
  <si>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</si>
  <si>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</si>
  <si>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</si>
  <si>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</si>
  <si>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</si>
  <si>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</si>
  <si>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</si>
  <si>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</si>
  <si>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</si>
  <si>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</si>
  <si>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</si>
  <si>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</si>
  <si>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</si>
  <si>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 days</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</si>
  <si>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</si>
  <si>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</si>
  <si>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1.26e-13</t>
    </r>
  </si>
  <si>
    <r>
      <rPr>
        <sz val="7"/>
        <color rgb="FF231F20"/>
        <rFont val="Calibri"/>
        <family val="2"/>
      </rPr>
      <t>1.00e-15</t>
    </r>
  </si>
  <si>
    <r>
      <rPr>
        <sz val="7"/>
        <color rgb="FF231F20"/>
        <rFont val="Calibri"/>
        <family val="2"/>
      </rPr>
      <t>1.41e-16</t>
    </r>
  </si>
  <si>
    <r>
      <rPr>
        <b/>
        <sz val="7"/>
        <color rgb="FF231F20"/>
        <rFont val="Calibri"/>
        <family val="2"/>
      </rPr>
      <t>&lt;1</t>
    </r>
  </si>
  <si>
    <r>
      <rPr>
        <sz val="7"/>
        <color rgb="FF231F20"/>
        <rFont val="Calibri"/>
        <family val="2"/>
      </rPr>
      <t>1.03e-16</t>
    </r>
  </si>
  <si>
    <r>
      <rPr>
        <b/>
        <sz val="7"/>
        <color rgb="FF231F20"/>
        <rFont val="Calibri"/>
        <family val="2"/>
      </rPr>
      <t>&lt;1</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</si>
  <si>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</si>
  <si>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</si>
  <si>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</si>
  <si>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</si>
  <si>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</si>
  <si>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</si>
  <si>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</si>
  <si>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</si>
  <si>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</si>
  <si>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b/>
        <sz val="7"/>
        <color rgb="FF231F20"/>
        <rFont val="Calibri"/>
        <family val="2"/>
      </rPr>
      <t>&lt;1</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</si>
  <si>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</si>
  <si>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</si>
  <si>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</si>
  <si>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</si>
  <si>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</si>
  <si>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</si>
  <si>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</si>
  <si>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</si>
  <si>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</si>
  <si>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</si>
  <si>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</si>
  <si>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0.05</t>
    </r>
    <r>
      <rPr>
        <sz val="4"/>
        <color rgb="FF231F20"/>
        <rFont val="Calibri"/>
        <family val="2"/>
      </rPr>
      <t>i</t>
    </r>
  </si>
  <si>
    <r>
      <rPr>
        <sz val="7"/>
        <color rgb="FF231F20"/>
        <rFont val="Calibri"/>
        <family val="2"/>
      </rPr>
      <t>3.00e-13</t>
    </r>
  </si>
  <si>
    <r>
      <rPr>
        <sz val="7"/>
        <color rgb="FF231F20"/>
        <rFont val="Calibri"/>
        <family val="2"/>
      </rPr>
      <t>3.00e-13</t>
    </r>
  </si>
  <si>
    <r>
      <rPr>
        <sz val="7"/>
        <color rgb="FF231F20"/>
        <rFont val="Calibri"/>
        <family val="2"/>
      </rPr>
      <t>2.41e-15</t>
    </r>
  </si>
  <si>
    <r>
      <rPr>
        <sz val="7"/>
        <color rgb="FF231F20"/>
        <rFont val="Calibri"/>
        <family val="2"/>
      </rPr>
      <t>3.38e-16</t>
    </r>
  </si>
  <si>
    <r>
      <rPr>
        <b/>
        <sz val="7"/>
        <color rgb="FF231F20"/>
        <rFont val="Calibri"/>
        <family val="2"/>
      </rPr>
      <t>&lt;1</t>
    </r>
  </si>
  <si>
    <r>
      <rPr>
        <sz val="7"/>
        <color rgb="FF231F20"/>
        <rFont val="Calibri"/>
        <family val="2"/>
      </rPr>
      <t>2.47e-16</t>
    </r>
  </si>
  <si>
    <r>
      <rPr>
        <b/>
        <sz val="7"/>
        <color rgb="FF231F20"/>
        <rFont val="Calibri"/>
        <family val="2"/>
      </rPr>
      <t>&lt;1</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</si>
  <si>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</si>
  <si>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</si>
  <si>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</si>
  <si>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</si>
  <si>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</si>
  <si>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</si>
  <si>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</si>
  <si>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</si>
  <si>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</si>
  <si>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</si>
  <si>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</si>
  <si>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3.10e-12</t>
    </r>
  </si>
  <si>
    <r>
      <rPr>
        <sz val="7"/>
        <color rgb="FF231F20"/>
        <rFont val="Calibri"/>
        <family val="2"/>
      </rPr>
      <t>2.61e-14</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</si>
  <si>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</si>
  <si>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</si>
  <si>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</si>
  <si>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</si>
  <si>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</si>
  <si>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</si>
  <si>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</si>
  <si>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</si>
  <si>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</si>
  <si>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</si>
  <si>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</si>
  <si>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</si>
  <si>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</si>
  <si>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</si>
  <si>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</si>
  <si>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</si>
  <si>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</si>
  <si>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</si>
  <si>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</si>
  <si>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</si>
  <si>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</si>
  <si>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</si>
  <si>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</si>
  <si>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</si>
  <si>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</si>
  <si>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</si>
  <si>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</si>
  <si>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</si>
  <si>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</si>
  <si>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</si>
  <si>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</si>
  <si>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</si>
  <si>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</si>
  <si>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</si>
  <si>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</si>
  <si>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1.56e-12</t>
    </r>
  </si>
  <si>
    <r>
      <rPr>
        <sz val="7"/>
        <color rgb="FF231F20"/>
        <rFont val="Calibri"/>
        <family val="2"/>
      </rPr>
      <t>1.27e-14</t>
    </r>
  </si>
  <si>
    <r>
      <rPr>
        <sz val="7"/>
        <color rgb="FF231F20"/>
        <rFont val="Calibri"/>
        <family val="2"/>
      </rPr>
      <t>1.76e-15</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</si>
  <si>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</si>
  <si>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</si>
  <si>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</si>
  <si>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</si>
  <si>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</si>
  <si>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</si>
  <si>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</si>
  <si>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1.23e-15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</si>
  <si>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</si>
  <si>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</si>
  <si>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</si>
  <si>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</si>
  <si>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4.82e-14</t>
    </r>
  </si>
  <si>
    <r>
      <rPr>
        <b/>
        <sz val="7"/>
        <color rgb="FF231F20"/>
        <rFont val="Calibri"/>
        <family val="2"/>
      </rPr>
      <t>&lt;1</t>
    </r>
  </si>
  <si>
    <r>
      <rPr>
        <sz val="7"/>
        <color rgb="FF231F20"/>
        <rFont val="Calibri"/>
        <family val="2"/>
      </rPr>
      <t>3.84e-16</t>
    </r>
  </si>
  <si>
    <r>
      <rPr>
        <b/>
        <sz val="7"/>
        <color rgb="FF231F20"/>
        <rFont val="Calibri"/>
        <family val="2"/>
      </rPr>
      <t>&lt;1</t>
    </r>
  </si>
  <si>
    <r>
      <rPr>
        <sz val="7"/>
        <color rgb="FF231F20"/>
        <rFont val="Calibri"/>
        <family val="2"/>
      </rPr>
      <t>5.41e-17</t>
    </r>
  </si>
  <si>
    <r>
      <rPr>
        <b/>
        <sz val="7"/>
        <color rgb="FF231F20"/>
        <rFont val="Calibri"/>
        <family val="2"/>
      </rPr>
      <t>&lt;1</t>
    </r>
  </si>
  <si>
    <r>
      <rPr>
        <sz val="7"/>
        <color rgb="FF231F20"/>
        <rFont val="Calibri"/>
        <family val="2"/>
      </rPr>
      <t>3.96e-17</t>
    </r>
  </si>
  <si>
    <r>
      <rPr>
        <b/>
        <sz val="7"/>
        <color rgb="FF231F20"/>
        <rFont val="Calibri"/>
        <family val="2"/>
      </rPr>
      <t>&lt;1</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</si>
  <si>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</si>
  <si>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</si>
  <si>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7.0 days</t>
    </r>
  </si>
  <si>
    <r>
      <rPr>
        <sz val="7"/>
        <color rgb="FF231F20"/>
        <rFont val="Calibri"/>
        <family val="2"/>
      </rPr>
      <t>9.14e-15</t>
    </r>
  </si>
  <si>
    <r>
      <rPr>
        <b/>
        <sz val="7"/>
        <color rgb="FF231F20"/>
        <rFont val="Calibri"/>
        <family val="2"/>
      </rPr>
      <t>&lt;1</t>
    </r>
  </si>
  <si>
    <r>
      <rPr>
        <sz val="7"/>
        <color rgb="FF231F20"/>
        <rFont val="Calibri"/>
        <family val="2"/>
      </rPr>
      <t>9.14e-15</t>
    </r>
  </si>
  <si>
    <r>
      <rPr>
        <b/>
        <sz val="7"/>
        <color rgb="FF231F20"/>
        <rFont val="Calibri"/>
        <family val="2"/>
      </rPr>
      <t>&lt;1</t>
    </r>
  </si>
  <si>
    <r>
      <rPr>
        <sz val="7"/>
        <color rgb="FF231F20"/>
        <rFont val="Calibri"/>
        <family val="2"/>
      </rPr>
      <t>7.27e-17</t>
    </r>
  </si>
  <si>
    <r>
      <rPr>
        <b/>
        <sz val="7"/>
        <color rgb="FF231F20"/>
        <rFont val="Calibri"/>
        <family val="2"/>
      </rPr>
      <t>&lt;1</t>
    </r>
  </si>
  <si>
    <r>
      <rPr>
        <sz val="7"/>
        <color rgb="FF231F20"/>
        <rFont val="Calibri"/>
        <family val="2"/>
      </rPr>
      <t>1.03e-17</t>
    </r>
  </si>
  <si>
    <r>
      <rPr>
        <b/>
        <sz val="7"/>
        <color rgb="FF231F20"/>
        <rFont val="Calibri"/>
        <family val="2"/>
      </rPr>
      <t>&lt;1</t>
    </r>
  </si>
  <si>
    <r>
      <rPr>
        <sz val="7"/>
        <color rgb="FF231F20"/>
        <rFont val="Calibri"/>
        <family val="2"/>
      </rPr>
      <t>7.51e-18</t>
    </r>
  </si>
  <si>
    <r>
      <rPr>
        <b/>
        <sz val="7"/>
        <color rgb="FF231F20"/>
        <rFont val="Calibri"/>
        <family val="2"/>
      </rPr>
      <t>&lt;1</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</si>
  <si>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</si>
  <si>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</si>
  <si>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</si>
  <si>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</si>
  <si>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b/>
        <sz val="7"/>
        <color rgb="FF231F20"/>
        <rFont val="Calibri"/>
        <family val="2"/>
      </rPr>
      <t>&lt;1</t>
    </r>
  </si>
  <si>
    <r>
      <rPr>
        <sz val="7"/>
        <color rgb="FF231F20"/>
        <rFont val="Calibri"/>
        <family val="2"/>
      </rPr>
      <t>9.86e-16</t>
    </r>
  </si>
  <si>
    <r>
      <rPr>
        <b/>
        <sz val="7"/>
        <color rgb="FF231F20"/>
        <rFont val="Calibri"/>
        <family val="2"/>
      </rPr>
      <t>&lt;1</t>
    </r>
  </si>
  <si>
    <r>
      <rPr>
        <sz val="7"/>
        <color rgb="FF231F20"/>
        <rFont val="Calibri"/>
        <family val="2"/>
      </rPr>
      <t>7.84e-18</t>
    </r>
  </si>
  <si>
    <r>
      <rPr>
        <b/>
        <sz val="7"/>
        <color rgb="FF231F20"/>
        <rFont val="Calibri"/>
        <family val="2"/>
      </rPr>
      <t>&lt;1</t>
    </r>
  </si>
  <si>
    <r>
      <rPr>
        <sz val="7"/>
        <color rgb="FF231F20"/>
        <rFont val="Calibri"/>
        <family val="2"/>
      </rPr>
      <t>1.11e-18</t>
    </r>
  </si>
  <si>
    <r>
      <rPr>
        <b/>
        <sz val="7"/>
        <color rgb="FF231F20"/>
        <rFont val="Calibri"/>
        <family val="2"/>
      </rPr>
      <t>&lt;1</t>
    </r>
  </si>
  <si>
    <r>
      <rPr>
        <sz val="7"/>
        <color rgb="FF231F20"/>
        <rFont val="Calibri"/>
        <family val="2"/>
      </rPr>
      <t>8.10e-19</t>
    </r>
  </si>
  <si>
    <r>
      <rPr>
        <b/>
        <sz val="7"/>
        <color rgb="FF231F20"/>
        <rFont val="Calibri"/>
        <family val="2"/>
      </rPr>
      <t>&lt;1</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</si>
  <si>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</si>
  <si>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</si>
  <si>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</si>
  <si>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</si>
  <si>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8.07e-14</t>
    </r>
  </si>
  <si>
    <r>
      <rPr>
        <b/>
        <sz val="7"/>
        <color rgb="FF231F20"/>
        <rFont val="Calibri"/>
        <family val="2"/>
      </rPr>
      <t>&lt;1</t>
    </r>
  </si>
  <si>
    <r>
      <rPr>
        <sz val="7"/>
        <color rgb="FF231F20"/>
        <rFont val="Calibri"/>
        <family val="2"/>
      </rPr>
      <t>6.45e-16</t>
    </r>
  </si>
  <si>
    <r>
      <rPr>
        <b/>
        <sz val="7"/>
        <color rgb="FF231F20"/>
        <rFont val="Calibri"/>
        <family val="2"/>
      </rPr>
      <t>&lt;1</t>
    </r>
  </si>
  <si>
    <r>
      <rPr>
        <sz val="7"/>
        <color rgb="FF231F20"/>
        <rFont val="Calibri"/>
        <family val="2"/>
      </rPr>
      <t>9.07e-17</t>
    </r>
  </si>
  <si>
    <r>
      <rPr>
        <b/>
        <sz val="7"/>
        <color rgb="FF231F20"/>
        <rFont val="Calibri"/>
        <family val="2"/>
      </rPr>
      <t>&lt;1</t>
    </r>
  </si>
  <si>
    <r>
      <rPr>
        <sz val="7"/>
        <color rgb="FF231F20"/>
        <rFont val="Calibri"/>
        <family val="2"/>
      </rPr>
      <t>6.63e-17</t>
    </r>
  </si>
  <si>
    <r>
      <rPr>
        <b/>
        <sz val="7"/>
        <color rgb="FF231F20"/>
        <rFont val="Calibri"/>
        <family val="2"/>
      </rPr>
      <t>&lt;1</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</si>
  <si>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</si>
  <si>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</si>
  <si>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</si>
  <si>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</si>
  <si>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2.78e-13</t>
    </r>
  </si>
  <si>
    <r>
      <rPr>
        <sz val="7"/>
        <color rgb="FF231F20"/>
        <rFont val="Calibri"/>
        <family val="2"/>
      </rPr>
      <t>2.23e-15</t>
    </r>
  </si>
  <si>
    <r>
      <rPr>
        <sz val="7"/>
        <color rgb="FF231F20"/>
        <rFont val="Calibri"/>
        <family val="2"/>
      </rPr>
      <t>3.12e-16</t>
    </r>
  </si>
  <si>
    <r>
      <rPr>
        <b/>
        <sz val="7"/>
        <color rgb="FF231F20"/>
        <rFont val="Calibri"/>
        <family val="2"/>
      </rPr>
      <t>&lt;1</t>
    </r>
  </si>
  <si>
    <r>
      <rPr>
        <sz val="7"/>
        <color rgb="FF231F20"/>
        <rFont val="Calibri"/>
        <family val="2"/>
      </rPr>
      <t>2.28e-16</t>
    </r>
  </si>
  <si>
    <r>
      <rPr>
        <b/>
        <sz val="7"/>
        <color rgb="FF231F20"/>
        <rFont val="Calibri"/>
        <family val="2"/>
      </rPr>
      <t>&lt;1</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</si>
  <si>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</si>
  <si>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</si>
  <si>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</si>
  <si>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</si>
  <si>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</si>
  <si>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</si>
  <si>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</si>
  <si>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</si>
  <si>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</si>
  <si>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</si>
  <si>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</si>
  <si>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</si>
  <si>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</si>
  <si>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</si>
  <si>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</si>
  <si>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</si>
  <si>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</si>
  <si>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</si>
  <si>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</si>
  <si>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</si>
  <si>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5.83e-12</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</si>
  <si>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</si>
  <si>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</si>
  <si>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</si>
  <si>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</si>
  <si>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</si>
  <si>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</si>
  <si>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</si>
  <si>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4.71e-12</t>
    </r>
  </si>
  <si>
    <r>
      <rPr>
        <sz val="7"/>
        <color rgb="FF231F20"/>
        <rFont val="Calibri"/>
        <family val="2"/>
      </rPr>
      <t>2.03e-12</t>
    </r>
  </si>
  <si>
    <r>
      <rPr>
        <sz val="7"/>
        <color rgb="FF231F20"/>
        <rFont val="Calibri"/>
        <family val="2"/>
      </rPr>
      <t>5.50e-13</t>
    </r>
  </si>
  <si>
    <t>20-Year GWP</t>
  </si>
  <si>
    <t>100-Year GWP</t>
  </si>
  <si>
    <t>Source or Note</t>
  </si>
  <si>
    <t>p. 731, Table 8.A, Row 1</t>
  </si>
  <si>
    <t>p. 740, Table 8.A.5, Row 3 (VOC North America)</t>
  </si>
  <si>
    <t>p. 740, Table 8.A.4, Row 3 (CO North America)</t>
  </si>
  <si>
    <t>p. 739, Table 8.A.3, Row 3 (NOx North America)</t>
  </si>
  <si>
    <t>This is handled via BC and OC, below.  To include a value here would be double-counting.</t>
  </si>
  <si>
    <t>No value is reported by the IPCC for SOx.</t>
  </si>
  <si>
    <t>p. 740, Table 8.A.6, Row 2 (BC four regions)</t>
  </si>
  <si>
    <t>p. 740, Table 8.A.6, Row 7 (OC four regions)</t>
  </si>
  <si>
    <t>p. 731, Table 8.A, Row 2</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</si>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</sst>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77"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sz val="10"/>
      <color theme="1"/>
      <name val="Times New Roman"/>
      <family val="1"/>
    </font>
    <font>
      <b/>
      <sz val="9"/>
      <color theme="1"/>
      <name val="Times New Roman"/>
      <family val="1"/>
    </font>
    <font>
      <sz val="9"/>
      <color theme="1"/>
      <name val="Times New Roman"/>
      <family val="1"/>
    </font>
    <font>
      <sz val="10"/>
      <color theme="1"/>
      <name val="Arial"/>
      <family val="2"/>
    </font>
    <font>
      <sz val="12"/>
      <color theme="1"/>
      <name val="Times New Roman"/>
      <family val="1"/>
    </font>
    <font>
      <sz val="9"/>
      <color rgb="FF000000"/>
      <name val="Calibri"/>
      <family val="2"/>
    </font>
    <font>
      <b/>
      <sz val="9"/>
      <color rgb="FF000000"/>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sz val="11"/>
      <name val="Calibri"/>
      <family val="2"/>
    </font>
    <font>
      <b/>
      <i/>
      <sz val="11"/>
      <color theme="1"/>
      <name val="Calibri"/>
      <family val="2"/>
    </font>
    <font>
      <b/>
      <vertAlign val="subscript"/>
      <sz val="9"/>
      <name val="Times New Roman"/>
      <family val="1"/>
    </font>
    <font>
      <b/>
      <sz val="9"/>
      <name val="Times New Roman"/>
      <family val="1"/>
    </font>
    <font>
      <b/>
      <vertAlign val="superscript"/>
      <sz val="9"/>
      <name val="Times New Roman"/>
      <family val="1"/>
    </font>
    <font>
      <vertAlign val="superscript"/>
      <sz val="9"/>
      <name val="Times New Roman"/>
      <family val="1"/>
    </font>
    <font>
      <vertAlign val="superscript"/>
      <sz val="9"/>
      <color rgb="FF000000"/>
      <name val="Times New Roman"/>
      <family val="1"/>
    </font>
    <font>
      <i/>
      <sz val="9"/>
      <color rgb="FF000000"/>
      <name val="Times New Roman"/>
      <family val="1"/>
    </font>
    <font>
      <i/>
      <sz val="9"/>
      <name val="Times New Roman"/>
      <family val="1"/>
    </font>
    <font>
      <sz val="9"/>
      <name val="Times New Roman"/>
      <family val="1"/>
    </font>
    <font>
      <b/>
      <i/>
      <sz val="9"/>
      <name val="Times New Roman"/>
      <family val="1"/>
    </font>
    <font>
      <vertAlign val="subscript"/>
      <sz val="9"/>
      <name val="Times New Roman"/>
      <family val="1"/>
    </font>
    <font>
      <b/>
      <vertAlign val="subscript"/>
      <sz val="12"/>
      <name val="Times New Roman"/>
      <family val="1"/>
    </font>
    <font>
      <b/>
      <sz val="12"/>
      <name val="Times New Roman"/>
      <family val="1"/>
    </font>
    <font>
      <b/>
      <vertAlign val="subscript"/>
      <sz val="11"/>
      <name val="Calibri"/>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color rgb="FF231F20"/>
      <name val="Arial Narrow"/>
      <family val="2"/>
    </font>
    <font>
      <b/>
      <sz val="8"/>
      <color rgb="FF231F20"/>
      <name val="Calibri"/>
      <family val="2"/>
    </font>
    <font>
      <sz val="4"/>
      <color rgb="FF231F20"/>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6">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FFFFFF"/>
        <bgColor rgb="FFFFFFFF"/>
      </patternFill>
    </fill>
    <fill>
      <patternFill patternType="solid">
        <fgColor rgb="FFCCFFCC"/>
        <bgColor rgb="FFCCFFCC"/>
      </patternFill>
    </fill>
    <fill>
      <patternFill patternType="solid">
        <fgColor rgb="FFC6D9F0"/>
        <bgColor rgb="FFC6D9F0"/>
      </patternFill>
    </fill>
    <fill>
      <patternFill patternType="solid">
        <fgColor rgb="FFFFCC99"/>
        <bgColor rgb="FFFFCC99"/>
      </patternFill>
    </fill>
    <fill>
      <patternFill patternType="solid">
        <fgColor rgb="FFD2E8F0"/>
        <bgColor rgb="FFD2E8F0"/>
      </patternFill>
    </fill>
    <fill>
      <patternFill patternType="solid">
        <fgColor rgb="FFFFF4E0"/>
        <bgColor rgb="FFFFF4E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82">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medium">
        <color rgb="FF000000"/>
      </right>
      <top style="thin">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thin">
        <color rgb="FF000000"/>
      </right>
      <top style="double">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double">
        <color rgb="FF000000"/>
      </bottom>
      <diagonal/>
    </border>
    <border>
      <left/>
      <right/>
      <top style="thin">
        <color rgb="FF000000"/>
      </top>
      <bottom style="double">
        <color rgb="FF000000"/>
      </bottom>
      <diagonal/>
    </border>
    <border>
      <left style="thin">
        <color rgb="FF000000"/>
      </left>
      <right style="thin">
        <color rgb="FF000000"/>
      </right>
      <top style="double">
        <color rgb="FF000000"/>
      </top>
      <bottom/>
      <diagonal/>
    </border>
    <border>
      <left/>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style="thin">
        <color rgb="FF231F20"/>
      </right>
      <top/>
      <bottom style="thin">
        <color rgb="FF231F2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9" fontId="66" fillId="0" borderId="0" applyFont="0" applyFill="0" applyBorder="0" applyAlignment="0" applyProtection="0"/>
  </cellStyleXfs>
  <cellXfs count="441">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1" fillId="0" borderId="0" xfId="0" applyFont="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1" fillId="0" borderId="0" xfId="0" applyFont="1" applyAlignment="1">
      <alignment horizontal="right" wrapText="1"/>
    </xf>
    <xf numFmtId="0" fontId="13" fillId="31" borderId="12" xfId="0" applyFont="1" applyFill="1" applyBorder="1"/>
    <xf numFmtId="0" fontId="14" fillId="31" borderId="13" xfId="0" applyFont="1" applyFill="1" applyBorder="1" applyAlignment="1">
      <alignment horizontal="right"/>
    </xf>
    <xf numFmtId="0" fontId="13" fillId="31" borderId="14" xfId="0" applyFont="1" applyFill="1" applyBorder="1"/>
    <xf numFmtId="0" fontId="13" fillId="31" borderId="1" xfId="0" applyFont="1" applyFill="1" applyBorder="1"/>
    <xf numFmtId="0" fontId="14" fillId="31" borderId="15" xfId="0" applyFont="1" applyFill="1" applyBorder="1" applyAlignment="1">
      <alignment horizontal="right"/>
    </xf>
    <xf numFmtId="0" fontId="15" fillId="31" borderId="14" xfId="0" applyFont="1" applyFill="1" applyBorder="1"/>
    <xf numFmtId="0" fontId="15" fillId="31" borderId="1" xfId="0" applyFont="1" applyFill="1" applyBorder="1"/>
    <xf numFmtId="0" fontId="14" fillId="31" borderId="1" xfId="0" applyFont="1" applyFill="1" applyBorder="1" applyAlignment="1">
      <alignment horizontal="right"/>
    </xf>
    <xf numFmtId="0" fontId="15" fillId="31" borderId="16" xfId="0" applyFont="1" applyFill="1" applyBorder="1"/>
    <xf numFmtId="0" fontId="15" fillId="31" borderId="17" xfId="0" applyFont="1" applyFill="1" applyBorder="1"/>
    <xf numFmtId="0" fontId="15" fillId="31" borderId="18" xfId="0" applyFont="1" applyFill="1" applyBorder="1"/>
    <xf numFmtId="0" fontId="16" fillId="32" borderId="20" xfId="0" applyFont="1" applyFill="1" applyBorder="1" applyAlignment="1">
      <alignment horizontal="center" vertical="center"/>
    </xf>
    <xf numFmtId="0" fontId="16" fillId="32" borderId="21" xfId="0" applyFont="1" applyFill="1" applyBorder="1" applyAlignment="1">
      <alignment horizontal="center" vertical="center"/>
    </xf>
    <xf numFmtId="0" fontId="16" fillId="32" borderId="26" xfId="0" applyFont="1" applyFill="1" applyBorder="1" applyAlignment="1">
      <alignment horizontal="left" vertical="center"/>
    </xf>
    <xf numFmtId="2" fontId="17" fillId="32" borderId="27" xfId="0" applyNumberFormat="1" applyFont="1" applyFill="1" applyBorder="1" applyAlignment="1">
      <alignment horizontal="right"/>
    </xf>
    <xf numFmtId="0" fontId="16" fillId="32" borderId="28" xfId="0" applyFont="1" applyFill="1" applyBorder="1" applyAlignment="1">
      <alignment horizontal="left" vertical="center"/>
    </xf>
    <xf numFmtId="0" fontId="16" fillId="32" borderId="29" xfId="0" applyFont="1" applyFill="1" applyBorder="1" applyAlignment="1">
      <alignment horizontal="left" vertical="center"/>
    </xf>
    <xf numFmtId="0" fontId="17" fillId="32" borderId="30" xfId="0" applyFont="1" applyFill="1" applyBorder="1" applyAlignment="1">
      <alignment horizontal="left" vertical="center"/>
    </xf>
    <xf numFmtId="2" fontId="17" fillId="31" borderId="27" xfId="0" applyNumberFormat="1" applyFont="1" applyFill="1" applyBorder="1" applyAlignment="1">
      <alignment horizontal="right"/>
    </xf>
    <xf numFmtId="0" fontId="17" fillId="32" borderId="31" xfId="0" applyFont="1" applyFill="1" applyBorder="1" applyAlignment="1">
      <alignment horizontal="left" vertical="center"/>
    </xf>
    <xf numFmtId="0" fontId="16" fillId="32" borderId="32" xfId="0" applyFont="1" applyFill="1" applyBorder="1" applyAlignment="1">
      <alignment horizontal="left" vertical="center"/>
    </xf>
    <xf numFmtId="0" fontId="17" fillId="32" borderId="30" xfId="0" applyFont="1" applyFill="1" applyBorder="1" applyAlignment="1">
      <alignment horizontal="left" vertical="top" wrapText="1"/>
    </xf>
    <xf numFmtId="0" fontId="17" fillId="32" borderId="33" xfId="0" applyFont="1" applyFill="1" applyBorder="1" applyAlignment="1">
      <alignment horizontal="left" vertical="center"/>
    </xf>
    <xf numFmtId="0" fontId="16" fillId="32" borderId="34" xfId="0" applyFont="1" applyFill="1" applyBorder="1" applyAlignment="1">
      <alignment horizontal="left" vertical="center"/>
    </xf>
    <xf numFmtId="2" fontId="17" fillId="28" borderId="27" xfId="0" applyNumberFormat="1" applyFont="1" applyFill="1" applyBorder="1" applyAlignment="1">
      <alignment horizontal="right"/>
    </xf>
    <xf numFmtId="0" fontId="17" fillId="32" borderId="29" xfId="0" applyFont="1" applyFill="1" applyBorder="1" applyAlignment="1">
      <alignment horizontal="left" vertical="center"/>
    </xf>
    <xf numFmtId="0" fontId="16" fillId="32" borderId="30" xfId="0" applyFont="1" applyFill="1" applyBorder="1" applyAlignment="1">
      <alignment horizontal="left" vertical="center"/>
    </xf>
    <xf numFmtId="0" fontId="16" fillId="32" borderId="31" xfId="0" applyFont="1" applyFill="1" applyBorder="1" applyAlignment="1">
      <alignment horizontal="left" vertical="center"/>
    </xf>
    <xf numFmtId="0" fontId="1" fillId="33" borderId="1" xfId="0" applyFont="1" applyFill="1" applyBorder="1" applyAlignment="1">
      <alignment wrapText="1"/>
    </xf>
    <xf numFmtId="1" fontId="1" fillId="33" borderId="1" xfId="0" applyNumberFormat="1" applyFont="1" applyFill="1" applyBorder="1" applyAlignment="1">
      <alignment wrapText="1"/>
    </xf>
    <xf numFmtId="0" fontId="18" fillId="31" borderId="12" xfId="0" applyFont="1" applyFill="1" applyBorder="1"/>
    <xf numFmtId="0" fontId="19" fillId="31" borderId="1" xfId="0" applyFont="1" applyFill="1" applyBorder="1"/>
    <xf numFmtId="0" fontId="18" fillId="31" borderId="1" xfId="0" applyFont="1" applyFill="1" applyBorder="1"/>
    <xf numFmtId="0" fontId="20" fillId="31" borderId="1" xfId="0" applyFont="1" applyFill="1" applyBorder="1"/>
    <xf numFmtId="0" fontId="14" fillId="31" borderId="18" xfId="0" applyFont="1" applyFill="1" applyBorder="1" applyAlignment="1">
      <alignment horizontal="right"/>
    </xf>
    <xf numFmtId="0" fontId="16" fillId="34" borderId="44" xfId="0" applyFont="1" applyFill="1" applyBorder="1" applyAlignment="1">
      <alignment horizontal="center" vertical="center"/>
    </xf>
    <xf numFmtId="0" fontId="16" fillId="34" borderId="51" xfId="0" applyFont="1" applyFill="1" applyBorder="1" applyAlignment="1">
      <alignment horizontal="center" vertical="center"/>
    </xf>
    <xf numFmtId="0" fontId="16" fillId="34" borderId="52" xfId="0" applyFont="1" applyFill="1" applyBorder="1" applyAlignment="1">
      <alignment horizontal="center" vertical="center"/>
    </xf>
    <xf numFmtId="0" fontId="16" fillId="34" borderId="27" xfId="0" applyFont="1" applyFill="1" applyBorder="1" applyAlignment="1">
      <alignment vertical="center"/>
    </xf>
    <xf numFmtId="2" fontId="17" fillId="34" borderId="27" xfId="0" applyNumberFormat="1" applyFont="1" applyFill="1" applyBorder="1" applyAlignment="1">
      <alignment horizontal="right"/>
    </xf>
    <xf numFmtId="0" fontId="17" fillId="34" borderId="27" xfId="0" applyFont="1" applyFill="1" applyBorder="1" applyAlignment="1">
      <alignment horizontal="left" vertical="center"/>
    </xf>
    <xf numFmtId="0" fontId="16" fillId="34" borderId="54" xfId="0" applyFont="1" applyFill="1" applyBorder="1" applyAlignment="1">
      <alignment horizontal="left" vertical="center"/>
    </xf>
    <xf numFmtId="0" fontId="17" fillId="34" borderId="55" xfId="0" applyFont="1" applyFill="1" applyBorder="1" applyAlignment="1">
      <alignment horizontal="left" vertical="center"/>
    </xf>
    <xf numFmtId="0" fontId="17" fillId="34" borderId="27" xfId="0" applyFont="1" applyFill="1" applyBorder="1" applyAlignment="1">
      <alignment horizontal="left"/>
    </xf>
    <xf numFmtId="0" fontId="21" fillId="34" borderId="27" xfId="0" applyFont="1" applyFill="1" applyBorder="1" applyAlignment="1">
      <alignment horizontal="left" vertical="center"/>
    </xf>
    <xf numFmtId="0" fontId="14" fillId="34" borderId="27" xfId="0" applyFont="1" applyFill="1" applyBorder="1" applyAlignment="1">
      <alignment horizontal="left" vertical="center"/>
    </xf>
    <xf numFmtId="0" fontId="16" fillId="34" borderId="27" xfId="0" applyFont="1" applyFill="1" applyBorder="1" applyAlignment="1">
      <alignment horizontal="left" vertical="center"/>
    </xf>
    <xf numFmtId="0" fontId="14" fillId="34" borderId="55" xfId="0" applyFont="1" applyFill="1" applyBorder="1" applyAlignment="1">
      <alignment horizontal="left" vertical="center"/>
    </xf>
    <xf numFmtId="0" fontId="16" fillId="34" borderId="54" xfId="0" applyFont="1" applyFill="1" applyBorder="1" applyAlignment="1">
      <alignment vertical="center"/>
    </xf>
    <xf numFmtId="0" fontId="17" fillId="28" borderId="54" xfId="0" applyFont="1" applyFill="1" applyBorder="1" applyAlignment="1">
      <alignment horizontal="right" vertical="center"/>
    </xf>
    <xf numFmtId="2" fontId="1" fillId="33" borderId="1" xfId="0" applyNumberFormat="1" applyFont="1" applyFill="1" applyBorder="1" applyAlignment="1">
      <alignment wrapText="1"/>
    </xf>
    <xf numFmtId="0" fontId="17" fillId="31" borderId="1" xfId="0" applyFont="1" applyFill="1" applyBorder="1"/>
    <xf numFmtId="0" fontId="17" fillId="31" borderId="1" xfId="0" applyFont="1" applyFill="1" applyBorder="1" applyAlignment="1">
      <alignment horizontal="right"/>
    </xf>
    <xf numFmtId="0" fontId="17" fillId="31" borderId="1" xfId="0" applyFont="1" applyFill="1" applyBorder="1" applyAlignment="1">
      <alignment vertical="center"/>
    </xf>
    <xf numFmtId="0" fontId="16" fillId="32" borderId="57" xfId="0" applyFont="1" applyFill="1" applyBorder="1" applyAlignment="1">
      <alignment horizontal="left" vertical="center"/>
    </xf>
    <xf numFmtId="0" fontId="16" fillId="32" borderId="58" xfId="0" applyFont="1" applyFill="1" applyBorder="1" applyAlignment="1">
      <alignment horizontal="center" vertical="center"/>
    </xf>
    <xf numFmtId="0" fontId="16" fillId="32" borderId="55" xfId="0" applyFont="1" applyFill="1" applyBorder="1" applyAlignment="1">
      <alignment horizontal="center" vertical="center"/>
    </xf>
    <xf numFmtId="0" fontId="16" fillId="32" borderId="55" xfId="0" applyFont="1" applyFill="1" applyBorder="1" applyAlignment="1">
      <alignment horizontal="center" vertical="center" wrapText="1"/>
    </xf>
    <xf numFmtId="4" fontId="16" fillId="32" borderId="27" xfId="0" applyNumberFormat="1" applyFont="1" applyFill="1" applyBorder="1" applyAlignment="1">
      <alignment horizontal="center" vertical="center"/>
    </xf>
    <xf numFmtId="0" fontId="16" fillId="32" borderId="27" xfId="0" applyFont="1" applyFill="1" applyBorder="1" applyAlignment="1">
      <alignment horizontal="center" vertical="center"/>
    </xf>
    <xf numFmtId="0" fontId="16" fillId="32" borderId="59" xfId="0" applyFont="1" applyFill="1" applyBorder="1" applyAlignment="1">
      <alignment horizontal="left" vertical="center"/>
    </xf>
    <xf numFmtId="0" fontId="16" fillId="32" borderId="61" xfId="0" applyFont="1" applyFill="1" applyBorder="1" applyAlignment="1">
      <alignment vertical="center"/>
    </xf>
    <xf numFmtId="0" fontId="16" fillId="32" borderId="27" xfId="0" applyFont="1" applyFill="1" applyBorder="1" applyAlignment="1">
      <alignment vertical="center"/>
    </xf>
    <xf numFmtId="0" fontId="17" fillId="32" borderId="27" xfId="0" applyFont="1" applyFill="1" applyBorder="1" applyAlignment="1">
      <alignment horizontal="left" vertical="center"/>
    </xf>
    <xf numFmtId="0" fontId="16" fillId="32" borderId="54" xfId="0" applyFont="1" applyFill="1" applyBorder="1" applyAlignment="1">
      <alignment vertical="center"/>
    </xf>
    <xf numFmtId="0" fontId="17" fillId="32" borderId="54" xfId="0" applyFont="1" applyFill="1" applyBorder="1" applyAlignment="1">
      <alignment horizontal="left" vertical="center"/>
    </xf>
    <xf numFmtId="0" fontId="17" fillId="32" borderId="57" xfId="0" applyFont="1" applyFill="1" applyBorder="1" applyAlignment="1">
      <alignment horizontal="left" vertical="center"/>
    </xf>
    <xf numFmtId="0" fontId="17" fillId="32" borderId="57" xfId="0" applyFont="1" applyFill="1" applyBorder="1" applyAlignment="1">
      <alignment horizontal="left" vertical="center" wrapText="1"/>
    </xf>
    <xf numFmtId="0" fontId="16" fillId="32" borderId="54" xfId="0" applyFont="1" applyFill="1" applyBorder="1" applyAlignment="1">
      <alignment horizontal="left" vertical="center"/>
    </xf>
    <xf numFmtId="0" fontId="16" fillId="32" borderId="27" xfId="0" applyFont="1" applyFill="1" applyBorder="1" applyAlignment="1">
      <alignment horizontal="left" vertical="center"/>
    </xf>
    <xf numFmtId="0" fontId="16" fillId="32" borderId="54" xfId="0" applyFont="1" applyFill="1" applyBorder="1" applyAlignment="1">
      <alignment horizontal="left" vertical="center" wrapText="1"/>
    </xf>
    <xf numFmtId="0" fontId="17" fillId="31" borderId="1" xfId="0" applyFont="1" applyFill="1" applyBorder="1" applyAlignment="1">
      <alignment horizontal="right" vertical="center"/>
    </xf>
    <xf numFmtId="0" fontId="13" fillId="31" borderId="1" xfId="0" applyFont="1" applyFill="1" applyBorder="1" applyAlignment="1">
      <alignment vertical="center"/>
    </xf>
    <xf numFmtId="0" fontId="19" fillId="31" borderId="1" xfId="0" applyFont="1" applyFill="1" applyBorder="1" applyAlignment="1">
      <alignment vertical="center"/>
    </xf>
    <xf numFmtId="0" fontId="16" fillId="31" borderId="1" xfId="0" applyFont="1" applyFill="1" applyBorder="1" applyAlignment="1">
      <alignment vertical="center"/>
    </xf>
    <xf numFmtId="0" fontId="16" fillId="32" borderId="44" xfId="0" applyFont="1" applyFill="1" applyBorder="1" applyAlignment="1">
      <alignment horizontal="center" vertical="center" textRotation="90"/>
    </xf>
    <xf numFmtId="0" fontId="16" fillId="32" borderId="27" xfId="0" applyFont="1" applyFill="1" applyBorder="1" applyAlignment="1">
      <alignment horizontal="center" vertical="center" textRotation="90"/>
    </xf>
    <xf numFmtId="0" fontId="16" fillId="32" borderId="55" xfId="0" applyFont="1" applyFill="1" applyBorder="1" applyAlignment="1">
      <alignment horizontal="center" vertical="center" textRotation="90"/>
    </xf>
    <xf numFmtId="0" fontId="16" fillId="32" borderId="55" xfId="0" applyFont="1" applyFill="1" applyBorder="1" applyAlignment="1">
      <alignment horizontal="center" vertical="center" textRotation="90" wrapText="1"/>
    </xf>
    <xf numFmtId="4" fontId="16" fillId="32" borderId="27" xfId="0" applyNumberFormat="1" applyFont="1" applyFill="1" applyBorder="1" applyAlignment="1">
      <alignment horizontal="center" vertical="center" textRotation="90"/>
    </xf>
    <xf numFmtId="0" fontId="16" fillId="32" borderId="62" xfId="0" applyFont="1" applyFill="1" applyBorder="1" applyAlignment="1">
      <alignment horizontal="center" vertical="center"/>
    </xf>
    <xf numFmtId="0" fontId="16" fillId="32" borderId="62" xfId="0" applyFont="1" applyFill="1" applyBorder="1" applyAlignment="1">
      <alignment horizontal="center" vertical="center" wrapText="1"/>
    </xf>
    <xf numFmtId="0" fontId="16" fillId="32" borderId="63" xfId="0" applyFont="1" applyFill="1" applyBorder="1" applyAlignment="1">
      <alignment horizontal="center" vertical="center"/>
    </xf>
    <xf numFmtId="0" fontId="16" fillId="32" borderId="52" xfId="0" applyFont="1" applyFill="1" applyBorder="1" applyAlignment="1">
      <alignment horizontal="center" vertical="center"/>
    </xf>
    <xf numFmtId="0" fontId="16" fillId="32" borderId="27" xfId="0" applyFont="1" applyFill="1" applyBorder="1" applyAlignment="1">
      <alignment horizontal="left" vertical="center" wrapText="1"/>
    </xf>
    <xf numFmtId="0" fontId="17" fillId="32" borderId="27" xfId="0" applyFont="1" applyFill="1" applyBorder="1" applyAlignment="1">
      <alignment horizontal="left"/>
    </xf>
    <xf numFmtId="0" fontId="16" fillId="32" borderId="52" xfId="0" applyFont="1" applyFill="1" applyBorder="1" applyAlignment="1">
      <alignment horizontal="left" vertical="center"/>
    </xf>
    <xf numFmtId="0" fontId="17" fillId="32" borderId="27" xfId="0" applyFont="1" applyFill="1" applyBorder="1" applyAlignment="1">
      <alignment horizontal="left" vertical="center" wrapText="1"/>
    </xf>
    <xf numFmtId="0" fontId="17" fillId="32" borderId="27" xfId="0" applyFont="1" applyFill="1" applyBorder="1" applyAlignment="1">
      <alignment vertical="center" wrapText="1"/>
    </xf>
    <xf numFmtId="0" fontId="17" fillId="32" borderId="27" xfId="0" applyFont="1" applyFill="1" applyBorder="1" applyAlignment="1">
      <alignment vertical="center"/>
    </xf>
    <xf numFmtId="0" fontId="17" fillId="31" borderId="17" xfId="0" applyFont="1" applyFill="1" applyBorder="1" applyAlignment="1">
      <alignment horizontal="right" vertical="center"/>
    </xf>
    <xf numFmtId="0" fontId="16" fillId="32" borderId="44" xfId="0" applyFont="1" applyFill="1" applyBorder="1" applyAlignment="1">
      <alignment horizontal="center" vertical="center"/>
    </xf>
    <xf numFmtId="0" fontId="16" fillId="32" borderId="61" xfId="0" applyFont="1" applyFill="1" applyBorder="1" applyAlignment="1">
      <alignment horizontal="left" vertical="center"/>
    </xf>
    <xf numFmtId="0" fontId="22" fillId="32" borderId="27" xfId="0" applyFont="1" applyFill="1" applyBorder="1" applyAlignment="1">
      <alignment horizontal="left" vertical="center"/>
    </xf>
    <xf numFmtId="2" fontId="16" fillId="32" borderId="64" xfId="0" applyNumberFormat="1" applyFont="1" applyFill="1" applyBorder="1" applyAlignment="1">
      <alignment horizontal="left" vertical="center"/>
    </xf>
    <xf numFmtId="2" fontId="16" fillId="32" borderId="27" xfId="0" applyNumberFormat="1" applyFont="1" applyFill="1" applyBorder="1" applyAlignment="1">
      <alignment horizontal="left" vertical="center"/>
    </xf>
    <xf numFmtId="2" fontId="16" fillId="32" borderId="54" xfId="0" applyNumberFormat="1" applyFont="1" applyFill="1" applyBorder="1" applyAlignment="1">
      <alignment horizontal="left" vertical="center"/>
    </xf>
    <xf numFmtId="0" fontId="16" fillId="33" borderId="1" xfId="0" applyFont="1" applyFill="1" applyBorder="1" applyAlignment="1">
      <alignment horizontal="left" vertical="center"/>
    </xf>
    <xf numFmtId="2" fontId="1" fillId="33" borderId="1" xfId="0" applyNumberFormat="1" applyFont="1" applyFill="1" applyBorder="1"/>
    <xf numFmtId="0" fontId="16" fillId="32" borderId="44" xfId="0" applyFont="1" applyFill="1" applyBorder="1" applyAlignment="1">
      <alignment horizontal="center" vertical="center" wrapText="1"/>
    </xf>
    <xf numFmtId="0" fontId="16" fillId="32" borderId="64" xfId="0" applyFont="1" applyFill="1" applyBorder="1" applyAlignment="1">
      <alignment vertical="top" wrapText="1"/>
    </xf>
    <xf numFmtId="0" fontId="16" fillId="32" borderId="54" xfId="0" applyFont="1" applyFill="1" applyBorder="1" applyAlignment="1">
      <alignment horizontal="left" vertical="top" wrapText="1"/>
    </xf>
    <xf numFmtId="0" fontId="17" fillId="32" borderId="27" xfId="0" applyFont="1" applyFill="1" applyBorder="1" applyAlignment="1">
      <alignment horizontal="left" vertical="top" wrapText="1"/>
    </xf>
    <xf numFmtId="0" fontId="17" fillId="32" borderId="57" xfId="0" applyFont="1" applyFill="1" applyBorder="1" applyAlignment="1">
      <alignment horizontal="left" vertical="top" wrapText="1"/>
    </xf>
    <xf numFmtId="0" fontId="16" fillId="32" borderId="27" xfId="0" applyFont="1" applyFill="1" applyBorder="1" applyAlignment="1">
      <alignment horizontal="left" vertical="top" wrapText="1"/>
    </xf>
    <xf numFmtId="0" fontId="17" fillId="31" borderId="17" xfId="0" applyFont="1" applyFill="1" applyBorder="1"/>
    <xf numFmtId="4" fontId="16" fillId="32" borderId="65" xfId="0" applyNumberFormat="1" applyFont="1" applyFill="1" applyBorder="1" applyAlignment="1">
      <alignment horizontal="center" vertical="center"/>
    </xf>
    <xf numFmtId="4" fontId="16" fillId="32" borderId="20" xfId="0" applyNumberFormat="1" applyFont="1" applyFill="1" applyBorder="1" applyAlignment="1">
      <alignment horizontal="center" vertical="center"/>
    </xf>
    <xf numFmtId="4" fontId="16" fillId="32" borderId="66" xfId="0" applyNumberFormat="1" applyFont="1" applyFill="1" applyBorder="1" applyAlignment="1">
      <alignment horizontal="center" vertical="center"/>
    </xf>
    <xf numFmtId="4" fontId="16" fillId="32" borderId="21" xfId="0" applyNumberFormat="1" applyFont="1" applyFill="1" applyBorder="1" applyAlignment="1">
      <alignment horizontal="center" vertical="center"/>
    </xf>
    <xf numFmtId="4" fontId="16" fillId="32" borderId="67" xfId="0" applyNumberFormat="1" applyFont="1" applyFill="1" applyBorder="1" applyAlignment="1">
      <alignment vertical="center"/>
    </xf>
    <xf numFmtId="4" fontId="16" fillId="32" borderId="27" xfId="0" applyNumberFormat="1" applyFont="1" applyFill="1" applyBorder="1" applyAlignment="1">
      <alignment vertical="center"/>
    </xf>
    <xf numFmtId="4" fontId="17" fillId="32" borderId="27" xfId="0" applyNumberFormat="1" applyFont="1" applyFill="1" applyBorder="1" applyAlignment="1">
      <alignment horizontal="left" vertical="center"/>
    </xf>
    <xf numFmtId="4" fontId="17" fillId="32" borderId="27" xfId="0" applyNumberFormat="1" applyFont="1" applyFill="1" applyBorder="1" applyAlignment="1">
      <alignment horizontal="left" vertical="center" wrapText="1"/>
    </xf>
    <xf numFmtId="0" fontId="1" fillId="33" borderId="1" xfId="0" applyFont="1" applyFill="1" applyBorder="1" applyAlignment="1">
      <alignment horizontal="center" vertical="center"/>
    </xf>
    <xf numFmtId="1" fontId="10" fillId="0" borderId="0" xfId="0" applyNumberFormat="1" applyFont="1" applyAlignment="1">
      <alignment horizontal="right" wrapText="1"/>
    </xf>
    <xf numFmtId="1" fontId="10" fillId="0" borderId="0" xfId="0" applyNumberFormat="1" applyFont="1" applyAlignment="1">
      <alignment horizontal="right"/>
    </xf>
    <xf numFmtId="2" fontId="10" fillId="0" borderId="0" xfId="0" applyNumberFormat="1" applyFont="1" applyAlignment="1">
      <alignment wrapText="1"/>
    </xf>
    <xf numFmtId="1" fontId="1" fillId="0" borderId="0" xfId="0" applyNumberFormat="1" applyFont="1" applyAlignment="1">
      <alignment wrapText="1"/>
    </xf>
    <xf numFmtId="0" fontId="1" fillId="33" borderId="1" xfId="0" applyFont="1" applyFill="1" applyBorder="1"/>
    <xf numFmtId="2" fontId="2" fillId="0" borderId="0" xfId="0" applyNumberFormat="1" applyFont="1" applyAlignment="1">
      <alignment wrapText="1"/>
    </xf>
    <xf numFmtId="0" fontId="1" fillId="0" borderId="68" xfId="0" applyFont="1" applyBorder="1" applyAlignment="1">
      <alignment wrapText="1"/>
    </xf>
    <xf numFmtId="1" fontId="1" fillId="0" borderId="69" xfId="0" applyNumberFormat="1" applyFont="1" applyBorder="1" applyAlignment="1">
      <alignment wrapText="1"/>
    </xf>
    <xf numFmtId="0" fontId="23" fillId="0" borderId="0" xfId="0" applyFont="1" applyAlignment="1">
      <alignment horizontal="left" vertical="top"/>
    </xf>
    <xf numFmtId="0" fontId="2" fillId="0" borderId="0" xfId="0" applyFont="1" applyAlignment="1">
      <alignment horizontal="left" vertical="top"/>
    </xf>
    <xf numFmtId="0" fontId="24" fillId="35" borderId="70" xfId="0" applyFont="1" applyFill="1" applyBorder="1" applyAlignment="1">
      <alignment horizontal="center" vertical="top" wrapText="1"/>
    </xf>
    <xf numFmtId="0" fontId="24" fillId="35" borderId="70" xfId="0" applyFont="1" applyFill="1" applyBorder="1" applyAlignment="1">
      <alignment horizontal="left" vertical="top" wrapText="1"/>
    </xf>
    <xf numFmtId="0" fontId="25" fillId="35" borderId="70" xfId="0" applyFont="1" applyFill="1" applyBorder="1" applyAlignment="1">
      <alignment horizontal="left" vertical="top" wrapText="1"/>
    </xf>
    <xf numFmtId="0" fontId="2" fillId="35" borderId="70" xfId="0" applyFont="1" applyFill="1" applyBorder="1" applyAlignment="1">
      <alignment horizontal="left" vertical="top" wrapText="1"/>
    </xf>
    <xf numFmtId="0" fontId="2" fillId="35" borderId="70" xfId="0" applyFont="1" applyFill="1" applyBorder="1" applyAlignment="1">
      <alignment horizontal="center" vertical="top" wrapText="1"/>
    </xf>
    <xf numFmtId="0" fontId="26" fillId="36" borderId="71" xfId="0" applyFont="1" applyFill="1" applyBorder="1" applyAlignment="1">
      <alignment horizontal="left" vertical="top" wrapText="1"/>
    </xf>
    <xf numFmtId="0" fontId="2" fillId="36" borderId="71" xfId="0" applyFont="1" applyFill="1" applyBorder="1" applyAlignment="1">
      <alignment horizontal="center" vertical="top" wrapText="1"/>
    </xf>
    <xf numFmtId="0" fontId="26" fillId="36" borderId="71" xfId="0" applyFont="1" applyFill="1" applyBorder="1" applyAlignment="1">
      <alignment horizontal="center" vertical="top" wrapText="1"/>
    </xf>
    <xf numFmtId="166" fontId="27" fillId="36" borderId="71" xfId="0" applyNumberFormat="1" applyFont="1" applyFill="1" applyBorder="1" applyAlignment="1">
      <alignment horizontal="center" vertical="top" wrapText="1"/>
    </xf>
    <xf numFmtId="0" fontId="26" fillId="0" borderId="72" xfId="0" applyFont="1" applyBorder="1" applyAlignment="1">
      <alignment horizontal="left" vertical="top" wrapText="1"/>
    </xf>
    <xf numFmtId="0" fontId="2" fillId="0" borderId="72" xfId="0" applyFont="1" applyBorder="1" applyAlignment="1">
      <alignment horizontal="center" vertical="top" wrapText="1"/>
    </xf>
    <xf numFmtId="166" fontId="27" fillId="0" borderId="72" xfId="0" applyNumberFormat="1" applyFont="1" applyBorder="1" applyAlignment="1">
      <alignment horizontal="center" vertical="top" wrapText="1"/>
    </xf>
    <xf numFmtId="0" fontId="26" fillId="36" borderId="73" xfId="0" applyFont="1" applyFill="1" applyBorder="1" applyAlignment="1">
      <alignment horizontal="left" vertical="top" wrapText="1"/>
    </xf>
    <xf numFmtId="0" fontId="2" fillId="36" borderId="73" xfId="0" applyFont="1" applyFill="1" applyBorder="1" applyAlignment="1">
      <alignment horizontal="center" vertical="top" wrapText="1"/>
    </xf>
    <xf numFmtId="166" fontId="27" fillId="36" borderId="73" xfId="0" applyNumberFormat="1" applyFont="1" applyFill="1" applyBorder="1" applyAlignment="1">
      <alignment horizontal="center" vertical="top" wrapText="1"/>
    </xf>
    <xf numFmtId="0" fontId="26" fillId="0" borderId="74" xfId="0" applyFont="1" applyBorder="1" applyAlignment="1">
      <alignment horizontal="left" vertical="top" wrapText="1"/>
    </xf>
    <xf numFmtId="0" fontId="2" fillId="0" borderId="74" xfId="0" applyFont="1" applyBorder="1" applyAlignment="1">
      <alignment horizontal="center" vertical="top" wrapText="1"/>
    </xf>
    <xf numFmtId="166" fontId="27" fillId="0" borderId="74" xfId="0" applyNumberFormat="1" applyFont="1" applyBorder="1" applyAlignment="1">
      <alignment horizontal="center" vertical="top" wrapText="1"/>
    </xf>
    <xf numFmtId="167" fontId="28" fillId="36" borderId="71" xfId="0" applyNumberFormat="1" applyFont="1" applyFill="1" applyBorder="1" applyAlignment="1">
      <alignment horizontal="center" vertical="top" wrapText="1"/>
    </xf>
    <xf numFmtId="168" fontId="28" fillId="36" borderId="71" xfId="0" applyNumberFormat="1" applyFont="1" applyFill="1" applyBorder="1" applyAlignment="1">
      <alignment horizontal="center" vertical="top" wrapText="1"/>
    </xf>
    <xf numFmtId="167" fontId="28" fillId="0" borderId="72" xfId="0" applyNumberFormat="1" applyFont="1" applyBorder="1" applyAlignment="1">
      <alignment horizontal="left" vertical="top" wrapText="1"/>
    </xf>
    <xf numFmtId="168" fontId="28" fillId="0" borderId="72" xfId="0" applyNumberFormat="1" applyFont="1" applyBorder="1" applyAlignment="1">
      <alignment horizontal="center" vertical="top" wrapText="1"/>
    </xf>
    <xf numFmtId="169" fontId="27" fillId="0" borderId="72" xfId="0" applyNumberFormat="1" applyFont="1" applyBorder="1" applyAlignment="1">
      <alignment horizontal="left" vertical="top" wrapText="1"/>
    </xf>
    <xf numFmtId="167" fontId="28" fillId="36" borderId="73" xfId="0" applyNumberFormat="1" applyFont="1" applyFill="1" applyBorder="1" applyAlignment="1">
      <alignment horizontal="left" vertical="top" wrapText="1"/>
    </xf>
    <xf numFmtId="168" fontId="28" fillId="36" borderId="73" xfId="0" applyNumberFormat="1" applyFont="1" applyFill="1" applyBorder="1" applyAlignment="1">
      <alignment horizontal="center" vertical="top" wrapText="1"/>
    </xf>
    <xf numFmtId="169" fontId="27" fillId="36" borderId="73" xfId="0" applyNumberFormat="1" applyFont="1" applyFill="1" applyBorder="1" applyAlignment="1">
      <alignment horizontal="left" vertical="top" wrapText="1"/>
    </xf>
    <xf numFmtId="0" fontId="2" fillId="0" borderId="72" xfId="0" applyFont="1" applyBorder="1" applyAlignment="1">
      <alignment horizontal="left" vertical="top" wrapText="1"/>
    </xf>
    <xf numFmtId="167" fontId="28" fillId="0" borderId="72" xfId="0" applyNumberFormat="1" applyFont="1" applyBorder="1" applyAlignment="1">
      <alignment horizontal="center" vertical="top" wrapText="1"/>
    </xf>
    <xf numFmtId="0" fontId="2" fillId="36" borderId="73" xfId="0" applyFont="1" applyFill="1" applyBorder="1" applyAlignment="1">
      <alignment horizontal="left" vertical="top" wrapText="1"/>
    </xf>
    <xf numFmtId="0" fontId="2" fillId="0" borderId="74" xfId="0" applyFont="1" applyBorder="1" applyAlignment="1">
      <alignment horizontal="left" vertical="top" wrapText="1"/>
    </xf>
    <xf numFmtId="170" fontId="28" fillId="0" borderId="74" xfId="0" applyNumberFormat="1" applyFont="1" applyBorder="1" applyAlignment="1">
      <alignment horizontal="left" vertical="top" wrapText="1"/>
    </xf>
    <xf numFmtId="168" fontId="28" fillId="0" borderId="74" xfId="0" applyNumberFormat="1" applyFont="1" applyBorder="1" applyAlignment="1">
      <alignment horizontal="center" vertical="top" wrapText="1"/>
    </xf>
    <xf numFmtId="167" fontId="28" fillId="36" borderId="73" xfId="0" applyNumberFormat="1" applyFont="1" applyFill="1" applyBorder="1" applyAlignment="1">
      <alignment horizontal="center" vertical="top" wrapText="1"/>
    </xf>
    <xf numFmtId="0" fontId="2" fillId="36" borderId="75" xfId="0" applyFont="1" applyFill="1" applyBorder="1" applyAlignment="1">
      <alignment horizontal="left" vertical="top" wrapText="1"/>
    </xf>
    <xf numFmtId="0" fontId="26" fillId="36" borderId="75" xfId="0" applyFont="1" applyFill="1" applyBorder="1" applyAlignment="1">
      <alignment horizontal="left" vertical="top" wrapText="1"/>
    </xf>
    <xf numFmtId="168" fontId="28" fillId="36" borderId="75" xfId="0" applyNumberFormat="1" applyFont="1" applyFill="1" applyBorder="1" applyAlignment="1">
      <alignment horizontal="center" vertical="top" wrapText="1"/>
    </xf>
    <xf numFmtId="166" fontId="27" fillId="36" borderId="75" xfId="0" applyNumberFormat="1" applyFont="1" applyFill="1" applyBorder="1" applyAlignment="1">
      <alignment horizontal="center" vertical="top" wrapText="1"/>
    </xf>
    <xf numFmtId="0" fontId="29" fillId="36" borderId="75" xfId="0" applyFont="1" applyFill="1" applyBorder="1" applyAlignment="1">
      <alignment horizontal="center" vertical="top" wrapText="1"/>
    </xf>
    <xf numFmtId="167" fontId="28" fillId="36" borderId="71" xfId="0" applyNumberFormat="1" applyFont="1" applyFill="1" applyBorder="1" applyAlignment="1">
      <alignment horizontal="left" vertical="top" wrapText="1"/>
    </xf>
    <xf numFmtId="169" fontId="30" fillId="36" borderId="71" xfId="0" applyNumberFormat="1" applyFont="1" applyFill="1" applyBorder="1" applyAlignment="1">
      <alignment horizontal="left" vertical="top" wrapText="1"/>
    </xf>
    <xf numFmtId="166" fontId="30" fillId="0" borderId="72" xfId="0" applyNumberFormat="1" applyFont="1" applyBorder="1" applyAlignment="1">
      <alignment horizontal="center" vertical="top" wrapText="1"/>
    </xf>
    <xf numFmtId="166" fontId="30" fillId="0" borderId="72" xfId="0" applyNumberFormat="1" applyFont="1" applyBorder="1" applyAlignment="1">
      <alignment horizontal="left" vertical="top" wrapText="1"/>
    </xf>
    <xf numFmtId="166" fontId="30" fillId="36" borderId="73" xfId="0" applyNumberFormat="1" applyFont="1" applyFill="1" applyBorder="1" applyAlignment="1">
      <alignment horizontal="center" vertical="top" wrapText="1"/>
    </xf>
    <xf numFmtId="166" fontId="30" fillId="36" borderId="73" xfId="0" applyNumberFormat="1" applyFont="1" applyFill="1" applyBorder="1" applyAlignment="1">
      <alignment horizontal="left" vertical="top" wrapText="1"/>
    </xf>
    <xf numFmtId="0" fontId="31" fillId="36" borderId="73" xfId="0" applyFont="1" applyFill="1" applyBorder="1" applyAlignment="1">
      <alignment horizontal="center" vertical="top" wrapText="1"/>
    </xf>
    <xf numFmtId="0" fontId="31" fillId="0" borderId="72" xfId="0" applyFont="1" applyBorder="1" applyAlignment="1">
      <alignment horizontal="center" vertical="top" wrapText="1"/>
    </xf>
    <xf numFmtId="166" fontId="30" fillId="0" borderId="74" xfId="0" applyNumberFormat="1" applyFont="1" applyBorder="1" applyAlignment="1">
      <alignment horizontal="center" vertical="top" wrapText="1"/>
    </xf>
    <xf numFmtId="0" fontId="31" fillId="0" borderId="74" xfId="0" applyFont="1" applyBorder="1" applyAlignment="1">
      <alignment horizontal="center" vertical="top" wrapText="1"/>
    </xf>
    <xf numFmtId="0" fontId="2" fillId="36" borderId="71" xfId="0" applyFont="1" applyFill="1" applyBorder="1" applyAlignment="1">
      <alignment horizontal="left" vertical="top" wrapText="1"/>
    </xf>
    <xf numFmtId="168"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center" vertical="top" wrapText="1"/>
    </xf>
    <xf numFmtId="0" fontId="31" fillId="36" borderId="71" xfId="0" applyFont="1" applyFill="1" applyBorder="1" applyAlignment="1">
      <alignment horizontal="center" vertical="top" wrapText="1"/>
    </xf>
    <xf numFmtId="168" fontId="28" fillId="0" borderId="72" xfId="0" applyNumberFormat="1" applyFont="1" applyBorder="1" applyAlignment="1">
      <alignment horizontal="left" vertical="top" wrapText="1"/>
    </xf>
    <xf numFmtId="168" fontId="28" fillId="36" borderId="73" xfId="0" applyNumberFormat="1" applyFont="1" applyFill="1" applyBorder="1" applyAlignment="1">
      <alignment horizontal="left" vertical="top" wrapText="1"/>
    </xf>
    <xf numFmtId="168" fontId="28" fillId="36" borderId="75" xfId="0" applyNumberFormat="1" applyFont="1" applyFill="1" applyBorder="1" applyAlignment="1">
      <alignment horizontal="left" vertical="top" wrapText="1"/>
    </xf>
    <xf numFmtId="0" fontId="31" fillId="36" borderId="75" xfId="0" applyFont="1" applyFill="1" applyBorder="1" applyAlignment="1">
      <alignment horizontal="center" vertical="top" wrapText="1"/>
    </xf>
    <xf numFmtId="168" fontId="28" fillId="0" borderId="74" xfId="0" applyNumberFormat="1" applyFont="1" applyBorder="1" applyAlignment="1">
      <alignment horizontal="left" vertical="top" wrapText="1"/>
    </xf>
    <xf numFmtId="171" fontId="28" fillId="36" borderId="71" xfId="0" applyNumberFormat="1" applyFont="1" applyFill="1" applyBorder="1" applyAlignment="1">
      <alignment horizontal="left" vertical="top" wrapText="1"/>
    </xf>
    <xf numFmtId="167" fontId="28" fillId="0" borderId="74" xfId="0" applyNumberFormat="1" applyFont="1" applyBorder="1" applyAlignment="1">
      <alignment horizontal="left" vertical="top" wrapText="1"/>
    </xf>
    <xf numFmtId="166" fontId="30" fillId="0" borderId="74" xfId="0" applyNumberFormat="1" applyFont="1" applyBorder="1" applyAlignment="1">
      <alignment horizontal="left" vertical="top" wrapText="1"/>
    </xf>
    <xf numFmtId="170" fontId="28" fillId="0" borderId="72" xfId="0" applyNumberFormat="1" applyFont="1" applyBorder="1" applyAlignment="1">
      <alignment horizontal="left" vertical="top" wrapText="1"/>
    </xf>
    <xf numFmtId="169" fontId="30" fillId="0" borderId="72" xfId="0" applyNumberFormat="1" applyFont="1" applyBorder="1" applyAlignment="1">
      <alignment horizontal="left" vertical="top" wrapText="1"/>
    </xf>
    <xf numFmtId="169" fontId="30" fillId="36" borderId="73" xfId="0" applyNumberFormat="1" applyFont="1" applyFill="1" applyBorder="1" applyAlignment="1">
      <alignment horizontal="left" vertical="top" wrapText="1"/>
    </xf>
    <xf numFmtId="170" fontId="28" fillId="36" borderId="73" xfId="0" applyNumberFormat="1" applyFont="1" applyFill="1" applyBorder="1" applyAlignment="1">
      <alignment horizontal="left" vertical="top" wrapText="1"/>
    </xf>
    <xf numFmtId="0" fontId="2" fillId="36" borderId="75" xfId="0" applyFont="1" applyFill="1" applyBorder="1" applyAlignment="1">
      <alignment horizontal="center" vertical="top" wrapText="1"/>
    </xf>
    <xf numFmtId="170"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left" vertical="top" wrapText="1"/>
    </xf>
    <xf numFmtId="169" fontId="30" fillId="36" borderId="75" xfId="0" applyNumberFormat="1" applyFont="1" applyFill="1" applyBorder="1" applyAlignment="1">
      <alignment horizontal="left" vertical="top" wrapText="1"/>
    </xf>
    <xf numFmtId="170"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left" vertical="top" wrapText="1"/>
    </xf>
    <xf numFmtId="171" fontId="28" fillId="0" borderId="72" xfId="0" applyNumberFormat="1" applyFont="1" applyBorder="1" applyAlignment="1">
      <alignment horizontal="left" vertical="top" wrapText="1"/>
    </xf>
    <xf numFmtId="167"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center" vertical="top" wrapText="1"/>
    </xf>
    <xf numFmtId="0" fontId="1" fillId="2" borderId="1" xfId="0" applyFont="1" applyFill="1" applyBorder="1" applyAlignment="1">
      <alignment horizontal="center"/>
    </xf>
    <xf numFmtId="0" fontId="2" fillId="0" borderId="0" xfId="0" applyFont="1" applyAlignment="1">
      <alignment horizontal="center"/>
    </xf>
    <xf numFmtId="0" fontId="2" fillId="0" borderId="76" xfId="0" applyFont="1" applyBorder="1"/>
    <xf numFmtId="0" fontId="1" fillId="0" borderId="76" xfId="0" applyFont="1" applyBorder="1"/>
    <xf numFmtId="9" fontId="2" fillId="0" borderId="0" xfId="0" applyNumberFormat="1" applyFont="1"/>
    <xf numFmtId="9" fontId="2" fillId="0" borderId="76"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32" fillId="0" borderId="0" xfId="0" applyNumberFormat="1" applyFont="1" applyAlignment="1">
      <alignment horizontal="right"/>
    </xf>
    <xf numFmtId="0" fontId="33" fillId="0" borderId="0" xfId="0" applyFont="1" applyAlignment="1">
      <alignment horizontal="left"/>
    </xf>
    <xf numFmtId="0" fontId="2" fillId="39" borderId="77" xfId="0" applyFont="1" applyFill="1" applyBorder="1" applyAlignment="1">
      <alignment horizontal="left" wrapText="1"/>
    </xf>
    <xf numFmtId="0" fontId="2" fillId="39" borderId="78" xfId="0" applyFont="1" applyFill="1" applyBorder="1" applyAlignment="1">
      <alignment horizontal="left" wrapText="1"/>
    </xf>
    <xf numFmtId="0" fontId="34" fillId="39" borderId="79" xfId="0" applyFont="1" applyFill="1" applyBorder="1" applyAlignment="1">
      <alignment horizontal="left" wrapText="1"/>
    </xf>
    <xf numFmtId="0" fontId="34" fillId="39" borderId="27" xfId="0" applyFont="1" applyFill="1" applyBorder="1" applyAlignment="1">
      <alignment horizontal="left" wrapText="1"/>
    </xf>
    <xf numFmtId="0" fontId="35" fillId="0" borderId="0" xfId="0" applyFont="1" applyAlignment="1">
      <alignment horizontal="left"/>
    </xf>
    <xf numFmtId="0" fontId="36" fillId="0" borderId="35" xfId="0" applyFont="1" applyBorder="1" applyAlignment="1">
      <alignment horizontal="left" wrapText="1"/>
    </xf>
    <xf numFmtId="166" fontId="37" fillId="0" borderId="40" xfId="0" applyNumberFormat="1" applyFont="1" applyBorder="1" applyAlignment="1">
      <alignment horizontal="center" wrapText="1"/>
    </xf>
    <xf numFmtId="166" fontId="37" fillId="0" borderId="41" xfId="0" applyNumberFormat="1" applyFont="1" applyBorder="1" applyAlignment="1">
      <alignment horizontal="center" wrapText="1"/>
    </xf>
    <xf numFmtId="0" fontId="36" fillId="0" borderId="39" xfId="0" applyFont="1" applyBorder="1" applyAlignment="1">
      <alignment horizontal="left" wrapText="1"/>
    </xf>
    <xf numFmtId="166" fontId="37" fillId="0" borderId="80" xfId="0" applyNumberFormat="1" applyFont="1" applyBorder="1" applyAlignment="1">
      <alignment horizontal="center" wrapText="1"/>
    </xf>
    <xf numFmtId="166" fontId="37" fillId="0" borderId="3" xfId="0" applyNumberFormat="1" applyFont="1" applyBorder="1" applyAlignment="1">
      <alignment horizontal="center" wrapText="1"/>
    </xf>
    <xf numFmtId="0" fontId="38" fillId="0" borderId="0" xfId="0" applyFont="1" applyAlignment="1">
      <alignment horizontal="left"/>
    </xf>
    <xf numFmtId="16" fontId="2" fillId="0" borderId="0" xfId="0" applyNumberFormat="1" applyFont="1"/>
    <xf numFmtId="0" fontId="36" fillId="0" borderId="47" xfId="0" applyFont="1" applyBorder="1" applyAlignment="1">
      <alignment horizontal="left" wrapText="1"/>
    </xf>
    <xf numFmtId="166" fontId="37" fillId="0" borderId="45" xfId="0" applyNumberFormat="1" applyFont="1" applyBorder="1" applyAlignment="1">
      <alignment horizontal="center" wrapText="1"/>
    </xf>
    <xf numFmtId="166" fontId="37" fillId="0" borderId="46" xfId="0" applyNumberFormat="1" applyFont="1" applyBorder="1" applyAlignment="1">
      <alignment horizontal="center" wrapText="1"/>
    </xf>
    <xf numFmtId="10" fontId="2" fillId="0" borderId="76"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40" borderId="56" xfId="0" applyFont="1" applyFill="1" applyBorder="1"/>
    <xf numFmtId="0" fontId="9" fillId="41" borderId="56" xfId="0" applyFont="1" applyFill="1" applyBorder="1"/>
    <xf numFmtId="0" fontId="2" fillId="41" borderId="0" xfId="0" applyFont="1" applyFill="1"/>
    <xf numFmtId="0" fontId="1" fillId="0" borderId="0" xfId="0" applyFont="1" applyAlignment="1">
      <alignment horizontal="center"/>
    </xf>
    <xf numFmtId="0" fontId="0" fillId="0" borderId="0" xfId="0"/>
    <xf numFmtId="0" fontId="1" fillId="42" borderId="81" xfId="0" applyFont="1" applyFill="1" applyBorder="1" applyAlignment="1">
      <alignment horizontal="left"/>
    </xf>
    <xf numFmtId="0" fontId="1" fillId="42" borderId="81" xfId="0" applyFont="1" applyFill="1" applyBorder="1" applyAlignment="1">
      <alignment horizontal="center"/>
    </xf>
    <xf numFmtId="0" fontId="2" fillId="0" borderId="81" xfId="0" applyFont="1" applyBorder="1" applyAlignment="1">
      <alignment horizontal="left"/>
    </xf>
    <xf numFmtId="0" fontId="2" fillId="0" borderId="81" xfId="0" applyFont="1" applyBorder="1" applyAlignment="1">
      <alignment horizontal="center"/>
    </xf>
    <xf numFmtId="9" fontId="2" fillId="0" borderId="81" xfId="2" applyFont="1" applyBorder="1" applyAlignment="1">
      <alignment horizontal="center"/>
    </xf>
    <xf numFmtId="9" fontId="2" fillId="0" borderId="0" xfId="0" applyNumberFormat="1" applyFont="1" applyAlignment="1">
      <alignment horizontal="center"/>
    </xf>
    <xf numFmtId="0" fontId="1" fillId="0" borderId="56" xfId="0" applyFont="1" applyBorder="1" applyAlignment="1">
      <alignment horizontal="left"/>
    </xf>
    <xf numFmtId="0" fontId="9" fillId="0" borderId="56" xfId="0" applyFont="1" applyBorder="1"/>
    <xf numFmtId="10" fontId="2" fillId="0" borderId="56" xfId="0" applyNumberFormat="1" applyFont="1" applyBorder="1"/>
    <xf numFmtId="0" fontId="0" fillId="41"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67" fillId="40" borderId="56" xfId="0" applyFont="1" applyFill="1" applyBorder="1" applyAlignment="1">
      <alignment horizontal="center"/>
    </xf>
    <xf numFmtId="0" fontId="68" fillId="41" borderId="56" xfId="0" applyFont="1" applyFill="1" applyBorder="1"/>
    <xf numFmtId="0" fontId="69" fillId="0" borderId="0" xfId="0" applyFont="1" applyAlignment="1">
      <alignment horizontal="left"/>
    </xf>
    <xf numFmtId="0" fontId="69" fillId="0" borderId="0" xfId="0" applyFont="1"/>
    <xf numFmtId="0" fontId="3" fillId="0" borderId="0" xfId="1" applyAlignment="1">
      <alignment horizontal="left"/>
    </xf>
    <xf numFmtId="0" fontId="67" fillId="42" borderId="0" xfId="0" applyFont="1" applyFill="1" applyAlignment="1">
      <alignment horizontal="left"/>
    </xf>
    <xf numFmtId="0" fontId="67" fillId="42" borderId="0" xfId="0" applyFont="1" applyFill="1"/>
    <xf numFmtId="0" fontId="67" fillId="42" borderId="0" xfId="0" applyFont="1" applyFill="1" applyAlignment="1">
      <alignment horizontal="right"/>
    </xf>
    <xf numFmtId="0" fontId="70" fillId="0" borderId="0" xfId="0" applyFont="1" applyAlignment="1">
      <alignment horizontal="right"/>
    </xf>
    <xf numFmtId="0" fontId="67" fillId="0" borderId="0" xfId="0" applyFont="1" applyAlignment="1">
      <alignment horizontal="left"/>
    </xf>
    <xf numFmtId="2" fontId="69" fillId="0" borderId="0" xfId="0" applyNumberFormat="1" applyFont="1"/>
    <xf numFmtId="1" fontId="69" fillId="0" borderId="0" xfId="0" applyNumberFormat="1" applyFont="1"/>
    <xf numFmtId="0" fontId="71" fillId="43" borderId="0" xfId="0" applyFont="1" applyFill="1" applyAlignment="1">
      <alignment horizontal="center" vertical="center" wrapText="1"/>
    </xf>
    <xf numFmtId="0" fontId="71" fillId="44" borderId="0" xfId="0" applyFont="1" applyFill="1" applyAlignment="1">
      <alignment horizontal="center" vertical="center" wrapText="1"/>
    </xf>
    <xf numFmtId="164" fontId="71" fillId="44" borderId="0" xfId="0" applyNumberFormat="1" applyFont="1" applyFill="1" applyAlignment="1">
      <alignment horizontal="center" vertical="center" wrapText="1"/>
    </xf>
    <xf numFmtId="164" fontId="71" fillId="43" borderId="0" xfId="0" applyNumberFormat="1" applyFont="1" applyFill="1" applyAlignment="1">
      <alignment horizontal="center" vertical="center" wrapText="1"/>
    </xf>
    <xf numFmtId="0" fontId="67" fillId="0" borderId="0" xfId="0" applyFont="1"/>
    <xf numFmtId="0" fontId="67"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72" fillId="0" borderId="0" xfId="0" applyFont="1" applyAlignment="1">
      <alignment wrapText="1"/>
    </xf>
    <xf numFmtId="0" fontId="72" fillId="0" borderId="0" xfId="0" applyFont="1" applyAlignment="1">
      <alignment horizontal="left" wrapText="1"/>
    </xf>
    <xf numFmtId="49" fontId="72" fillId="4" borderId="0" xfId="0" applyNumberFormat="1" applyFont="1" applyFill="1" applyAlignment="1">
      <alignment wrapText="1"/>
    </xf>
    <xf numFmtId="9" fontId="72" fillId="0" borderId="0" xfId="0" applyNumberFormat="1" applyFont="1" applyAlignment="1">
      <alignment wrapText="1"/>
    </xf>
    <xf numFmtId="49" fontId="72" fillId="0" borderId="0" xfId="0" applyNumberFormat="1" applyFont="1" applyAlignment="1">
      <alignment wrapText="1"/>
    </xf>
    <xf numFmtId="0" fontId="72" fillId="0" borderId="3" xfId="0" applyFont="1" applyBorder="1" applyAlignment="1">
      <alignment wrapText="1"/>
    </xf>
    <xf numFmtId="0" fontId="73" fillId="0" borderId="56" xfId="0" applyFont="1" applyBorder="1" applyAlignment="1">
      <alignment wrapText="1"/>
    </xf>
    <xf numFmtId="0" fontId="72" fillId="0" borderId="0" xfId="0" applyFont="1" applyAlignment="1">
      <alignment vertical="center" wrapText="1"/>
    </xf>
    <xf numFmtId="49" fontId="72" fillId="0" borderId="3" xfId="0" applyNumberFormat="1" applyFont="1" applyBorder="1" applyAlignment="1">
      <alignment wrapText="1"/>
    </xf>
    <xf numFmtId="9" fontId="72" fillId="0" borderId="3" xfId="0" applyNumberFormat="1" applyFont="1" applyBorder="1" applyAlignment="1">
      <alignment wrapText="1"/>
    </xf>
    <xf numFmtId="49" fontId="72" fillId="5" borderId="0" xfId="0" applyNumberFormat="1" applyFont="1" applyFill="1" applyAlignment="1">
      <alignment wrapText="1"/>
    </xf>
    <xf numFmtId="49" fontId="72" fillId="0" borderId="0" xfId="0" applyNumberFormat="1" applyFont="1" applyAlignment="1">
      <alignment vertical="center" wrapText="1"/>
    </xf>
    <xf numFmtId="0" fontId="73" fillId="0" borderId="0" xfId="0" applyFont="1" applyAlignment="1">
      <alignment wrapText="1"/>
    </xf>
    <xf numFmtId="49" fontId="72" fillId="0" borderId="0" xfId="0" applyNumberFormat="1" applyFont="1" applyAlignment="1">
      <alignment vertical="top" wrapText="1"/>
    </xf>
    <xf numFmtId="0" fontId="75" fillId="0" borderId="0" xfId="0" applyFont="1"/>
    <xf numFmtId="165" fontId="72" fillId="0" borderId="0" xfId="0" applyNumberFormat="1" applyFont="1" applyAlignment="1">
      <alignment wrapText="1"/>
    </xf>
    <xf numFmtId="49" fontId="72" fillId="6" borderId="0" xfId="0" applyNumberFormat="1" applyFont="1" applyFill="1" applyAlignment="1">
      <alignment wrapText="1"/>
    </xf>
    <xf numFmtId="49" fontId="72" fillId="7" borderId="0" xfId="0" applyNumberFormat="1" applyFont="1" applyFill="1" applyAlignment="1"/>
    <xf numFmtId="0" fontId="72" fillId="7" borderId="0" xfId="0" applyFont="1" applyFill="1" applyAlignment="1"/>
    <xf numFmtId="0" fontId="72" fillId="0" borderId="0" xfId="0" applyFont="1" applyFill="1" applyAlignment="1"/>
    <xf numFmtId="49" fontId="72" fillId="0" borderId="0" xfId="0" applyNumberFormat="1" applyFont="1" applyFill="1" applyAlignment="1">
      <alignment wrapText="1"/>
    </xf>
    <xf numFmtId="0" fontId="72" fillId="0" borderId="0" xfId="0" applyFont="1" applyFill="1" applyAlignment="1">
      <alignment wrapText="1"/>
    </xf>
    <xf numFmtId="49" fontId="72" fillId="8" borderId="0" xfId="0" applyNumberFormat="1" applyFont="1" applyFill="1" applyAlignment="1"/>
    <xf numFmtId="1" fontId="72" fillId="0" borderId="0" xfId="0" applyNumberFormat="1" applyFont="1" applyAlignment="1">
      <alignment wrapText="1"/>
    </xf>
    <xf numFmtId="0" fontId="72" fillId="0" borderId="1" xfId="0" applyFont="1" applyFill="1" applyBorder="1" applyAlignment="1">
      <alignment wrapText="1"/>
    </xf>
    <xf numFmtId="49" fontId="72" fillId="0" borderId="0" xfId="0" applyNumberFormat="1" applyFont="1" applyAlignment="1">
      <alignment horizontal="left" wrapText="1"/>
    </xf>
    <xf numFmtId="0" fontId="75" fillId="0" borderId="0" xfId="0" applyFont="1" applyAlignment="1">
      <alignment wrapText="1"/>
    </xf>
    <xf numFmtId="0" fontId="75" fillId="0" borderId="0" xfId="1" applyFont="1" applyFill="1" applyAlignment="1">
      <alignment wrapText="1"/>
    </xf>
    <xf numFmtId="9" fontId="72" fillId="0" borderId="0" xfId="0" applyNumberFormat="1" applyFont="1" applyFill="1" applyAlignment="1">
      <alignment wrapText="1"/>
    </xf>
    <xf numFmtId="49" fontId="72" fillId="0" borderId="0" xfId="0" applyNumberFormat="1" applyFont="1" applyFill="1" applyAlignment="1">
      <alignment horizontal="center" wrapText="1"/>
    </xf>
    <xf numFmtId="49" fontId="72" fillId="0" borderId="3" xfId="0" applyNumberFormat="1" applyFont="1" applyFill="1" applyBorder="1" applyAlignment="1">
      <alignment wrapText="1"/>
    </xf>
    <xf numFmtId="49" fontId="73" fillId="4" borderId="0" xfId="0" applyNumberFormat="1" applyFont="1" applyFill="1" applyAlignment="1">
      <alignment wrapText="1"/>
    </xf>
    <xf numFmtId="49" fontId="72" fillId="10" borderId="0" xfId="0" applyNumberFormat="1" applyFont="1" applyFill="1" applyAlignment="1">
      <alignment wrapText="1"/>
    </xf>
    <xf numFmtId="0" fontId="72" fillId="0" borderId="0" xfId="0" applyFont="1" applyFill="1" applyAlignment="1">
      <alignment horizontal="left" wrapText="1"/>
    </xf>
    <xf numFmtId="49" fontId="73" fillId="4" borderId="56" xfId="0" applyNumberFormat="1" applyFont="1" applyFill="1" applyBorder="1" applyAlignment="1">
      <alignment wrapText="1"/>
    </xf>
    <xf numFmtId="49" fontId="75" fillId="0" borderId="0" xfId="0" applyNumberFormat="1" applyFont="1" applyAlignment="1">
      <alignment wrapText="1"/>
    </xf>
    <xf numFmtId="0" fontId="72" fillId="0" borderId="56" xfId="0" applyFont="1" applyBorder="1"/>
    <xf numFmtId="0" fontId="72" fillId="9" borderId="1" xfId="0" applyFont="1" applyFill="1" applyBorder="1" applyAlignment="1">
      <alignment wrapText="1"/>
    </xf>
    <xf numFmtId="0" fontId="2" fillId="45" borderId="0" xfId="0" applyFont="1" applyFill="1" applyAlignment="1">
      <alignment wrapText="1"/>
    </xf>
    <xf numFmtId="0" fontId="1" fillId="9" borderId="4" xfId="0" applyFont="1" applyFill="1" applyBorder="1" applyAlignment="1">
      <alignment horizontal="center"/>
    </xf>
    <xf numFmtId="0" fontId="11" fillId="0" borderId="5" xfId="0" applyFont="1" applyBorder="1"/>
    <xf numFmtId="0" fontId="13" fillId="31" borderId="4" xfId="0" applyFont="1" applyFill="1" applyBorder="1" applyAlignment="1">
      <alignment horizontal="left" vertical="center"/>
    </xf>
    <xf numFmtId="4" fontId="16" fillId="32" borderId="19" xfId="0" applyNumberFormat="1" applyFont="1" applyFill="1" applyBorder="1" applyAlignment="1">
      <alignment horizontal="left" vertical="center" wrapText="1"/>
    </xf>
    <xf numFmtId="0" fontId="11" fillId="0" borderId="22" xfId="0" applyFont="1" applyBorder="1"/>
    <xf numFmtId="4" fontId="16" fillId="32" borderId="23" xfId="0" applyNumberFormat="1" applyFont="1" applyFill="1" applyBorder="1" applyAlignment="1">
      <alignment horizontal="center" vertical="center"/>
    </xf>
    <xf numFmtId="0" fontId="11" fillId="0" borderId="24" xfId="0" applyFont="1" applyBorder="1"/>
    <xf numFmtId="0" fontId="11" fillId="0" borderId="25" xfId="0" applyFont="1" applyBorder="1"/>
    <xf numFmtId="0" fontId="2" fillId="0" borderId="0" xfId="0" applyFont="1" applyAlignment="1">
      <alignment horizontal="left" wrapText="1"/>
    </xf>
    <xf numFmtId="0" fontId="0" fillId="0" borderId="0" xfId="0" applyFont="1" applyAlignment="1"/>
    <xf numFmtId="0" fontId="16" fillId="34" borderId="35" xfId="0" applyFont="1" applyFill="1" applyBorder="1" applyAlignment="1">
      <alignment horizontal="center" vertical="center"/>
    </xf>
    <xf numFmtId="0" fontId="11" fillId="0" borderId="47" xfId="0" applyFont="1" applyBorder="1"/>
    <xf numFmtId="0" fontId="16" fillId="34" borderId="42" xfId="0" applyFont="1" applyFill="1" applyBorder="1" applyAlignment="1">
      <alignment horizontal="center" vertical="center"/>
    </xf>
    <xf numFmtId="0" fontId="11" fillId="0" borderId="48" xfId="0" applyFont="1" applyBorder="1"/>
    <xf numFmtId="0" fontId="16" fillId="32" borderId="23" xfId="0" applyFont="1" applyFill="1" applyBorder="1" applyAlignment="1">
      <alignment horizontal="center" vertical="center"/>
    </xf>
    <xf numFmtId="0" fontId="11" fillId="0" borderId="53" xfId="0" applyFont="1" applyBorder="1"/>
    <xf numFmtId="0" fontId="16" fillId="34" borderId="23" xfId="0" applyFont="1" applyFill="1" applyBorder="1" applyAlignment="1">
      <alignment horizontal="center" vertical="center"/>
    </xf>
    <xf numFmtId="0" fontId="13" fillId="31" borderId="4" xfId="0" applyFont="1" applyFill="1" applyBorder="1" applyAlignment="1">
      <alignment horizontal="left"/>
    </xf>
    <xf numFmtId="0" fontId="11" fillId="0" borderId="56" xfId="0" applyFont="1" applyBorder="1"/>
    <xf numFmtId="0" fontId="16" fillId="32" borderId="60" xfId="0" applyFont="1" applyFill="1" applyBorder="1" applyAlignment="1">
      <alignment horizontal="center" vertical="center"/>
    </xf>
    <xf numFmtId="0" fontId="13" fillId="7" borderId="4" xfId="0" applyFont="1" applyFill="1" applyBorder="1" applyAlignment="1">
      <alignment horizontal="left" vertical="center"/>
    </xf>
    <xf numFmtId="0" fontId="16" fillId="32" borderId="35" xfId="0" applyFont="1" applyFill="1" applyBorder="1" applyAlignment="1">
      <alignment horizontal="left" vertical="center" wrapText="1"/>
    </xf>
    <xf numFmtId="0" fontId="11" fillId="0" borderId="50" xfId="0" applyFont="1" applyBorder="1"/>
    <xf numFmtId="0" fontId="16" fillId="32" borderId="23" xfId="0" applyFont="1" applyFill="1" applyBorder="1" applyAlignment="1">
      <alignment horizontal="center" vertical="top" wrapText="1"/>
    </xf>
    <xf numFmtId="0" fontId="13" fillId="31" borderId="10" xfId="0" applyFont="1" applyFill="1" applyBorder="1" applyAlignment="1">
      <alignment horizontal="left"/>
    </xf>
    <xf numFmtId="0" fontId="11" fillId="0" borderId="11" xfId="0" applyFont="1" applyBorder="1"/>
    <xf numFmtId="0" fontId="16" fillId="32" borderId="19" xfId="0" applyFont="1" applyFill="1" applyBorder="1" applyAlignment="1">
      <alignment horizontal="left" vertical="top"/>
    </xf>
    <xf numFmtId="0" fontId="16" fillId="34" borderId="35" xfId="0" applyFont="1" applyFill="1" applyBorder="1" applyAlignment="1">
      <alignment horizontal="left" vertical="top"/>
    </xf>
    <xf numFmtId="0" fontId="11" fillId="0" borderId="39" xfId="0" applyFont="1" applyBorder="1"/>
    <xf numFmtId="0" fontId="16" fillId="34" borderId="36" xfId="0" applyFont="1" applyFill="1" applyBorder="1" applyAlignment="1">
      <alignment horizontal="center" vertical="center"/>
    </xf>
    <xf numFmtId="0" fontId="11" fillId="0" borderId="38" xfId="0" applyFont="1" applyBorder="1"/>
    <xf numFmtId="0" fontId="11" fillId="0" borderId="37" xfId="0" applyFont="1" applyBorder="1"/>
    <xf numFmtId="0" fontId="16" fillId="34" borderId="43" xfId="0" applyFont="1" applyFill="1" applyBorder="1" applyAlignment="1">
      <alignment horizontal="center" vertical="center"/>
    </xf>
    <xf numFmtId="0" fontId="11" fillId="0" borderId="49" xfId="0" applyFont="1" applyBorder="1"/>
    <xf numFmtId="0" fontId="16" fillId="34" borderId="40" xfId="0" applyFont="1" applyFill="1" applyBorder="1" applyAlignment="1">
      <alignment horizontal="center" vertical="center"/>
    </xf>
    <xf numFmtId="0" fontId="11" fillId="0" borderId="41" xfId="0" applyFont="1" applyBorder="1"/>
    <xf numFmtId="0" fontId="11" fillId="0" borderId="45" xfId="0" applyFont="1" applyBorder="1"/>
    <xf numFmtId="0" fontId="11" fillId="0" borderId="46" xfId="0" applyFont="1" applyBorder="1"/>
    <xf numFmtId="0" fontId="16" fillId="32" borderId="23" xfId="0" applyFont="1" applyFill="1" applyBorder="1" applyAlignment="1">
      <alignment horizontal="center" vertical="center" wrapText="1"/>
    </xf>
    <xf numFmtId="0" fontId="1" fillId="37" borderId="4" xfId="0" applyFont="1" applyFill="1" applyBorder="1" applyAlignment="1">
      <alignment horizontal="left"/>
    </xf>
    <xf numFmtId="0" fontId="2" fillId="38" borderId="4" xfId="0" applyFont="1" applyFill="1" applyBorder="1" applyAlignment="1">
      <alignment horizontal="left"/>
    </xf>
    <xf numFmtId="0" fontId="34" fillId="39" borderId="36" xfId="0" applyFont="1" applyFill="1" applyBorder="1" applyAlignment="1">
      <alignment horizontal="left" wrapText="1"/>
    </xf>
  </cellXfs>
  <cellStyles count="3">
    <cellStyle name="Hyperlink" xfId="1" builtinId="8"/>
    <cellStyle name="Normal" xfId="0" builtinId="0"/>
    <cellStyle name="Percent" xfId="2" builtin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egisrathmann/Documents/WRI/Produtos/Entrega%2016112020/WebAppData_Y_or_N_Policy%20Levers_Camila%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eghan/Desktop/US%202.1.1/WebAppData-2.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ing_MaxBoundCalculations"/>
      <sheetName val="MaxBoundCalculations"/>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OutputGraphs"/>
      <sheetName val="Output Graph Color Key"/>
      <sheetName val="ReferenceScenarios"/>
      <sheetName val="Targets"/>
      <sheetName val="MaxBoundCalculations"/>
    </sheetNames>
    <sheetDataSet>
      <sheetData sheetId="0" refreshError="1"/>
      <sheetData sheetId="1" refreshError="1"/>
      <sheetData sheetId="2" refreshError="1">
        <row r="7">
          <cell r="B7" t="str">
            <v>2018 dollars / ton CO2e abated, Annual average abatement potential (MtCO2e)</v>
          </cell>
        </row>
      </sheetData>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comments" Target="../comments1.x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A43" sqref="A43"/>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599</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pane ySplit="1" topLeftCell="A71" activePane="bottomLeft" state="frozen"/>
      <selection pane="bottomLeft" activeCell="J89" sqref="J89"/>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360" t="s">
        <v>57</v>
      </c>
      <c r="B2" s="360" t="s">
        <v>58</v>
      </c>
      <c r="C2" s="360" t="s">
        <v>59</v>
      </c>
      <c r="D2" s="360" t="s">
        <v>60</v>
      </c>
      <c r="E2" s="360" t="s">
        <v>61</v>
      </c>
      <c r="F2" s="360" t="s">
        <v>60</v>
      </c>
      <c r="G2" s="360" t="s">
        <v>62</v>
      </c>
      <c r="H2" s="361">
        <v>300</v>
      </c>
      <c r="I2" s="362" t="s">
        <v>63</v>
      </c>
      <c r="J2" s="360" t="s">
        <v>64</v>
      </c>
      <c r="K2" s="360" t="s">
        <v>65</v>
      </c>
      <c r="L2" s="363">
        <v>0</v>
      </c>
      <c r="M2" s="363">
        <v>1</v>
      </c>
      <c r="N2" s="363">
        <v>0.02</v>
      </c>
      <c r="O2" s="360" t="s">
        <v>66</v>
      </c>
      <c r="P2" s="364" t="s">
        <v>4023</v>
      </c>
      <c r="Q2" s="364" t="s">
        <v>67</v>
      </c>
      <c r="R2" s="365" t="s">
        <v>68</v>
      </c>
      <c r="S2" s="366" t="s">
        <v>4024</v>
      </c>
      <c r="T2" s="360"/>
      <c r="U2" s="8"/>
      <c r="V2" s="8"/>
      <c r="W2" s="8"/>
      <c r="X2" s="8"/>
      <c r="Y2" s="8"/>
      <c r="Z2" s="8"/>
    </row>
    <row r="3" spans="1:26" ht="31.05" customHeight="1" x14ac:dyDescent="0.45">
      <c r="A3" s="360" t="str">
        <f t="shared" ref="A3:C7" si="0">A$2</f>
        <v>Transportation</v>
      </c>
      <c r="B3" s="360" t="str">
        <f t="shared" si="0"/>
        <v>Conventional Pollutant Standards</v>
      </c>
      <c r="C3" s="360" t="str">
        <f t="shared" si="0"/>
        <v>Percentage Reduction of Separately Regulated Pollutants</v>
      </c>
      <c r="D3" s="360" t="s">
        <v>60</v>
      </c>
      <c r="E3" s="360" t="s">
        <v>69</v>
      </c>
      <c r="F3" s="360" t="s">
        <v>60</v>
      </c>
      <c r="G3" s="360" t="s">
        <v>69</v>
      </c>
      <c r="H3" s="361">
        <v>301</v>
      </c>
      <c r="I3" s="362" t="s">
        <v>63</v>
      </c>
      <c r="J3" s="360" t="str">
        <f t="shared" ref="J3:O7" si="1">J$2</f>
        <v>Conventional Pollutant Standard</v>
      </c>
      <c r="K3" s="360" t="str">
        <f t="shared" si="1"/>
        <v>trans reduce regulated pollutants</v>
      </c>
      <c r="L3" s="363">
        <f t="shared" si="1"/>
        <v>0</v>
      </c>
      <c r="M3" s="363">
        <f t="shared" si="1"/>
        <v>1</v>
      </c>
      <c r="N3" s="363">
        <f t="shared" si="1"/>
        <v>0.02</v>
      </c>
      <c r="O3" s="360" t="str">
        <f t="shared" si="1"/>
        <v>% reduction in emissions</v>
      </c>
      <c r="P3" s="364" t="s">
        <v>4025</v>
      </c>
      <c r="Q3" s="364" t="str">
        <f t="shared" ref="Q3:R7" si="2">Q$2</f>
        <v>transportation-sector-main.html#conv-pol-stds</v>
      </c>
      <c r="R3" s="365" t="str">
        <f t="shared" si="2"/>
        <v>conventional-pollutant-standards.html</v>
      </c>
      <c r="S3" s="366" t="s">
        <v>4024</v>
      </c>
      <c r="T3" s="360"/>
      <c r="U3" s="8"/>
      <c r="V3" s="8"/>
      <c r="W3" s="8"/>
      <c r="X3" s="8"/>
      <c r="Y3" s="8"/>
      <c r="Z3" s="8"/>
    </row>
    <row r="4" spans="1:26" ht="32" customHeight="1" x14ac:dyDescent="0.45">
      <c r="A4" s="360" t="str">
        <f t="shared" si="0"/>
        <v>Transportation</v>
      </c>
      <c r="B4" s="360" t="str">
        <f t="shared" si="0"/>
        <v>Conventional Pollutant Standards</v>
      </c>
      <c r="C4" s="360" t="str">
        <f t="shared" si="0"/>
        <v>Percentage Reduction of Separately Regulated Pollutants</v>
      </c>
      <c r="D4" s="360" t="s">
        <v>60</v>
      </c>
      <c r="E4" s="360" t="s">
        <v>70</v>
      </c>
      <c r="F4" s="360" t="s">
        <v>60</v>
      </c>
      <c r="G4" s="360" t="s">
        <v>70</v>
      </c>
      <c r="H4" s="361">
        <v>302</v>
      </c>
      <c r="I4" s="362" t="s">
        <v>63</v>
      </c>
      <c r="J4" s="360" t="str">
        <f t="shared" si="1"/>
        <v>Conventional Pollutant Standard</v>
      </c>
      <c r="K4" s="360" t="str">
        <f t="shared" si="1"/>
        <v>trans reduce regulated pollutants</v>
      </c>
      <c r="L4" s="363">
        <f t="shared" si="1"/>
        <v>0</v>
      </c>
      <c r="M4" s="363">
        <f t="shared" si="1"/>
        <v>1</v>
      </c>
      <c r="N4" s="363">
        <f t="shared" si="1"/>
        <v>0.02</v>
      </c>
      <c r="O4" s="360" t="str">
        <f t="shared" si="1"/>
        <v>% reduction in emissions</v>
      </c>
      <c r="P4" s="364" t="s">
        <v>4026</v>
      </c>
      <c r="Q4" s="364" t="str">
        <f t="shared" si="2"/>
        <v>transportation-sector-main.html#conv-pol-stds</v>
      </c>
      <c r="R4" s="365" t="str">
        <f t="shared" si="2"/>
        <v>conventional-pollutant-standards.html</v>
      </c>
      <c r="S4" s="366" t="s">
        <v>4024</v>
      </c>
      <c r="T4" s="360"/>
      <c r="U4" s="8"/>
      <c r="V4" s="8"/>
      <c r="W4" s="8"/>
      <c r="X4" s="8"/>
      <c r="Y4" s="8"/>
      <c r="Z4" s="8"/>
    </row>
    <row r="5" spans="1:26" ht="26" customHeight="1" x14ac:dyDescent="0.45">
      <c r="A5" s="360" t="str">
        <f t="shared" si="0"/>
        <v>Transportation</v>
      </c>
      <c r="B5" s="360" t="str">
        <f t="shared" si="0"/>
        <v>Conventional Pollutant Standards</v>
      </c>
      <c r="C5" s="360" t="str">
        <f t="shared" si="0"/>
        <v>Percentage Reduction of Separately Regulated Pollutants</v>
      </c>
      <c r="D5" s="360" t="s">
        <v>60</v>
      </c>
      <c r="E5" s="360" t="s">
        <v>71</v>
      </c>
      <c r="F5" s="360" t="s">
        <v>60</v>
      </c>
      <c r="G5" s="360" t="s">
        <v>71</v>
      </c>
      <c r="H5" s="361">
        <v>303</v>
      </c>
      <c r="I5" s="362" t="s">
        <v>63</v>
      </c>
      <c r="J5" s="360" t="str">
        <f t="shared" si="1"/>
        <v>Conventional Pollutant Standard</v>
      </c>
      <c r="K5" s="360" t="str">
        <f t="shared" si="1"/>
        <v>trans reduce regulated pollutants</v>
      </c>
      <c r="L5" s="363">
        <f>L$2</f>
        <v>0</v>
      </c>
      <c r="M5" s="363">
        <f t="shared" si="1"/>
        <v>1</v>
      </c>
      <c r="N5" s="363">
        <f t="shared" si="1"/>
        <v>0.02</v>
      </c>
      <c r="O5" s="360" t="str">
        <f t="shared" si="1"/>
        <v>% reduction in emissions</v>
      </c>
      <c r="P5" s="364" t="s">
        <v>4027</v>
      </c>
      <c r="Q5" s="364" t="str">
        <f t="shared" si="2"/>
        <v>transportation-sector-main.html#conv-pol-stds</v>
      </c>
      <c r="R5" s="365" t="str">
        <f t="shared" si="2"/>
        <v>conventional-pollutant-standards.html</v>
      </c>
      <c r="S5" s="360" t="s">
        <v>4028</v>
      </c>
      <c r="T5" s="360"/>
      <c r="U5" s="8"/>
      <c r="V5" s="8"/>
      <c r="W5" s="8"/>
      <c r="X5" s="8"/>
      <c r="Y5" s="8"/>
      <c r="Z5" s="8"/>
    </row>
    <row r="6" spans="1:26" ht="29" customHeight="1" x14ac:dyDescent="0.45">
      <c r="A6" s="360" t="str">
        <f t="shared" si="0"/>
        <v>Transportation</v>
      </c>
      <c r="B6" s="360" t="str">
        <f t="shared" si="0"/>
        <v>Conventional Pollutant Standards</v>
      </c>
      <c r="C6" s="360" t="str">
        <f t="shared" si="0"/>
        <v>Percentage Reduction of Separately Regulated Pollutants</v>
      </c>
      <c r="D6" s="360" t="s">
        <v>60</v>
      </c>
      <c r="E6" s="360" t="s">
        <v>72</v>
      </c>
      <c r="F6" s="360" t="s">
        <v>60</v>
      </c>
      <c r="G6" s="360" t="s">
        <v>73</v>
      </c>
      <c r="H6" s="361">
        <v>304</v>
      </c>
      <c r="I6" s="362" t="s">
        <v>63</v>
      </c>
      <c r="J6" s="360" t="str">
        <f t="shared" si="1"/>
        <v>Conventional Pollutant Standard</v>
      </c>
      <c r="K6" s="360" t="str">
        <f t="shared" si="1"/>
        <v>trans reduce regulated pollutants</v>
      </c>
      <c r="L6" s="363">
        <f>L$2</f>
        <v>0</v>
      </c>
      <c r="M6" s="363">
        <f t="shared" si="1"/>
        <v>1</v>
      </c>
      <c r="N6" s="363">
        <f t="shared" si="1"/>
        <v>0.02</v>
      </c>
      <c r="O6" s="360" t="str">
        <f t="shared" si="1"/>
        <v>% reduction in emissions</v>
      </c>
      <c r="P6" s="364" t="s">
        <v>4029</v>
      </c>
      <c r="Q6" s="364" t="str">
        <f t="shared" si="2"/>
        <v>transportation-sector-main.html#conv-pol-stds</v>
      </c>
      <c r="R6" s="365" t="str">
        <f t="shared" si="2"/>
        <v>conventional-pollutant-standards.html</v>
      </c>
      <c r="S6" s="360" t="s">
        <v>4028</v>
      </c>
      <c r="T6" s="360"/>
      <c r="U6" s="8"/>
      <c r="V6" s="8"/>
      <c r="W6" s="8"/>
      <c r="X6" s="8"/>
      <c r="Y6" s="8"/>
      <c r="Z6" s="8"/>
    </row>
    <row r="7" spans="1:26" ht="25.05" customHeight="1" x14ac:dyDescent="0.45">
      <c r="A7" s="360" t="str">
        <f t="shared" si="0"/>
        <v>Transportation</v>
      </c>
      <c r="B7" s="360" t="str">
        <f t="shared" si="0"/>
        <v>Conventional Pollutant Standards</v>
      </c>
      <c r="C7" s="360" t="str">
        <f t="shared" si="0"/>
        <v>Percentage Reduction of Separately Regulated Pollutants</v>
      </c>
      <c r="D7" s="360" t="s">
        <v>60</v>
      </c>
      <c r="E7" s="360" t="s">
        <v>74</v>
      </c>
      <c r="F7" s="360" t="s">
        <v>60</v>
      </c>
      <c r="G7" s="360" t="s">
        <v>74</v>
      </c>
      <c r="H7" s="361">
        <v>305</v>
      </c>
      <c r="I7" s="362" t="s">
        <v>63</v>
      </c>
      <c r="J7" s="360" t="str">
        <f t="shared" si="1"/>
        <v>Conventional Pollutant Standard</v>
      </c>
      <c r="K7" s="360" t="str">
        <f t="shared" si="1"/>
        <v>trans reduce regulated pollutants</v>
      </c>
      <c r="L7" s="363">
        <f>L$2</f>
        <v>0</v>
      </c>
      <c r="M7" s="363">
        <f t="shared" si="1"/>
        <v>1</v>
      </c>
      <c r="N7" s="363">
        <f t="shared" si="1"/>
        <v>0.02</v>
      </c>
      <c r="O7" s="360" t="str">
        <f t="shared" si="1"/>
        <v>% reduction in emissions</v>
      </c>
      <c r="P7" s="364" t="s">
        <v>4030</v>
      </c>
      <c r="Q7" s="364" t="str">
        <f t="shared" si="2"/>
        <v>transportation-sector-main.html#conv-pol-stds</v>
      </c>
      <c r="R7" s="365" t="str">
        <f t="shared" si="2"/>
        <v>conventional-pollutant-standards.html</v>
      </c>
      <c r="S7" s="360" t="s">
        <v>4028</v>
      </c>
      <c r="T7" s="360"/>
      <c r="U7" s="8"/>
      <c r="V7" s="8"/>
      <c r="W7" s="8"/>
      <c r="X7" s="8"/>
      <c r="Y7" s="8"/>
      <c r="Z7" s="8"/>
    </row>
    <row r="8" spans="1:26" ht="27" customHeight="1" x14ac:dyDescent="0.45">
      <c r="A8" s="360" t="str">
        <f t="shared" ref="A8:C8" si="3">A$2</f>
        <v>Transportation</v>
      </c>
      <c r="B8" s="360" t="str">
        <f t="shared" si="3"/>
        <v>Conventional Pollutant Standards</v>
      </c>
      <c r="C8" s="360" t="str">
        <f t="shared" si="3"/>
        <v>Percentage Reduction of Separately Regulated Pollutants</v>
      </c>
      <c r="D8" s="360" t="s">
        <v>60</v>
      </c>
      <c r="E8" s="360" t="s">
        <v>75</v>
      </c>
      <c r="F8" s="360" t="s">
        <v>60</v>
      </c>
      <c r="G8" s="360" t="s">
        <v>75</v>
      </c>
      <c r="H8" s="361">
        <v>306</v>
      </c>
      <c r="I8" s="362" t="s">
        <v>76</v>
      </c>
      <c r="J8" s="360" t="str">
        <f t="shared" ref="J8:O8" si="4">J$2</f>
        <v>Conventional Pollutant Standard</v>
      </c>
      <c r="K8" s="360" t="str">
        <f t="shared" si="4"/>
        <v>trans reduce regulated pollutants</v>
      </c>
      <c r="L8" s="363">
        <f t="shared" si="4"/>
        <v>0</v>
      </c>
      <c r="M8" s="363">
        <f t="shared" si="4"/>
        <v>1</v>
      </c>
      <c r="N8" s="363">
        <f t="shared" si="4"/>
        <v>0.02</v>
      </c>
      <c r="O8" s="360" t="str">
        <f t="shared" si="4"/>
        <v>% reduction in emissions</v>
      </c>
      <c r="P8" s="364" t="s">
        <v>77</v>
      </c>
      <c r="Q8" s="364" t="str">
        <f t="shared" ref="Q8:R8" si="5">Q$2</f>
        <v>transportation-sector-main.html#conv-pol-stds</v>
      </c>
      <c r="R8" s="365" t="str">
        <f t="shared" si="5"/>
        <v>conventional-pollutant-standards.html</v>
      </c>
      <c r="S8" s="360"/>
      <c r="T8" s="360"/>
      <c r="U8" s="8"/>
      <c r="V8" s="8"/>
      <c r="W8" s="8"/>
      <c r="X8" s="8"/>
      <c r="Y8" s="8"/>
      <c r="Z8" s="8"/>
    </row>
    <row r="9" spans="1:26" ht="26" customHeight="1" x14ac:dyDescent="0.45">
      <c r="A9" s="360" t="str">
        <f t="shared" ref="A9:C9" si="6">A$2</f>
        <v>Transportation</v>
      </c>
      <c r="B9" s="360" t="str">
        <f t="shared" si="6"/>
        <v>Conventional Pollutant Standards</v>
      </c>
      <c r="C9" s="360" t="str">
        <f t="shared" si="6"/>
        <v>Percentage Reduction of Separately Regulated Pollutants</v>
      </c>
      <c r="D9" s="360" t="s">
        <v>60</v>
      </c>
      <c r="E9" s="360" t="s">
        <v>78</v>
      </c>
      <c r="F9" s="360" t="s">
        <v>60</v>
      </c>
      <c r="G9" s="360" t="s">
        <v>78</v>
      </c>
      <c r="H9" s="361">
        <v>307</v>
      </c>
      <c r="I9" s="362" t="s">
        <v>76</v>
      </c>
      <c r="J9" s="360" t="str">
        <f t="shared" ref="J9:O9" si="7">J$2</f>
        <v>Conventional Pollutant Standard</v>
      </c>
      <c r="K9" s="360" t="str">
        <f t="shared" si="7"/>
        <v>trans reduce regulated pollutants</v>
      </c>
      <c r="L9" s="363">
        <f t="shared" si="7"/>
        <v>0</v>
      </c>
      <c r="M9" s="363">
        <f t="shared" si="7"/>
        <v>1</v>
      </c>
      <c r="N9" s="363">
        <f t="shared" si="7"/>
        <v>0.02</v>
      </c>
      <c r="O9" s="360" t="str">
        <f t="shared" si="7"/>
        <v>% reduction in emissions</v>
      </c>
      <c r="P9" s="364" t="s">
        <v>79</v>
      </c>
      <c r="Q9" s="364" t="str">
        <f t="shared" ref="Q9:R9" si="8">Q$2</f>
        <v>transportation-sector-main.html#conv-pol-stds</v>
      </c>
      <c r="R9" s="365" t="str">
        <f t="shared" si="8"/>
        <v>conventional-pollutant-standards.html</v>
      </c>
      <c r="S9" s="360"/>
      <c r="T9" s="360"/>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360" t="str">
        <f t="shared" si="10"/>
        <v>Transportation</v>
      </c>
      <c r="B12" s="360" t="str">
        <f t="shared" si="10"/>
        <v>Conventional Pollutant Standards</v>
      </c>
      <c r="C12" s="360" t="str">
        <f t="shared" si="10"/>
        <v>Percentage Reduction of Separately Regulated Pollutants</v>
      </c>
      <c r="D12" s="360" t="s">
        <v>82</v>
      </c>
      <c r="E12" s="360" t="s">
        <v>61</v>
      </c>
      <c r="F12" s="360" t="s">
        <v>82</v>
      </c>
      <c r="G12" s="360" t="s">
        <v>62</v>
      </c>
      <c r="H12" s="361">
        <v>310</v>
      </c>
      <c r="I12" s="362" t="s">
        <v>63</v>
      </c>
      <c r="J12" s="360" t="str">
        <f t="shared" ref="J12:O17" si="11">J$2</f>
        <v>Conventional Pollutant Standard</v>
      </c>
      <c r="K12" s="360" t="str">
        <f t="shared" si="11"/>
        <v>trans reduce regulated pollutants</v>
      </c>
      <c r="L12" s="363">
        <f t="shared" si="11"/>
        <v>0</v>
      </c>
      <c r="M12" s="363">
        <f t="shared" si="11"/>
        <v>1</v>
      </c>
      <c r="N12" s="363">
        <f t="shared" si="11"/>
        <v>0.02</v>
      </c>
      <c r="O12" s="360" t="str">
        <f t="shared" si="11"/>
        <v>% reduction in emissions</v>
      </c>
      <c r="P12" s="364" t="s">
        <v>4031</v>
      </c>
      <c r="Q12" s="364" t="str">
        <f t="shared" ref="Q12:R17" si="12">Q$2</f>
        <v>transportation-sector-main.html#conv-pol-stds</v>
      </c>
      <c r="R12" s="365" t="str">
        <f t="shared" si="12"/>
        <v>conventional-pollutant-standards.html</v>
      </c>
      <c r="S12" s="360" t="s">
        <v>4032</v>
      </c>
      <c r="T12" s="360"/>
      <c r="U12" s="8"/>
      <c r="V12" s="8"/>
      <c r="W12" s="8"/>
      <c r="X12" s="8"/>
      <c r="Y12" s="8"/>
      <c r="Z12" s="8"/>
    </row>
    <row r="13" spans="1:26" ht="29" customHeight="1" x14ac:dyDescent="0.45">
      <c r="A13" s="360" t="str">
        <f t="shared" si="10"/>
        <v>Transportation</v>
      </c>
      <c r="B13" s="360" t="str">
        <f t="shared" si="10"/>
        <v>Conventional Pollutant Standards</v>
      </c>
      <c r="C13" s="360" t="str">
        <f t="shared" si="10"/>
        <v>Percentage Reduction of Separately Regulated Pollutants</v>
      </c>
      <c r="D13" s="360" t="s">
        <v>82</v>
      </c>
      <c r="E13" s="360" t="s">
        <v>69</v>
      </c>
      <c r="F13" s="360" t="s">
        <v>82</v>
      </c>
      <c r="G13" s="360" t="s">
        <v>69</v>
      </c>
      <c r="H13" s="361">
        <v>311</v>
      </c>
      <c r="I13" s="362" t="s">
        <v>63</v>
      </c>
      <c r="J13" s="360" t="str">
        <f t="shared" si="11"/>
        <v>Conventional Pollutant Standard</v>
      </c>
      <c r="K13" s="360" t="str">
        <f t="shared" si="11"/>
        <v>trans reduce regulated pollutants</v>
      </c>
      <c r="L13" s="363">
        <f t="shared" si="11"/>
        <v>0</v>
      </c>
      <c r="M13" s="363">
        <f t="shared" si="11"/>
        <v>1</v>
      </c>
      <c r="N13" s="363">
        <f t="shared" si="11"/>
        <v>0.02</v>
      </c>
      <c r="O13" s="360" t="str">
        <f t="shared" si="11"/>
        <v>% reduction in emissions</v>
      </c>
      <c r="P13" s="364" t="s">
        <v>4033</v>
      </c>
      <c r="Q13" s="364" t="str">
        <f t="shared" si="12"/>
        <v>transportation-sector-main.html#conv-pol-stds</v>
      </c>
      <c r="R13" s="365" t="str">
        <f t="shared" si="12"/>
        <v>conventional-pollutant-standards.html</v>
      </c>
      <c r="S13" s="360" t="s">
        <v>4032</v>
      </c>
      <c r="T13" s="360"/>
      <c r="U13" s="8"/>
      <c r="V13" s="8"/>
      <c r="W13" s="8"/>
      <c r="X13" s="8"/>
      <c r="Y13" s="8"/>
      <c r="Z13" s="8"/>
    </row>
    <row r="14" spans="1:26" ht="28.05" customHeight="1" x14ac:dyDescent="0.45">
      <c r="A14" s="360" t="str">
        <f t="shared" si="10"/>
        <v>Transportation</v>
      </c>
      <c r="B14" s="360" t="str">
        <f t="shared" si="10"/>
        <v>Conventional Pollutant Standards</v>
      </c>
      <c r="C14" s="360" t="str">
        <f t="shared" si="10"/>
        <v>Percentage Reduction of Separately Regulated Pollutants</v>
      </c>
      <c r="D14" s="360" t="s">
        <v>82</v>
      </c>
      <c r="E14" s="360" t="s">
        <v>70</v>
      </c>
      <c r="F14" s="360" t="s">
        <v>82</v>
      </c>
      <c r="G14" s="360" t="s">
        <v>70</v>
      </c>
      <c r="H14" s="361">
        <v>312</v>
      </c>
      <c r="I14" s="362" t="s">
        <v>63</v>
      </c>
      <c r="J14" s="360" t="str">
        <f t="shared" si="11"/>
        <v>Conventional Pollutant Standard</v>
      </c>
      <c r="K14" s="360" t="str">
        <f t="shared" si="11"/>
        <v>trans reduce regulated pollutants</v>
      </c>
      <c r="L14" s="363">
        <f t="shared" si="11"/>
        <v>0</v>
      </c>
      <c r="M14" s="363">
        <f t="shared" si="11"/>
        <v>1</v>
      </c>
      <c r="N14" s="363">
        <f t="shared" si="11"/>
        <v>0.02</v>
      </c>
      <c r="O14" s="360" t="str">
        <f t="shared" si="11"/>
        <v>% reduction in emissions</v>
      </c>
      <c r="P14" s="364" t="s">
        <v>4034</v>
      </c>
      <c r="Q14" s="364" t="str">
        <f t="shared" si="12"/>
        <v>transportation-sector-main.html#conv-pol-stds</v>
      </c>
      <c r="R14" s="365" t="str">
        <f t="shared" si="12"/>
        <v>conventional-pollutant-standards.html</v>
      </c>
      <c r="S14" s="360" t="s">
        <v>4032</v>
      </c>
      <c r="T14" s="360"/>
      <c r="U14" s="8"/>
      <c r="V14" s="8"/>
      <c r="W14" s="8"/>
      <c r="X14" s="8"/>
      <c r="Y14" s="8"/>
      <c r="Z14" s="8"/>
    </row>
    <row r="15" spans="1:26" ht="27" customHeight="1" x14ac:dyDescent="0.45">
      <c r="A15" s="360" t="str">
        <f t="shared" si="10"/>
        <v>Transportation</v>
      </c>
      <c r="B15" s="360" t="str">
        <f t="shared" si="10"/>
        <v>Conventional Pollutant Standards</v>
      </c>
      <c r="C15" s="360" t="str">
        <f t="shared" si="10"/>
        <v>Percentage Reduction of Separately Regulated Pollutants</v>
      </c>
      <c r="D15" s="360" t="s">
        <v>82</v>
      </c>
      <c r="E15" s="360" t="s">
        <v>71</v>
      </c>
      <c r="F15" s="360" t="s">
        <v>82</v>
      </c>
      <c r="G15" s="360" t="s">
        <v>71</v>
      </c>
      <c r="H15" s="361">
        <v>313</v>
      </c>
      <c r="I15" s="362" t="s">
        <v>63</v>
      </c>
      <c r="J15" s="360" t="str">
        <f t="shared" si="11"/>
        <v>Conventional Pollutant Standard</v>
      </c>
      <c r="K15" s="360" t="str">
        <f t="shared" si="11"/>
        <v>trans reduce regulated pollutants</v>
      </c>
      <c r="L15" s="363">
        <f>L$17</f>
        <v>0.25</v>
      </c>
      <c r="M15" s="363">
        <f t="shared" si="11"/>
        <v>1</v>
      </c>
      <c r="N15" s="363">
        <f t="shared" si="11"/>
        <v>0.02</v>
      </c>
      <c r="O15" s="360" t="str">
        <f t="shared" si="11"/>
        <v>% reduction in emissions</v>
      </c>
      <c r="P15" s="364" t="s">
        <v>4035</v>
      </c>
      <c r="Q15" s="364" t="str">
        <f t="shared" si="12"/>
        <v>transportation-sector-main.html#conv-pol-stds</v>
      </c>
      <c r="R15" s="365" t="str">
        <f t="shared" si="12"/>
        <v>conventional-pollutant-standards.html</v>
      </c>
      <c r="S15" s="360" t="s">
        <v>4032</v>
      </c>
      <c r="T15" s="360" t="s">
        <v>4036</v>
      </c>
      <c r="U15" s="8"/>
      <c r="V15" s="8"/>
      <c r="W15" s="8"/>
      <c r="X15" s="8"/>
      <c r="Y15" s="8"/>
      <c r="Z15" s="8"/>
    </row>
    <row r="16" spans="1:26" ht="32" customHeight="1" x14ac:dyDescent="0.45">
      <c r="A16" s="360" t="str">
        <f t="shared" si="10"/>
        <v>Transportation</v>
      </c>
      <c r="B16" s="360" t="str">
        <f t="shared" si="10"/>
        <v>Conventional Pollutant Standards</v>
      </c>
      <c r="C16" s="360" t="str">
        <f t="shared" si="10"/>
        <v>Percentage Reduction of Separately Regulated Pollutants</v>
      </c>
      <c r="D16" s="360" t="s">
        <v>82</v>
      </c>
      <c r="E16" s="360" t="s">
        <v>72</v>
      </c>
      <c r="F16" s="360" t="s">
        <v>82</v>
      </c>
      <c r="G16" s="360" t="s">
        <v>73</v>
      </c>
      <c r="H16" s="361">
        <v>314</v>
      </c>
      <c r="I16" s="362" t="s">
        <v>63</v>
      </c>
      <c r="J16" s="360" t="str">
        <f t="shared" si="11"/>
        <v>Conventional Pollutant Standard</v>
      </c>
      <c r="K16" s="360" t="str">
        <f t="shared" si="11"/>
        <v>trans reduce regulated pollutants</v>
      </c>
      <c r="L16" s="363">
        <f>L$17</f>
        <v>0.25</v>
      </c>
      <c r="M16" s="363">
        <f t="shared" si="11"/>
        <v>1</v>
      </c>
      <c r="N16" s="363">
        <f t="shared" si="11"/>
        <v>0.02</v>
      </c>
      <c r="O16" s="360" t="str">
        <f t="shared" si="11"/>
        <v>% reduction in emissions</v>
      </c>
      <c r="P16" s="364" t="s">
        <v>4035</v>
      </c>
      <c r="Q16" s="364" t="str">
        <f t="shared" si="12"/>
        <v>transportation-sector-main.html#conv-pol-stds</v>
      </c>
      <c r="R16" s="365" t="str">
        <f t="shared" si="12"/>
        <v>conventional-pollutant-standards.html</v>
      </c>
      <c r="S16" s="360" t="s">
        <v>4032</v>
      </c>
      <c r="T16" s="360" t="s">
        <v>4036</v>
      </c>
      <c r="U16" s="8"/>
      <c r="V16" s="8"/>
      <c r="W16" s="8"/>
      <c r="X16" s="8"/>
      <c r="Y16" s="8"/>
      <c r="Z16" s="8"/>
    </row>
    <row r="17" spans="1:26" ht="34.049999999999997" customHeight="1" x14ac:dyDescent="0.45">
      <c r="A17" s="360" t="str">
        <f t="shared" si="10"/>
        <v>Transportation</v>
      </c>
      <c r="B17" s="360" t="str">
        <f t="shared" si="10"/>
        <v>Conventional Pollutant Standards</v>
      </c>
      <c r="C17" s="360" t="str">
        <f t="shared" si="10"/>
        <v>Percentage Reduction of Separately Regulated Pollutants</v>
      </c>
      <c r="D17" s="360" t="s">
        <v>82</v>
      </c>
      <c r="E17" s="360" t="s">
        <v>74</v>
      </c>
      <c r="F17" s="360" t="s">
        <v>82</v>
      </c>
      <c r="G17" s="360" t="s">
        <v>74</v>
      </c>
      <c r="H17" s="361">
        <v>315</v>
      </c>
      <c r="I17" s="362" t="s">
        <v>63</v>
      </c>
      <c r="J17" s="360" t="str">
        <f t="shared" si="11"/>
        <v>Conventional Pollutant Standard</v>
      </c>
      <c r="K17" s="360" t="str">
        <f t="shared" si="11"/>
        <v>trans reduce regulated pollutants</v>
      </c>
      <c r="L17" s="363">
        <v>0.25</v>
      </c>
      <c r="M17" s="363">
        <f t="shared" si="11"/>
        <v>1</v>
      </c>
      <c r="N17" s="363">
        <f t="shared" si="11"/>
        <v>0.02</v>
      </c>
      <c r="O17" s="360" t="str">
        <f t="shared" si="11"/>
        <v>% reduction in emissions</v>
      </c>
      <c r="P17" s="364" t="s">
        <v>4037</v>
      </c>
      <c r="Q17" s="364" t="str">
        <f t="shared" si="12"/>
        <v>transportation-sector-main.html#conv-pol-stds</v>
      </c>
      <c r="R17" s="365" t="str">
        <f t="shared" si="12"/>
        <v>conventional-pollutant-standards.html</v>
      </c>
      <c r="S17" s="367" t="s">
        <v>4038</v>
      </c>
      <c r="T17" s="360" t="s">
        <v>4036</v>
      </c>
      <c r="U17" s="8"/>
      <c r="V17" s="8"/>
      <c r="W17" s="8"/>
      <c r="X17" s="8"/>
      <c r="Y17" s="8"/>
      <c r="Z17" s="8"/>
    </row>
    <row r="18" spans="1:26" ht="31.05" customHeight="1" x14ac:dyDescent="0.45">
      <c r="A18" s="360" t="str">
        <f t="shared" ref="A18:C18" si="13">A$2</f>
        <v>Transportation</v>
      </c>
      <c r="B18" s="360" t="str">
        <f t="shared" si="13"/>
        <v>Conventional Pollutant Standards</v>
      </c>
      <c r="C18" s="360" t="str">
        <f t="shared" si="13"/>
        <v>Percentage Reduction of Separately Regulated Pollutants</v>
      </c>
      <c r="D18" s="360" t="s">
        <v>82</v>
      </c>
      <c r="E18" s="360" t="s">
        <v>75</v>
      </c>
      <c r="F18" s="360" t="s">
        <v>82</v>
      </c>
      <c r="G18" s="360" t="s">
        <v>75</v>
      </c>
      <c r="H18" s="361">
        <v>316</v>
      </c>
      <c r="I18" s="362" t="s">
        <v>76</v>
      </c>
      <c r="J18" s="360" t="str">
        <f t="shared" ref="J18:O18" si="14">J$2</f>
        <v>Conventional Pollutant Standard</v>
      </c>
      <c r="K18" s="360" t="str">
        <f t="shared" si="14"/>
        <v>trans reduce regulated pollutants</v>
      </c>
      <c r="L18" s="363">
        <f t="shared" si="14"/>
        <v>0</v>
      </c>
      <c r="M18" s="363">
        <f t="shared" si="14"/>
        <v>1</v>
      </c>
      <c r="N18" s="363">
        <f t="shared" si="14"/>
        <v>0.02</v>
      </c>
      <c r="O18" s="360" t="str">
        <f t="shared" si="14"/>
        <v>% reduction in emissions</v>
      </c>
      <c r="P18" s="364" t="s">
        <v>83</v>
      </c>
      <c r="Q18" s="364" t="str">
        <f t="shared" ref="Q18:R18" si="15">Q$2</f>
        <v>transportation-sector-main.html#conv-pol-stds</v>
      </c>
      <c r="R18" s="365" t="str">
        <f t="shared" si="15"/>
        <v>conventional-pollutant-standards.html</v>
      </c>
      <c r="S18" s="360"/>
      <c r="T18" s="360"/>
      <c r="U18" s="8"/>
      <c r="V18" s="8"/>
      <c r="W18" s="8"/>
      <c r="X18" s="8"/>
      <c r="Y18" s="8"/>
      <c r="Z18" s="8"/>
    </row>
    <row r="19" spans="1:26" ht="26" customHeight="1" x14ac:dyDescent="0.45">
      <c r="A19" s="360" t="str">
        <f t="shared" ref="A19:C19" si="16">A$2</f>
        <v>Transportation</v>
      </c>
      <c r="B19" s="360" t="str">
        <f t="shared" si="16"/>
        <v>Conventional Pollutant Standards</v>
      </c>
      <c r="C19" s="360" t="str">
        <f t="shared" si="16"/>
        <v>Percentage Reduction of Separately Regulated Pollutants</v>
      </c>
      <c r="D19" s="360" t="s">
        <v>82</v>
      </c>
      <c r="E19" s="360" t="s">
        <v>78</v>
      </c>
      <c r="F19" s="360" t="s">
        <v>82</v>
      </c>
      <c r="G19" s="360" t="s">
        <v>78</v>
      </c>
      <c r="H19" s="361">
        <v>317</v>
      </c>
      <c r="I19" s="364" t="s">
        <v>76</v>
      </c>
      <c r="J19" s="360" t="str">
        <f t="shared" ref="J19:O19" si="17">J$2</f>
        <v>Conventional Pollutant Standard</v>
      </c>
      <c r="K19" s="360" t="str">
        <f t="shared" si="17"/>
        <v>trans reduce regulated pollutants</v>
      </c>
      <c r="L19" s="363">
        <f t="shared" si="17"/>
        <v>0</v>
      </c>
      <c r="M19" s="363">
        <f t="shared" si="17"/>
        <v>1</v>
      </c>
      <c r="N19" s="363">
        <f t="shared" si="17"/>
        <v>0.02</v>
      </c>
      <c r="O19" s="360" t="str">
        <f t="shared" si="17"/>
        <v>% reduction in emissions</v>
      </c>
      <c r="P19" s="364" t="s">
        <v>84</v>
      </c>
      <c r="Q19" s="364" t="str">
        <f t="shared" ref="Q19:R19" si="18">Q$2</f>
        <v>transportation-sector-main.html#conv-pol-stds</v>
      </c>
      <c r="R19" s="365" t="str">
        <f t="shared" si="18"/>
        <v>conventional-pollutant-standards.html</v>
      </c>
      <c r="S19" s="360"/>
      <c r="T19" s="360"/>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360" t="str">
        <f t="shared" ref="A22:C22" si="21">A$2</f>
        <v>Transportation</v>
      </c>
      <c r="B22" s="360" t="str">
        <f t="shared" si="21"/>
        <v>Conventional Pollutant Standards</v>
      </c>
      <c r="C22" s="360" t="str">
        <f t="shared" si="21"/>
        <v>Percentage Reduction of Separately Regulated Pollutants</v>
      </c>
      <c r="D22" s="360" t="s">
        <v>85</v>
      </c>
      <c r="E22" s="360" t="s">
        <v>61</v>
      </c>
      <c r="F22" s="360" t="s">
        <v>85</v>
      </c>
      <c r="G22" s="360" t="s">
        <v>62</v>
      </c>
      <c r="H22" s="361">
        <v>320</v>
      </c>
      <c r="I22" s="364" t="s">
        <v>76</v>
      </c>
      <c r="J22" s="360" t="str">
        <f t="shared" ref="J22:O22" si="22">J$2</f>
        <v>Conventional Pollutant Standard</v>
      </c>
      <c r="K22" s="360" t="str">
        <f t="shared" si="22"/>
        <v>trans reduce regulated pollutants</v>
      </c>
      <c r="L22" s="363">
        <f t="shared" si="22"/>
        <v>0</v>
      </c>
      <c r="M22" s="363">
        <f t="shared" si="22"/>
        <v>1</v>
      </c>
      <c r="N22" s="363">
        <f t="shared" si="22"/>
        <v>0.02</v>
      </c>
      <c r="O22" s="360" t="str">
        <f t="shared" si="22"/>
        <v>% reduction in emissions</v>
      </c>
      <c r="P22" s="364" t="s">
        <v>86</v>
      </c>
      <c r="Q22" s="364" t="str">
        <f t="shared" ref="Q22:R22" si="23">Q$2</f>
        <v>transportation-sector-main.html#conv-pol-stds</v>
      </c>
      <c r="R22" s="365" t="str">
        <f t="shared" si="23"/>
        <v>conventional-pollutant-standards.html</v>
      </c>
      <c r="S22" s="360"/>
      <c r="T22" s="360"/>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360" t="str">
        <f t="shared" ref="A24:C24" si="25">A$2</f>
        <v>Transportation</v>
      </c>
      <c r="B24" s="360" t="str">
        <f t="shared" si="25"/>
        <v>Conventional Pollutant Standards</v>
      </c>
      <c r="C24" s="360" t="str">
        <f t="shared" si="25"/>
        <v>Percentage Reduction of Separately Regulated Pollutants</v>
      </c>
      <c r="D24" s="360" t="s">
        <v>85</v>
      </c>
      <c r="E24" s="360" t="s">
        <v>70</v>
      </c>
      <c r="F24" s="360" t="s">
        <v>85</v>
      </c>
      <c r="G24" s="360" t="s">
        <v>70</v>
      </c>
      <c r="H24" s="361">
        <v>322</v>
      </c>
      <c r="I24" s="364" t="s">
        <v>76</v>
      </c>
      <c r="J24" s="360" t="str">
        <f t="shared" ref="J24:O24" si="26">J$2</f>
        <v>Conventional Pollutant Standard</v>
      </c>
      <c r="K24" s="360" t="str">
        <f t="shared" si="26"/>
        <v>trans reduce regulated pollutants</v>
      </c>
      <c r="L24" s="363">
        <f t="shared" si="26"/>
        <v>0</v>
      </c>
      <c r="M24" s="363">
        <f t="shared" si="26"/>
        <v>1</v>
      </c>
      <c r="N24" s="363">
        <f t="shared" si="26"/>
        <v>0.02</v>
      </c>
      <c r="O24" s="360" t="str">
        <f t="shared" si="26"/>
        <v>% reduction in emissions</v>
      </c>
      <c r="P24" s="364" t="s">
        <v>87</v>
      </c>
      <c r="Q24" s="364" t="str">
        <f t="shared" ref="Q24:R24" si="27">Q$2</f>
        <v>transportation-sector-main.html#conv-pol-stds</v>
      </c>
      <c r="R24" s="365" t="str">
        <f t="shared" si="27"/>
        <v>conventional-pollutant-standards.html</v>
      </c>
      <c r="S24" s="360"/>
      <c r="T24" s="360"/>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360" t="str">
        <f t="shared" ref="A32:C32" si="35">A$2</f>
        <v>Transportation</v>
      </c>
      <c r="B32" s="360" t="str">
        <f t="shared" si="35"/>
        <v>Conventional Pollutant Standards</v>
      </c>
      <c r="C32" s="360" t="str">
        <f t="shared" si="35"/>
        <v>Percentage Reduction of Separately Regulated Pollutants</v>
      </c>
      <c r="D32" s="360" t="s">
        <v>88</v>
      </c>
      <c r="E32" s="360" t="s">
        <v>61</v>
      </c>
      <c r="F32" s="360" t="s">
        <v>88</v>
      </c>
      <c r="G32" s="360" t="s">
        <v>62</v>
      </c>
      <c r="H32" s="361">
        <v>330</v>
      </c>
      <c r="I32" s="364" t="s">
        <v>76</v>
      </c>
      <c r="J32" s="360" t="str">
        <f t="shared" ref="J32:O32" si="36">J$2</f>
        <v>Conventional Pollutant Standard</v>
      </c>
      <c r="K32" s="360" t="str">
        <f t="shared" si="36"/>
        <v>trans reduce regulated pollutants</v>
      </c>
      <c r="L32" s="363">
        <f t="shared" si="36"/>
        <v>0</v>
      </c>
      <c r="M32" s="363">
        <f t="shared" si="36"/>
        <v>1</v>
      </c>
      <c r="N32" s="363">
        <f t="shared" si="36"/>
        <v>0.02</v>
      </c>
      <c r="O32" s="360" t="str">
        <f t="shared" si="36"/>
        <v>% reduction in emissions</v>
      </c>
      <c r="P32" s="364" t="s">
        <v>89</v>
      </c>
      <c r="Q32" s="364" t="str">
        <f t="shared" ref="Q32:R32" si="37">Q$2</f>
        <v>transportation-sector-main.html#conv-pol-stds</v>
      </c>
      <c r="R32" s="365" t="str">
        <f t="shared" si="37"/>
        <v>conventional-pollutant-standards.html</v>
      </c>
      <c r="S32" s="360"/>
      <c r="T32" s="360"/>
      <c r="U32" s="8"/>
      <c r="V32" s="8"/>
      <c r="W32" s="8"/>
      <c r="X32" s="8"/>
      <c r="Y32" s="8"/>
      <c r="Z32" s="8"/>
    </row>
    <row r="33" spans="1:26" ht="15.75" customHeight="1" x14ac:dyDescent="0.45">
      <c r="A33" s="360" t="str">
        <f t="shared" ref="A33:C33" si="38">A$2</f>
        <v>Transportation</v>
      </c>
      <c r="B33" s="360" t="str">
        <f t="shared" si="38"/>
        <v>Conventional Pollutant Standards</v>
      </c>
      <c r="C33" s="360" t="str">
        <f t="shared" si="38"/>
        <v>Percentage Reduction of Separately Regulated Pollutants</v>
      </c>
      <c r="D33" s="360" t="s">
        <v>88</v>
      </c>
      <c r="E33" s="360" t="s">
        <v>69</v>
      </c>
      <c r="F33" s="360" t="s">
        <v>88</v>
      </c>
      <c r="G33" s="360" t="s">
        <v>69</v>
      </c>
      <c r="H33" s="361">
        <v>331</v>
      </c>
      <c r="I33" s="364" t="s">
        <v>76</v>
      </c>
      <c r="J33" s="360" t="str">
        <f t="shared" ref="J33:O33" si="39">J$2</f>
        <v>Conventional Pollutant Standard</v>
      </c>
      <c r="K33" s="360" t="str">
        <f t="shared" si="39"/>
        <v>trans reduce regulated pollutants</v>
      </c>
      <c r="L33" s="363">
        <f t="shared" si="39"/>
        <v>0</v>
      </c>
      <c r="M33" s="363">
        <f t="shared" si="39"/>
        <v>1</v>
      </c>
      <c r="N33" s="363">
        <f t="shared" si="39"/>
        <v>0.02</v>
      </c>
      <c r="O33" s="360" t="str">
        <f t="shared" si="39"/>
        <v>% reduction in emissions</v>
      </c>
      <c r="P33" s="364" t="s">
        <v>90</v>
      </c>
      <c r="Q33" s="364" t="str">
        <f t="shared" ref="Q33:R33" si="40">Q$2</f>
        <v>transportation-sector-main.html#conv-pol-stds</v>
      </c>
      <c r="R33" s="365" t="str">
        <f t="shared" si="40"/>
        <v>conventional-pollutant-standards.html</v>
      </c>
      <c r="S33" s="360"/>
      <c r="T33" s="360"/>
      <c r="U33" s="8"/>
      <c r="V33" s="8"/>
      <c r="W33" s="8"/>
      <c r="X33" s="8"/>
      <c r="Y33" s="8"/>
      <c r="Z33" s="8"/>
    </row>
    <row r="34" spans="1:26" ht="15.75" customHeight="1" x14ac:dyDescent="0.45">
      <c r="A34" s="360" t="str">
        <f t="shared" ref="A34:C34" si="41">A$2</f>
        <v>Transportation</v>
      </c>
      <c r="B34" s="360" t="str">
        <f t="shared" si="41"/>
        <v>Conventional Pollutant Standards</v>
      </c>
      <c r="C34" s="360" t="str">
        <f t="shared" si="41"/>
        <v>Percentage Reduction of Separately Regulated Pollutants</v>
      </c>
      <c r="D34" s="360" t="s">
        <v>88</v>
      </c>
      <c r="E34" s="360" t="s">
        <v>70</v>
      </c>
      <c r="F34" s="360" t="s">
        <v>88</v>
      </c>
      <c r="G34" s="360" t="s">
        <v>70</v>
      </c>
      <c r="H34" s="361">
        <v>332</v>
      </c>
      <c r="I34" s="364" t="s">
        <v>76</v>
      </c>
      <c r="J34" s="360" t="str">
        <f t="shared" ref="J34:O34" si="42">J$2</f>
        <v>Conventional Pollutant Standard</v>
      </c>
      <c r="K34" s="360" t="str">
        <f t="shared" si="42"/>
        <v>trans reduce regulated pollutants</v>
      </c>
      <c r="L34" s="363">
        <f t="shared" si="42"/>
        <v>0</v>
      </c>
      <c r="M34" s="363">
        <f t="shared" si="42"/>
        <v>1</v>
      </c>
      <c r="N34" s="363">
        <f t="shared" si="42"/>
        <v>0.02</v>
      </c>
      <c r="O34" s="360" t="str">
        <f t="shared" si="42"/>
        <v>% reduction in emissions</v>
      </c>
      <c r="P34" s="364" t="s">
        <v>91</v>
      </c>
      <c r="Q34" s="364" t="str">
        <f t="shared" ref="Q34:R34" si="43">Q$2</f>
        <v>transportation-sector-main.html#conv-pol-stds</v>
      </c>
      <c r="R34" s="365" t="str">
        <f t="shared" si="43"/>
        <v>conventional-pollutant-standards.html</v>
      </c>
      <c r="S34" s="360"/>
      <c r="T34" s="360"/>
      <c r="U34" s="8"/>
      <c r="V34" s="8"/>
      <c r="W34" s="8"/>
      <c r="X34" s="8"/>
      <c r="Y34" s="8"/>
      <c r="Z34" s="8"/>
    </row>
    <row r="35" spans="1:26" ht="15.75" customHeight="1" x14ac:dyDescent="0.45">
      <c r="A35" s="360" t="str">
        <f t="shared" ref="A35:C35" si="44">A$2</f>
        <v>Transportation</v>
      </c>
      <c r="B35" s="360" t="str">
        <f t="shared" si="44"/>
        <v>Conventional Pollutant Standards</v>
      </c>
      <c r="C35" s="360" t="str">
        <f t="shared" si="44"/>
        <v>Percentage Reduction of Separately Regulated Pollutants</v>
      </c>
      <c r="D35" s="360" t="s">
        <v>88</v>
      </c>
      <c r="E35" s="360" t="s">
        <v>71</v>
      </c>
      <c r="F35" s="360" t="s">
        <v>88</v>
      </c>
      <c r="G35" s="360" t="s">
        <v>71</v>
      </c>
      <c r="H35" s="361">
        <v>333</v>
      </c>
      <c r="I35" s="364" t="s">
        <v>76</v>
      </c>
      <c r="J35" s="360" t="str">
        <f t="shared" ref="J35:O35" si="45">J$2</f>
        <v>Conventional Pollutant Standard</v>
      </c>
      <c r="K35" s="360" t="str">
        <f t="shared" si="45"/>
        <v>trans reduce regulated pollutants</v>
      </c>
      <c r="L35" s="363">
        <f t="shared" si="45"/>
        <v>0</v>
      </c>
      <c r="M35" s="363">
        <f t="shared" si="45"/>
        <v>1</v>
      </c>
      <c r="N35" s="363">
        <f t="shared" si="45"/>
        <v>0.02</v>
      </c>
      <c r="O35" s="360" t="str">
        <f t="shared" si="45"/>
        <v>% reduction in emissions</v>
      </c>
      <c r="P35" s="364" t="s">
        <v>92</v>
      </c>
      <c r="Q35" s="364" t="str">
        <f t="shared" ref="Q35:R35" si="46">Q$2</f>
        <v>transportation-sector-main.html#conv-pol-stds</v>
      </c>
      <c r="R35" s="365" t="str">
        <f t="shared" si="46"/>
        <v>conventional-pollutant-standards.html</v>
      </c>
      <c r="S35" s="360"/>
      <c r="T35" s="360"/>
      <c r="U35" s="8"/>
      <c r="V35" s="8"/>
      <c r="W35" s="8"/>
      <c r="X35" s="8"/>
      <c r="Y35" s="8"/>
      <c r="Z35" s="8"/>
    </row>
    <row r="36" spans="1:26" ht="15.75" customHeight="1" x14ac:dyDescent="0.45">
      <c r="A36" s="360" t="str">
        <f t="shared" ref="A36:C37" si="47">A$2</f>
        <v>Transportation</v>
      </c>
      <c r="B36" s="360" t="str">
        <f t="shared" si="47"/>
        <v>Conventional Pollutant Standards</v>
      </c>
      <c r="C36" s="360" t="str">
        <f t="shared" si="47"/>
        <v>Percentage Reduction of Separately Regulated Pollutants</v>
      </c>
      <c r="D36" s="360" t="s">
        <v>88</v>
      </c>
      <c r="E36" s="360" t="s">
        <v>72</v>
      </c>
      <c r="F36" s="360" t="s">
        <v>88</v>
      </c>
      <c r="G36" s="360" t="s">
        <v>73</v>
      </c>
      <c r="H36" s="361">
        <v>334</v>
      </c>
      <c r="I36" s="364" t="s">
        <v>76</v>
      </c>
      <c r="J36" s="360" t="str">
        <f t="shared" ref="J36:O36" si="48">J$2</f>
        <v>Conventional Pollutant Standard</v>
      </c>
      <c r="K36" s="360" t="str">
        <f t="shared" si="48"/>
        <v>trans reduce regulated pollutants</v>
      </c>
      <c r="L36" s="363">
        <f t="shared" si="48"/>
        <v>0</v>
      </c>
      <c r="M36" s="363">
        <f t="shared" si="48"/>
        <v>1</v>
      </c>
      <c r="N36" s="363">
        <f t="shared" si="48"/>
        <v>0.02</v>
      </c>
      <c r="O36" s="360" t="str">
        <f t="shared" si="48"/>
        <v>% reduction in emissions</v>
      </c>
      <c r="P36" s="364" t="s">
        <v>93</v>
      </c>
      <c r="Q36" s="364" t="str">
        <f t="shared" ref="Q36:R36" si="49">Q$2</f>
        <v>transportation-sector-main.html#conv-pol-stds</v>
      </c>
      <c r="R36" s="365" t="str">
        <f t="shared" si="49"/>
        <v>conventional-pollutant-standards.html</v>
      </c>
      <c r="S36" s="360"/>
      <c r="T36" s="360"/>
      <c r="U36" s="8"/>
      <c r="V36" s="8"/>
      <c r="W36" s="8"/>
      <c r="X36" s="8"/>
      <c r="Y36" s="8"/>
      <c r="Z36" s="8"/>
    </row>
    <row r="37" spans="1:26" ht="13.05" customHeight="1" x14ac:dyDescent="0.45">
      <c r="A37" s="360" t="str">
        <f t="shared" si="47"/>
        <v>Transportation</v>
      </c>
      <c r="B37" s="360" t="str">
        <f t="shared" si="47"/>
        <v>Conventional Pollutant Standards</v>
      </c>
      <c r="C37" s="360" t="str">
        <f t="shared" si="47"/>
        <v>Percentage Reduction of Separately Regulated Pollutants</v>
      </c>
      <c r="D37" s="360" t="s">
        <v>88</v>
      </c>
      <c r="E37" s="360" t="s">
        <v>74</v>
      </c>
      <c r="F37" s="360" t="s">
        <v>88</v>
      </c>
      <c r="G37" s="360" t="s">
        <v>74</v>
      </c>
      <c r="H37" s="361">
        <v>335</v>
      </c>
      <c r="I37" s="362" t="s">
        <v>63</v>
      </c>
      <c r="J37" s="360"/>
      <c r="K37" s="360"/>
      <c r="L37" s="363">
        <v>0</v>
      </c>
      <c r="M37" s="363">
        <v>1</v>
      </c>
      <c r="N37" s="363"/>
      <c r="O37" s="360"/>
      <c r="P37" s="364" t="s">
        <v>4039</v>
      </c>
      <c r="Q37" s="360"/>
      <c r="R37" s="365"/>
      <c r="S37" s="360" t="s">
        <v>4040</v>
      </c>
      <c r="T37" s="360"/>
      <c r="U37" s="8"/>
      <c r="V37" s="8"/>
      <c r="W37" s="8"/>
      <c r="X37" s="8"/>
      <c r="Y37" s="8"/>
      <c r="Z37" s="8"/>
    </row>
    <row r="38" spans="1:26" ht="15.75" customHeight="1" x14ac:dyDescent="0.45">
      <c r="A38" s="360" t="str">
        <f t="shared" ref="A38:C38" si="50">A$2</f>
        <v>Transportation</v>
      </c>
      <c r="B38" s="360" t="str">
        <f t="shared" si="50"/>
        <v>Conventional Pollutant Standards</v>
      </c>
      <c r="C38" s="360" t="str">
        <f t="shared" si="50"/>
        <v>Percentage Reduction of Separately Regulated Pollutants</v>
      </c>
      <c r="D38" s="360" t="s">
        <v>88</v>
      </c>
      <c r="E38" s="360" t="s">
        <v>75</v>
      </c>
      <c r="F38" s="360" t="s">
        <v>88</v>
      </c>
      <c r="G38" s="360" t="s">
        <v>75</v>
      </c>
      <c r="H38" s="361">
        <v>336</v>
      </c>
      <c r="I38" s="364" t="s">
        <v>76</v>
      </c>
      <c r="J38" s="360" t="str">
        <f t="shared" ref="J38:O38" si="51">J$2</f>
        <v>Conventional Pollutant Standard</v>
      </c>
      <c r="K38" s="360" t="str">
        <f t="shared" si="51"/>
        <v>trans reduce regulated pollutants</v>
      </c>
      <c r="L38" s="363">
        <f t="shared" si="51"/>
        <v>0</v>
      </c>
      <c r="M38" s="363">
        <f t="shared" si="51"/>
        <v>1</v>
      </c>
      <c r="N38" s="363">
        <f t="shared" si="51"/>
        <v>0.02</v>
      </c>
      <c r="O38" s="360" t="str">
        <f t="shared" si="51"/>
        <v>% reduction in emissions</v>
      </c>
      <c r="P38" s="364" t="s">
        <v>94</v>
      </c>
      <c r="Q38" s="364" t="str">
        <f t="shared" ref="Q38:R38" si="52">Q$2</f>
        <v>transportation-sector-main.html#conv-pol-stds</v>
      </c>
      <c r="R38" s="365" t="str">
        <f t="shared" si="52"/>
        <v>conventional-pollutant-standards.html</v>
      </c>
      <c r="S38" s="360"/>
      <c r="T38" s="360"/>
      <c r="U38" s="8"/>
      <c r="V38" s="8"/>
      <c r="W38" s="8"/>
      <c r="X38" s="8"/>
      <c r="Y38" s="8"/>
      <c r="Z38" s="8"/>
    </row>
    <row r="39" spans="1:26" ht="15.75" customHeight="1" x14ac:dyDescent="0.45">
      <c r="A39" s="360" t="str">
        <f t="shared" ref="A39:C39" si="53">A$2</f>
        <v>Transportation</v>
      </c>
      <c r="B39" s="360" t="str">
        <f t="shared" si="53"/>
        <v>Conventional Pollutant Standards</v>
      </c>
      <c r="C39" s="360" t="str">
        <f t="shared" si="53"/>
        <v>Percentage Reduction of Separately Regulated Pollutants</v>
      </c>
      <c r="D39" s="360" t="s">
        <v>88</v>
      </c>
      <c r="E39" s="360" t="s">
        <v>78</v>
      </c>
      <c r="F39" s="360" t="s">
        <v>88</v>
      </c>
      <c r="G39" s="360" t="s">
        <v>78</v>
      </c>
      <c r="H39" s="361">
        <v>337</v>
      </c>
      <c r="I39" s="364" t="s">
        <v>76</v>
      </c>
      <c r="J39" s="360" t="str">
        <f t="shared" ref="J39:O39" si="54">J$2</f>
        <v>Conventional Pollutant Standard</v>
      </c>
      <c r="K39" s="360" t="str">
        <f t="shared" si="54"/>
        <v>trans reduce regulated pollutants</v>
      </c>
      <c r="L39" s="363">
        <f t="shared" si="54"/>
        <v>0</v>
      </c>
      <c r="M39" s="363">
        <f t="shared" si="54"/>
        <v>1</v>
      </c>
      <c r="N39" s="363">
        <f t="shared" si="54"/>
        <v>0.02</v>
      </c>
      <c r="O39" s="360" t="str">
        <f t="shared" si="54"/>
        <v>% reduction in emissions</v>
      </c>
      <c r="P39" s="364" t="s">
        <v>95</v>
      </c>
      <c r="Q39" s="364" t="str">
        <f t="shared" ref="Q39:R39" si="55">Q$2</f>
        <v>transportation-sector-main.html#conv-pol-stds</v>
      </c>
      <c r="R39" s="365" t="str">
        <f t="shared" si="55"/>
        <v>conventional-pollutant-standards.html</v>
      </c>
      <c r="S39" s="360"/>
      <c r="T39" s="360"/>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360" t="str">
        <f t="shared" ref="A42:C42" si="58">A$2</f>
        <v>Transportation</v>
      </c>
      <c r="B42" s="360" t="str">
        <f t="shared" si="58"/>
        <v>Conventional Pollutant Standards</v>
      </c>
      <c r="C42" s="360" t="str">
        <f t="shared" si="58"/>
        <v>Percentage Reduction of Separately Regulated Pollutants</v>
      </c>
      <c r="D42" s="360" t="s">
        <v>96</v>
      </c>
      <c r="E42" s="360" t="s">
        <v>61</v>
      </c>
      <c r="F42" s="360" t="s">
        <v>96</v>
      </c>
      <c r="G42" s="360" t="s">
        <v>62</v>
      </c>
      <c r="H42" s="361">
        <v>340</v>
      </c>
      <c r="I42" s="364" t="s">
        <v>76</v>
      </c>
      <c r="J42" s="360" t="str">
        <f t="shared" ref="J42:O42" si="59">J$2</f>
        <v>Conventional Pollutant Standard</v>
      </c>
      <c r="K42" s="360" t="str">
        <f t="shared" si="59"/>
        <v>trans reduce regulated pollutants</v>
      </c>
      <c r="L42" s="363">
        <f t="shared" si="59"/>
        <v>0</v>
      </c>
      <c r="M42" s="363">
        <f t="shared" si="59"/>
        <v>1</v>
      </c>
      <c r="N42" s="363">
        <f t="shared" si="59"/>
        <v>0.02</v>
      </c>
      <c r="O42" s="360" t="str">
        <f t="shared" si="59"/>
        <v>% reduction in emissions</v>
      </c>
      <c r="P42" s="364" t="s">
        <v>97</v>
      </c>
      <c r="Q42" s="364" t="str">
        <f t="shared" ref="Q42:R42" si="60">Q$2</f>
        <v>transportation-sector-main.html#conv-pol-stds</v>
      </c>
      <c r="R42" s="365" t="str">
        <f t="shared" si="60"/>
        <v>conventional-pollutant-standards.html</v>
      </c>
      <c r="S42" s="360"/>
      <c r="T42" s="360"/>
      <c r="U42" s="8"/>
      <c r="V42" s="8"/>
      <c r="W42" s="8"/>
      <c r="X42" s="8"/>
      <c r="Y42" s="8"/>
      <c r="Z42" s="8"/>
    </row>
    <row r="43" spans="1:26" ht="15.75" customHeight="1" x14ac:dyDescent="0.45">
      <c r="A43" s="360" t="str">
        <f t="shared" ref="A43:C43" si="61">A$2</f>
        <v>Transportation</v>
      </c>
      <c r="B43" s="360" t="str">
        <f t="shared" si="61"/>
        <v>Conventional Pollutant Standards</v>
      </c>
      <c r="C43" s="360" t="str">
        <f t="shared" si="61"/>
        <v>Percentage Reduction of Separately Regulated Pollutants</v>
      </c>
      <c r="D43" s="360" t="s">
        <v>96</v>
      </c>
      <c r="E43" s="360" t="s">
        <v>69</v>
      </c>
      <c r="F43" s="360" t="s">
        <v>96</v>
      </c>
      <c r="G43" s="360" t="s">
        <v>69</v>
      </c>
      <c r="H43" s="361">
        <v>341</v>
      </c>
      <c r="I43" s="364" t="s">
        <v>76</v>
      </c>
      <c r="J43" s="360" t="str">
        <f t="shared" ref="J43:O43" si="62">J$2</f>
        <v>Conventional Pollutant Standard</v>
      </c>
      <c r="K43" s="360" t="str">
        <f t="shared" si="62"/>
        <v>trans reduce regulated pollutants</v>
      </c>
      <c r="L43" s="363">
        <f t="shared" si="62"/>
        <v>0</v>
      </c>
      <c r="M43" s="363">
        <f t="shared" si="62"/>
        <v>1</v>
      </c>
      <c r="N43" s="363">
        <f t="shared" si="62"/>
        <v>0.02</v>
      </c>
      <c r="O43" s="360" t="str">
        <f t="shared" si="62"/>
        <v>% reduction in emissions</v>
      </c>
      <c r="P43" s="364" t="s">
        <v>98</v>
      </c>
      <c r="Q43" s="364" t="str">
        <f t="shared" ref="Q43:R43" si="63">Q$2</f>
        <v>transportation-sector-main.html#conv-pol-stds</v>
      </c>
      <c r="R43" s="365" t="str">
        <f t="shared" si="63"/>
        <v>conventional-pollutant-standards.html</v>
      </c>
      <c r="S43" s="360"/>
      <c r="T43" s="360"/>
      <c r="U43" s="8"/>
      <c r="V43" s="8"/>
      <c r="W43" s="8"/>
      <c r="X43" s="8"/>
      <c r="Y43" s="8"/>
      <c r="Z43" s="8"/>
    </row>
    <row r="44" spans="1:26" ht="15.75" customHeight="1" x14ac:dyDescent="0.45">
      <c r="A44" s="360" t="str">
        <f t="shared" ref="A44:C44" si="64">A$2</f>
        <v>Transportation</v>
      </c>
      <c r="B44" s="360" t="str">
        <f t="shared" si="64"/>
        <v>Conventional Pollutant Standards</v>
      </c>
      <c r="C44" s="360" t="str">
        <f t="shared" si="64"/>
        <v>Percentage Reduction of Separately Regulated Pollutants</v>
      </c>
      <c r="D44" s="360" t="s">
        <v>96</v>
      </c>
      <c r="E44" s="360" t="s">
        <v>70</v>
      </c>
      <c r="F44" s="360" t="s">
        <v>96</v>
      </c>
      <c r="G44" s="360" t="s">
        <v>70</v>
      </c>
      <c r="H44" s="361">
        <v>342</v>
      </c>
      <c r="I44" s="364" t="s">
        <v>76</v>
      </c>
      <c r="J44" s="360" t="str">
        <f t="shared" ref="J44:O44" si="65">J$2</f>
        <v>Conventional Pollutant Standard</v>
      </c>
      <c r="K44" s="360" t="str">
        <f t="shared" si="65"/>
        <v>trans reduce regulated pollutants</v>
      </c>
      <c r="L44" s="363">
        <f t="shared" si="65"/>
        <v>0</v>
      </c>
      <c r="M44" s="363">
        <f t="shared" si="65"/>
        <v>1</v>
      </c>
      <c r="N44" s="363">
        <f t="shared" si="65"/>
        <v>0.02</v>
      </c>
      <c r="O44" s="360" t="str">
        <f t="shared" si="65"/>
        <v>% reduction in emissions</v>
      </c>
      <c r="P44" s="364" t="s">
        <v>99</v>
      </c>
      <c r="Q44" s="364" t="str">
        <f t="shared" ref="Q44:R44" si="66">Q$2</f>
        <v>transportation-sector-main.html#conv-pol-stds</v>
      </c>
      <c r="R44" s="365" t="str">
        <f t="shared" si="66"/>
        <v>conventional-pollutant-standards.html</v>
      </c>
      <c r="S44" s="360"/>
      <c r="T44" s="360"/>
      <c r="U44" s="8"/>
      <c r="V44" s="8"/>
      <c r="W44" s="8"/>
      <c r="X44" s="8"/>
      <c r="Y44" s="8"/>
      <c r="Z44" s="8"/>
    </row>
    <row r="45" spans="1:26" ht="15.75" customHeight="1" x14ac:dyDescent="0.45">
      <c r="A45" s="360" t="str">
        <f t="shared" ref="A45:C45" si="67">A$2</f>
        <v>Transportation</v>
      </c>
      <c r="B45" s="360" t="str">
        <f t="shared" si="67"/>
        <v>Conventional Pollutant Standards</v>
      </c>
      <c r="C45" s="360" t="str">
        <f t="shared" si="67"/>
        <v>Percentage Reduction of Separately Regulated Pollutants</v>
      </c>
      <c r="D45" s="360" t="s">
        <v>96</v>
      </c>
      <c r="E45" s="360" t="s">
        <v>71</v>
      </c>
      <c r="F45" s="360" t="s">
        <v>96</v>
      </c>
      <c r="G45" s="360" t="s">
        <v>71</v>
      </c>
      <c r="H45" s="361">
        <v>343</v>
      </c>
      <c r="I45" s="364" t="s">
        <v>76</v>
      </c>
      <c r="J45" s="360" t="str">
        <f t="shared" ref="J45:O45" si="68">J$2</f>
        <v>Conventional Pollutant Standard</v>
      </c>
      <c r="K45" s="360" t="str">
        <f t="shared" si="68"/>
        <v>trans reduce regulated pollutants</v>
      </c>
      <c r="L45" s="363">
        <f t="shared" si="68"/>
        <v>0</v>
      </c>
      <c r="M45" s="363">
        <f t="shared" si="68"/>
        <v>1</v>
      </c>
      <c r="N45" s="363">
        <f t="shared" si="68"/>
        <v>0.02</v>
      </c>
      <c r="O45" s="360" t="str">
        <f t="shared" si="68"/>
        <v>% reduction in emissions</v>
      </c>
      <c r="P45" s="364" t="s">
        <v>100</v>
      </c>
      <c r="Q45" s="364" t="str">
        <f t="shared" ref="Q45:R45" si="69">Q$2</f>
        <v>transportation-sector-main.html#conv-pol-stds</v>
      </c>
      <c r="R45" s="365" t="str">
        <f t="shared" si="69"/>
        <v>conventional-pollutant-standards.html</v>
      </c>
      <c r="S45" s="360"/>
      <c r="T45" s="360"/>
      <c r="U45" s="8"/>
      <c r="V45" s="8"/>
      <c r="W45" s="8"/>
      <c r="X45" s="8"/>
      <c r="Y45" s="8"/>
      <c r="Z45" s="8"/>
    </row>
    <row r="46" spans="1:26" ht="15.75" customHeight="1" x14ac:dyDescent="0.45">
      <c r="A46" s="360" t="str">
        <f t="shared" ref="A46:C47" si="70">A$2</f>
        <v>Transportation</v>
      </c>
      <c r="B46" s="360" t="str">
        <f t="shared" si="70"/>
        <v>Conventional Pollutant Standards</v>
      </c>
      <c r="C46" s="360" t="str">
        <f t="shared" si="70"/>
        <v>Percentage Reduction of Separately Regulated Pollutants</v>
      </c>
      <c r="D46" s="360" t="s">
        <v>96</v>
      </c>
      <c r="E46" s="360" t="s">
        <v>72</v>
      </c>
      <c r="F46" s="360" t="s">
        <v>96</v>
      </c>
      <c r="G46" s="360" t="s">
        <v>73</v>
      </c>
      <c r="H46" s="361">
        <v>344</v>
      </c>
      <c r="I46" s="364" t="s">
        <v>76</v>
      </c>
      <c r="J46" s="360" t="str">
        <f t="shared" ref="J46:O46" si="71">J$2</f>
        <v>Conventional Pollutant Standard</v>
      </c>
      <c r="K46" s="360" t="str">
        <f t="shared" si="71"/>
        <v>trans reduce regulated pollutants</v>
      </c>
      <c r="L46" s="363">
        <f t="shared" si="71"/>
        <v>0</v>
      </c>
      <c r="M46" s="363">
        <f t="shared" si="71"/>
        <v>1</v>
      </c>
      <c r="N46" s="363">
        <f t="shared" si="71"/>
        <v>0.02</v>
      </c>
      <c r="O46" s="360" t="str">
        <f t="shared" si="71"/>
        <v>% reduction in emissions</v>
      </c>
      <c r="P46" s="364" t="s">
        <v>101</v>
      </c>
      <c r="Q46" s="364" t="str">
        <f t="shared" ref="Q46:R46" si="72">Q$2</f>
        <v>transportation-sector-main.html#conv-pol-stds</v>
      </c>
      <c r="R46" s="365" t="str">
        <f t="shared" si="72"/>
        <v>conventional-pollutant-standards.html</v>
      </c>
      <c r="S46" s="360"/>
      <c r="T46" s="360"/>
      <c r="U46" s="8"/>
      <c r="V46" s="8"/>
      <c r="W46" s="8"/>
      <c r="X46" s="8"/>
      <c r="Y46" s="8"/>
      <c r="Z46" s="8"/>
    </row>
    <row r="47" spans="1:26" ht="15.75" customHeight="1" x14ac:dyDescent="0.45">
      <c r="A47" s="360" t="str">
        <f t="shared" si="70"/>
        <v>Transportation</v>
      </c>
      <c r="B47" s="360" t="str">
        <f t="shared" si="70"/>
        <v>Conventional Pollutant Standards</v>
      </c>
      <c r="C47" s="360" t="str">
        <f t="shared" si="70"/>
        <v>Percentage Reduction of Separately Regulated Pollutants</v>
      </c>
      <c r="D47" s="360" t="s">
        <v>96</v>
      </c>
      <c r="E47" s="360" t="s">
        <v>74</v>
      </c>
      <c r="F47" s="360" t="s">
        <v>96</v>
      </c>
      <c r="G47" s="360" t="s">
        <v>74</v>
      </c>
      <c r="H47" s="361">
        <v>345</v>
      </c>
      <c r="I47" s="362" t="s">
        <v>63</v>
      </c>
      <c r="J47" s="360"/>
      <c r="K47" s="360"/>
      <c r="L47" s="363">
        <v>0</v>
      </c>
      <c r="M47" s="363">
        <v>1</v>
      </c>
      <c r="N47" s="363"/>
      <c r="O47" s="360"/>
      <c r="P47" s="364" t="s">
        <v>4039</v>
      </c>
      <c r="Q47" s="360"/>
      <c r="R47" s="365"/>
      <c r="S47" s="360" t="s">
        <v>4040</v>
      </c>
      <c r="T47" s="360"/>
      <c r="U47" s="8"/>
      <c r="V47" s="8"/>
      <c r="W47" s="8"/>
      <c r="X47" s="8"/>
      <c r="Y47" s="8"/>
      <c r="Z47" s="8"/>
    </row>
    <row r="48" spans="1:26" ht="15.75" customHeight="1" x14ac:dyDescent="0.45">
      <c r="A48" s="360" t="str">
        <f t="shared" ref="A48:C48" si="73">A$2</f>
        <v>Transportation</v>
      </c>
      <c r="B48" s="360" t="str">
        <f t="shared" si="73"/>
        <v>Conventional Pollutant Standards</v>
      </c>
      <c r="C48" s="360" t="str">
        <f t="shared" si="73"/>
        <v>Percentage Reduction of Separately Regulated Pollutants</v>
      </c>
      <c r="D48" s="360" t="s">
        <v>96</v>
      </c>
      <c r="E48" s="360" t="s">
        <v>75</v>
      </c>
      <c r="F48" s="360" t="s">
        <v>96</v>
      </c>
      <c r="G48" s="360" t="s">
        <v>75</v>
      </c>
      <c r="H48" s="361">
        <v>346</v>
      </c>
      <c r="I48" s="364" t="s">
        <v>76</v>
      </c>
      <c r="J48" s="360" t="str">
        <f t="shared" ref="J48:O48" si="74">J$2</f>
        <v>Conventional Pollutant Standard</v>
      </c>
      <c r="K48" s="360" t="str">
        <f t="shared" si="74"/>
        <v>trans reduce regulated pollutants</v>
      </c>
      <c r="L48" s="363">
        <f t="shared" si="74"/>
        <v>0</v>
      </c>
      <c r="M48" s="363">
        <f t="shared" si="74"/>
        <v>1</v>
      </c>
      <c r="N48" s="363">
        <f t="shared" si="74"/>
        <v>0.02</v>
      </c>
      <c r="O48" s="360" t="str">
        <f t="shared" si="74"/>
        <v>% reduction in emissions</v>
      </c>
      <c r="P48" s="364" t="s">
        <v>102</v>
      </c>
      <c r="Q48" s="364" t="str">
        <f t="shared" ref="Q48:R48" si="75">Q$2</f>
        <v>transportation-sector-main.html#conv-pol-stds</v>
      </c>
      <c r="R48" s="365" t="str">
        <f t="shared" si="75"/>
        <v>conventional-pollutant-standards.html</v>
      </c>
      <c r="S48" s="360"/>
      <c r="T48" s="360"/>
      <c r="U48" s="8"/>
      <c r="V48" s="8"/>
      <c r="W48" s="8"/>
      <c r="X48" s="8"/>
      <c r="Y48" s="8"/>
      <c r="Z48" s="8"/>
    </row>
    <row r="49" spans="1:26" ht="15.75" customHeight="1" x14ac:dyDescent="0.45">
      <c r="A49" s="360" t="str">
        <f t="shared" ref="A49:C49" si="76">A$2</f>
        <v>Transportation</v>
      </c>
      <c r="B49" s="360" t="str">
        <f t="shared" si="76"/>
        <v>Conventional Pollutant Standards</v>
      </c>
      <c r="C49" s="360" t="str">
        <f t="shared" si="76"/>
        <v>Percentage Reduction of Separately Regulated Pollutants</v>
      </c>
      <c r="D49" s="360" t="s">
        <v>96</v>
      </c>
      <c r="E49" s="360" t="s">
        <v>78</v>
      </c>
      <c r="F49" s="360" t="s">
        <v>96</v>
      </c>
      <c r="G49" s="360" t="s">
        <v>78</v>
      </c>
      <c r="H49" s="361">
        <v>347</v>
      </c>
      <c r="I49" s="364" t="s">
        <v>76</v>
      </c>
      <c r="J49" s="360" t="str">
        <f t="shared" ref="J49:O49" si="77">J$2</f>
        <v>Conventional Pollutant Standard</v>
      </c>
      <c r="K49" s="360" t="str">
        <f t="shared" si="77"/>
        <v>trans reduce regulated pollutants</v>
      </c>
      <c r="L49" s="363">
        <f t="shared" si="77"/>
        <v>0</v>
      </c>
      <c r="M49" s="363">
        <f t="shared" si="77"/>
        <v>1</v>
      </c>
      <c r="N49" s="363">
        <f t="shared" si="77"/>
        <v>0.02</v>
      </c>
      <c r="O49" s="360" t="str">
        <f t="shared" si="77"/>
        <v>% reduction in emissions</v>
      </c>
      <c r="P49" s="364" t="s">
        <v>103</v>
      </c>
      <c r="Q49" s="364" t="str">
        <f t="shared" ref="Q49:R49" si="78">Q$2</f>
        <v>transportation-sector-main.html#conv-pol-stds</v>
      </c>
      <c r="R49" s="365" t="str">
        <f t="shared" si="78"/>
        <v>conventional-pollutant-standards.html</v>
      </c>
      <c r="S49" s="360"/>
      <c r="T49" s="360"/>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360" t="str">
        <f t="shared" si="80"/>
        <v>Transportation</v>
      </c>
      <c r="B52" s="360" t="str">
        <f t="shared" si="80"/>
        <v>Conventional Pollutant Standards</v>
      </c>
      <c r="C52" s="360" t="str">
        <f t="shared" si="80"/>
        <v>Percentage Reduction of Separately Regulated Pollutants</v>
      </c>
      <c r="D52" s="360" t="s">
        <v>104</v>
      </c>
      <c r="E52" s="360" t="s">
        <v>61</v>
      </c>
      <c r="F52" s="360" t="s">
        <v>104</v>
      </c>
      <c r="G52" s="360" t="s">
        <v>62</v>
      </c>
      <c r="H52" s="361">
        <v>350</v>
      </c>
      <c r="I52" s="362" t="s">
        <v>63</v>
      </c>
      <c r="J52" s="360" t="str">
        <f t="shared" ref="J52:O54" si="81">J$2</f>
        <v>Conventional Pollutant Standard</v>
      </c>
      <c r="K52" s="360" t="str">
        <f t="shared" si="81"/>
        <v>trans reduce regulated pollutants</v>
      </c>
      <c r="L52" s="363">
        <f t="shared" si="81"/>
        <v>0</v>
      </c>
      <c r="M52" s="363">
        <f t="shared" si="81"/>
        <v>1</v>
      </c>
      <c r="N52" s="363">
        <f t="shared" si="81"/>
        <v>0.02</v>
      </c>
      <c r="O52" s="360" t="str">
        <f t="shared" si="81"/>
        <v>% reduction in emissions</v>
      </c>
      <c r="P52" s="364" t="s">
        <v>4041</v>
      </c>
      <c r="Q52" s="364" t="str">
        <f t="shared" ref="Q52:R54" si="82">Q$2</f>
        <v>transportation-sector-main.html#conv-pol-stds</v>
      </c>
      <c r="R52" s="365" t="str">
        <f t="shared" si="82"/>
        <v>conventional-pollutant-standards.html</v>
      </c>
      <c r="S52" s="360" t="s">
        <v>4042</v>
      </c>
      <c r="T52" s="360"/>
      <c r="U52" s="8"/>
      <c r="V52" s="8"/>
      <c r="W52" s="8"/>
      <c r="X52" s="8"/>
      <c r="Y52" s="8"/>
      <c r="Z52" s="8"/>
    </row>
    <row r="53" spans="1:26" ht="15.75" customHeight="1" x14ac:dyDescent="0.45">
      <c r="A53" s="360" t="str">
        <f t="shared" si="80"/>
        <v>Transportation</v>
      </c>
      <c r="B53" s="360" t="str">
        <f t="shared" si="80"/>
        <v>Conventional Pollutant Standards</v>
      </c>
      <c r="C53" s="360" t="str">
        <f t="shared" si="80"/>
        <v>Percentage Reduction of Separately Regulated Pollutants</v>
      </c>
      <c r="D53" s="360" t="s">
        <v>104</v>
      </c>
      <c r="E53" s="360" t="s">
        <v>69</v>
      </c>
      <c r="F53" s="360" t="s">
        <v>104</v>
      </c>
      <c r="G53" s="360" t="s">
        <v>69</v>
      </c>
      <c r="H53" s="361">
        <v>351</v>
      </c>
      <c r="I53" s="362" t="s">
        <v>63</v>
      </c>
      <c r="J53" s="360" t="str">
        <f t="shared" si="81"/>
        <v>Conventional Pollutant Standard</v>
      </c>
      <c r="K53" s="360" t="str">
        <f t="shared" si="81"/>
        <v>trans reduce regulated pollutants</v>
      </c>
      <c r="L53" s="363">
        <f t="shared" si="81"/>
        <v>0</v>
      </c>
      <c r="M53" s="363">
        <f t="shared" si="81"/>
        <v>1</v>
      </c>
      <c r="N53" s="363">
        <f t="shared" si="81"/>
        <v>0.02</v>
      </c>
      <c r="O53" s="360" t="str">
        <f t="shared" si="81"/>
        <v>% reduction in emissions</v>
      </c>
      <c r="P53" s="364" t="s">
        <v>4043</v>
      </c>
      <c r="Q53" s="364" t="str">
        <f t="shared" si="82"/>
        <v>transportation-sector-main.html#conv-pol-stds</v>
      </c>
      <c r="R53" s="365" t="str">
        <f t="shared" si="82"/>
        <v>conventional-pollutant-standards.html</v>
      </c>
      <c r="S53" s="360" t="s">
        <v>4028</v>
      </c>
      <c r="T53" s="360"/>
      <c r="U53" s="8"/>
      <c r="V53" s="8"/>
      <c r="W53" s="8"/>
      <c r="X53" s="8"/>
      <c r="Y53" s="8"/>
      <c r="Z53" s="8"/>
    </row>
    <row r="54" spans="1:26" ht="15.75" customHeight="1" x14ac:dyDescent="0.45">
      <c r="A54" s="360" t="str">
        <f t="shared" si="80"/>
        <v>Transportation</v>
      </c>
      <c r="B54" s="360" t="str">
        <f t="shared" si="80"/>
        <v>Conventional Pollutant Standards</v>
      </c>
      <c r="C54" s="360" t="str">
        <f t="shared" si="80"/>
        <v>Percentage Reduction of Separately Regulated Pollutants</v>
      </c>
      <c r="D54" s="360" t="s">
        <v>104</v>
      </c>
      <c r="E54" s="360" t="s">
        <v>70</v>
      </c>
      <c r="F54" s="360" t="s">
        <v>104</v>
      </c>
      <c r="G54" s="360" t="s">
        <v>70</v>
      </c>
      <c r="H54" s="361">
        <v>352</v>
      </c>
      <c r="I54" s="362" t="s">
        <v>63</v>
      </c>
      <c r="J54" s="360" t="str">
        <f t="shared" si="81"/>
        <v>Conventional Pollutant Standard</v>
      </c>
      <c r="K54" s="360" t="str">
        <f t="shared" si="81"/>
        <v>trans reduce regulated pollutants</v>
      </c>
      <c r="L54" s="363">
        <f t="shared" si="81"/>
        <v>0</v>
      </c>
      <c r="M54" s="363">
        <f t="shared" si="81"/>
        <v>1</v>
      </c>
      <c r="N54" s="363">
        <f t="shared" si="81"/>
        <v>0.02</v>
      </c>
      <c r="O54" s="360" t="str">
        <f t="shared" si="81"/>
        <v>% reduction in emissions</v>
      </c>
      <c r="P54" s="364" t="s">
        <v>4044</v>
      </c>
      <c r="Q54" s="364" t="str">
        <f t="shared" si="82"/>
        <v>transportation-sector-main.html#conv-pol-stds</v>
      </c>
      <c r="R54" s="365" t="str">
        <f t="shared" si="82"/>
        <v>conventional-pollutant-standards.html</v>
      </c>
      <c r="S54" s="360" t="s">
        <v>4028</v>
      </c>
      <c r="T54" s="360"/>
      <c r="U54" s="8"/>
      <c r="V54" s="8"/>
      <c r="W54" s="8"/>
      <c r="X54" s="8"/>
      <c r="Y54" s="8"/>
      <c r="Z54" s="8"/>
    </row>
    <row r="55" spans="1:26" ht="15.75" customHeight="1" x14ac:dyDescent="0.45">
      <c r="A55" s="360" t="str">
        <f t="shared" ref="A55:C55" si="83">A$2</f>
        <v>Transportation</v>
      </c>
      <c r="B55" s="360" t="str">
        <f t="shared" si="83"/>
        <v>Conventional Pollutant Standards</v>
      </c>
      <c r="C55" s="360" t="str">
        <f t="shared" si="83"/>
        <v>Percentage Reduction of Separately Regulated Pollutants</v>
      </c>
      <c r="D55" s="360" t="s">
        <v>104</v>
      </c>
      <c r="E55" s="360" t="s">
        <v>71</v>
      </c>
      <c r="F55" s="360" t="s">
        <v>104</v>
      </c>
      <c r="G55" s="360" t="s">
        <v>71</v>
      </c>
      <c r="H55" s="361">
        <v>353</v>
      </c>
      <c r="I55" s="364" t="s">
        <v>76</v>
      </c>
      <c r="J55" s="360" t="str">
        <f t="shared" ref="J55:O55" si="84">J$2</f>
        <v>Conventional Pollutant Standard</v>
      </c>
      <c r="K55" s="360" t="str">
        <f t="shared" si="84"/>
        <v>trans reduce regulated pollutants</v>
      </c>
      <c r="L55" s="363">
        <f t="shared" si="84"/>
        <v>0</v>
      </c>
      <c r="M55" s="363">
        <f t="shared" si="84"/>
        <v>1</v>
      </c>
      <c r="N55" s="363">
        <f t="shared" si="84"/>
        <v>0.02</v>
      </c>
      <c r="O55" s="360" t="str">
        <f t="shared" si="84"/>
        <v>% reduction in emissions</v>
      </c>
      <c r="P55" s="364" t="s">
        <v>105</v>
      </c>
      <c r="Q55" s="364" t="str">
        <f t="shared" ref="Q55:R55" si="85">Q$2</f>
        <v>transportation-sector-main.html#conv-pol-stds</v>
      </c>
      <c r="R55" s="365" t="str">
        <f t="shared" si="85"/>
        <v>conventional-pollutant-standards.html</v>
      </c>
      <c r="S55" s="360"/>
      <c r="T55" s="360"/>
      <c r="U55" s="8"/>
      <c r="V55" s="8"/>
      <c r="W55" s="8"/>
      <c r="X55" s="8"/>
      <c r="Y55" s="8"/>
      <c r="Z55" s="8"/>
    </row>
    <row r="56" spans="1:26" ht="15.75" customHeight="1" x14ac:dyDescent="0.45">
      <c r="A56" s="360" t="str">
        <f t="shared" ref="A56:C56" si="86">A$2</f>
        <v>Transportation</v>
      </c>
      <c r="B56" s="360" t="str">
        <f t="shared" si="86"/>
        <v>Conventional Pollutant Standards</v>
      </c>
      <c r="C56" s="360" t="str">
        <f t="shared" si="86"/>
        <v>Percentage Reduction of Separately Regulated Pollutants</v>
      </c>
      <c r="D56" s="360" t="s">
        <v>104</v>
      </c>
      <c r="E56" s="360" t="s">
        <v>72</v>
      </c>
      <c r="F56" s="360" t="s">
        <v>104</v>
      </c>
      <c r="G56" s="360" t="s">
        <v>73</v>
      </c>
      <c r="H56" s="361">
        <v>354</v>
      </c>
      <c r="I56" s="364" t="s">
        <v>76</v>
      </c>
      <c r="J56" s="360" t="str">
        <f t="shared" ref="J56:O56" si="87">J$2</f>
        <v>Conventional Pollutant Standard</v>
      </c>
      <c r="K56" s="360" t="str">
        <f t="shared" si="87"/>
        <v>trans reduce regulated pollutants</v>
      </c>
      <c r="L56" s="363">
        <f t="shared" si="87"/>
        <v>0</v>
      </c>
      <c r="M56" s="363">
        <f t="shared" si="87"/>
        <v>1</v>
      </c>
      <c r="N56" s="363">
        <f t="shared" si="87"/>
        <v>0.02</v>
      </c>
      <c r="O56" s="360" t="str">
        <f t="shared" si="87"/>
        <v>% reduction in emissions</v>
      </c>
      <c r="P56" s="364" t="s">
        <v>106</v>
      </c>
      <c r="Q56" s="364" t="str">
        <f t="shared" ref="Q56:R56" si="88">Q$2</f>
        <v>transportation-sector-main.html#conv-pol-stds</v>
      </c>
      <c r="R56" s="365" t="str">
        <f t="shared" si="88"/>
        <v>conventional-pollutant-standards.html</v>
      </c>
      <c r="S56" s="360"/>
      <c r="T56" s="360"/>
      <c r="U56" s="8"/>
      <c r="V56" s="8"/>
      <c r="W56" s="8"/>
      <c r="X56" s="8"/>
      <c r="Y56" s="8"/>
      <c r="Z56" s="8"/>
    </row>
    <row r="57" spans="1:26" ht="15.75" customHeight="1" x14ac:dyDescent="0.45">
      <c r="A57" s="360" t="str">
        <f t="shared" ref="A57:C57" si="89">A$2</f>
        <v>Transportation</v>
      </c>
      <c r="B57" s="360" t="str">
        <f t="shared" si="89"/>
        <v>Conventional Pollutant Standards</v>
      </c>
      <c r="C57" s="360" t="str">
        <f t="shared" si="89"/>
        <v>Percentage Reduction of Separately Regulated Pollutants</v>
      </c>
      <c r="D57" s="360" t="s">
        <v>104</v>
      </c>
      <c r="E57" s="360" t="s">
        <v>74</v>
      </c>
      <c r="F57" s="360" t="s">
        <v>104</v>
      </c>
      <c r="G57" s="360" t="s">
        <v>74</v>
      </c>
      <c r="H57" s="361">
        <v>355</v>
      </c>
      <c r="I57" s="364" t="s">
        <v>76</v>
      </c>
      <c r="J57" s="360" t="str">
        <f t="shared" ref="J57:O57" si="90">J$2</f>
        <v>Conventional Pollutant Standard</v>
      </c>
      <c r="K57" s="360" t="str">
        <f t="shared" si="90"/>
        <v>trans reduce regulated pollutants</v>
      </c>
      <c r="L57" s="363">
        <f t="shared" si="90"/>
        <v>0</v>
      </c>
      <c r="M57" s="363">
        <f t="shared" si="90"/>
        <v>1</v>
      </c>
      <c r="N57" s="363">
        <f t="shared" si="90"/>
        <v>0.02</v>
      </c>
      <c r="O57" s="360" t="str">
        <f t="shared" si="90"/>
        <v>% reduction in emissions</v>
      </c>
      <c r="P57" s="364" t="s">
        <v>107</v>
      </c>
      <c r="Q57" s="364" t="str">
        <f t="shared" ref="Q57:R57" si="91">Q$2</f>
        <v>transportation-sector-main.html#conv-pol-stds</v>
      </c>
      <c r="R57" s="365" t="str">
        <f t="shared" si="91"/>
        <v>conventional-pollutant-standards.html</v>
      </c>
      <c r="S57" s="360"/>
      <c r="T57" s="360"/>
      <c r="U57" s="8"/>
      <c r="V57" s="8"/>
      <c r="W57" s="8"/>
      <c r="X57" s="8"/>
      <c r="Y57" s="8"/>
      <c r="Z57" s="8"/>
    </row>
    <row r="58" spans="1:26" ht="15.75" customHeight="1" x14ac:dyDescent="0.45">
      <c r="A58" s="360" t="str">
        <f t="shared" ref="A58:C58" si="92">A$2</f>
        <v>Transportation</v>
      </c>
      <c r="B58" s="360" t="str">
        <f t="shared" si="92"/>
        <v>Conventional Pollutant Standards</v>
      </c>
      <c r="C58" s="360" t="str">
        <f t="shared" si="92"/>
        <v>Percentage Reduction of Separately Regulated Pollutants</v>
      </c>
      <c r="D58" s="360" t="s">
        <v>104</v>
      </c>
      <c r="E58" s="360" t="s">
        <v>75</v>
      </c>
      <c r="F58" s="360" t="s">
        <v>104</v>
      </c>
      <c r="G58" s="360" t="s">
        <v>75</v>
      </c>
      <c r="H58" s="361">
        <v>356</v>
      </c>
      <c r="I58" s="364" t="s">
        <v>76</v>
      </c>
      <c r="J58" s="360" t="str">
        <f t="shared" ref="J58:O58" si="93">J$2</f>
        <v>Conventional Pollutant Standard</v>
      </c>
      <c r="K58" s="360" t="str">
        <f t="shared" si="93"/>
        <v>trans reduce regulated pollutants</v>
      </c>
      <c r="L58" s="363">
        <f t="shared" si="93"/>
        <v>0</v>
      </c>
      <c r="M58" s="363">
        <f t="shared" si="93"/>
        <v>1</v>
      </c>
      <c r="N58" s="363">
        <f t="shared" si="93"/>
        <v>0.02</v>
      </c>
      <c r="O58" s="360" t="str">
        <f t="shared" si="93"/>
        <v>% reduction in emissions</v>
      </c>
      <c r="P58" s="364" t="s">
        <v>108</v>
      </c>
      <c r="Q58" s="364" t="str">
        <f t="shared" ref="Q58:R58" si="94">Q$2</f>
        <v>transportation-sector-main.html#conv-pol-stds</v>
      </c>
      <c r="R58" s="365" t="str">
        <f t="shared" si="94"/>
        <v>conventional-pollutant-standards.html</v>
      </c>
      <c r="S58" s="360"/>
      <c r="T58" s="360"/>
      <c r="U58" s="8"/>
      <c r="V58" s="8"/>
      <c r="W58" s="8"/>
      <c r="X58" s="8"/>
      <c r="Y58" s="8"/>
      <c r="Z58" s="8"/>
    </row>
    <row r="59" spans="1:26" ht="15.75" customHeight="1" x14ac:dyDescent="0.45">
      <c r="A59" s="360" t="str">
        <f t="shared" ref="A59:C59" si="95">A$2</f>
        <v>Transportation</v>
      </c>
      <c r="B59" s="360" t="str">
        <f t="shared" si="95"/>
        <v>Conventional Pollutant Standards</v>
      </c>
      <c r="C59" s="360" t="str">
        <f t="shared" si="95"/>
        <v>Percentage Reduction of Separately Regulated Pollutants</v>
      </c>
      <c r="D59" s="360" t="s">
        <v>104</v>
      </c>
      <c r="E59" s="360" t="s">
        <v>78</v>
      </c>
      <c r="F59" s="360" t="s">
        <v>104</v>
      </c>
      <c r="G59" s="360" t="s">
        <v>78</v>
      </c>
      <c r="H59" s="361">
        <v>357</v>
      </c>
      <c r="I59" s="364" t="s">
        <v>76</v>
      </c>
      <c r="J59" s="360" t="str">
        <f t="shared" ref="J59:O59" si="96">J$2</f>
        <v>Conventional Pollutant Standard</v>
      </c>
      <c r="K59" s="360" t="str">
        <f t="shared" si="96"/>
        <v>trans reduce regulated pollutants</v>
      </c>
      <c r="L59" s="363">
        <f t="shared" si="96"/>
        <v>0</v>
      </c>
      <c r="M59" s="363">
        <f t="shared" si="96"/>
        <v>1</v>
      </c>
      <c r="N59" s="363">
        <f t="shared" si="96"/>
        <v>0.02</v>
      </c>
      <c r="O59" s="360" t="str">
        <f t="shared" si="96"/>
        <v>% reduction in emissions</v>
      </c>
      <c r="P59" s="364" t="s">
        <v>109</v>
      </c>
      <c r="Q59" s="364" t="str">
        <f t="shared" ref="Q59:R59" si="97">Q$2</f>
        <v>transportation-sector-main.html#conv-pol-stds</v>
      </c>
      <c r="R59" s="365" t="str">
        <f t="shared" si="97"/>
        <v>conventional-pollutant-standards.html</v>
      </c>
      <c r="S59" s="360"/>
      <c r="T59" s="360"/>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360" t="s">
        <v>57</v>
      </c>
      <c r="B62" s="360" t="s">
        <v>110</v>
      </c>
      <c r="C62" s="360" t="s">
        <v>111</v>
      </c>
      <c r="D62" s="360"/>
      <c r="E62" s="360"/>
      <c r="F62" s="360"/>
      <c r="G62" s="360"/>
      <c r="H62" s="361">
        <v>360</v>
      </c>
      <c r="I62" s="362" t="s">
        <v>63</v>
      </c>
      <c r="J62" s="360" t="s">
        <v>111</v>
      </c>
      <c r="K62" s="360" t="s">
        <v>112</v>
      </c>
      <c r="L62" s="360">
        <v>0</v>
      </c>
      <c r="M62" s="360">
        <v>300</v>
      </c>
      <c r="N62" s="360">
        <v>5</v>
      </c>
      <c r="O62" s="360" t="s">
        <v>113</v>
      </c>
      <c r="P62" s="364" t="s">
        <v>3987</v>
      </c>
      <c r="Q62" s="360"/>
      <c r="R62" s="365" t="s">
        <v>114</v>
      </c>
      <c r="S62" s="360" t="s">
        <v>4128</v>
      </c>
      <c r="T62" s="360"/>
      <c r="U62" s="8"/>
      <c r="V62" s="8"/>
      <c r="W62" s="8"/>
      <c r="X62" s="8"/>
      <c r="Y62" s="8"/>
      <c r="Z62" s="8"/>
    </row>
    <row r="63" spans="1:26" ht="15.75" customHeight="1" x14ac:dyDescent="0.45">
      <c r="A63" s="360" t="s">
        <v>57</v>
      </c>
      <c r="B63" s="360" t="s">
        <v>115</v>
      </c>
      <c r="C63" s="360" t="s">
        <v>116</v>
      </c>
      <c r="D63" s="364"/>
      <c r="E63" s="364"/>
      <c r="F63" s="364"/>
      <c r="G63" s="364"/>
      <c r="H63" s="361">
        <v>361</v>
      </c>
      <c r="I63" s="362" t="s">
        <v>63</v>
      </c>
      <c r="J63" s="360" t="s">
        <v>117</v>
      </c>
      <c r="K63" s="360" t="s">
        <v>118</v>
      </c>
      <c r="L63" s="363">
        <v>0</v>
      </c>
      <c r="M63" s="363">
        <v>1</v>
      </c>
      <c r="N63" s="363">
        <v>0.02</v>
      </c>
      <c r="O63" s="364" t="s">
        <v>119</v>
      </c>
      <c r="P63" s="364" t="s">
        <v>3988</v>
      </c>
      <c r="Q63" s="364"/>
      <c r="R63" s="368" t="s">
        <v>120</v>
      </c>
      <c r="S63" s="364" t="s">
        <v>4129</v>
      </c>
      <c r="T63" s="364"/>
      <c r="U63" s="8"/>
      <c r="V63" s="8"/>
      <c r="W63" s="8"/>
      <c r="X63" s="8"/>
      <c r="Y63" s="8"/>
      <c r="Z63" s="8"/>
    </row>
    <row r="64" spans="1:26" ht="15.75" customHeight="1" x14ac:dyDescent="0.45">
      <c r="A64" s="360" t="s">
        <v>57</v>
      </c>
      <c r="B64" s="360" t="s">
        <v>121</v>
      </c>
      <c r="C64" s="360" t="s">
        <v>122</v>
      </c>
      <c r="D64" s="364" t="s">
        <v>123</v>
      </c>
      <c r="E64" s="364" t="s">
        <v>60</v>
      </c>
      <c r="F64" s="364" t="s">
        <v>124</v>
      </c>
      <c r="G64" s="364" t="s">
        <v>60</v>
      </c>
      <c r="H64" s="361">
        <v>186</v>
      </c>
      <c r="I64" s="362" t="s">
        <v>63</v>
      </c>
      <c r="J64" s="360" t="s">
        <v>125</v>
      </c>
      <c r="K64" s="360" t="s">
        <v>126</v>
      </c>
      <c r="L64" s="363">
        <v>0</v>
      </c>
      <c r="M64" s="363">
        <v>1</v>
      </c>
      <c r="N64" s="363">
        <v>0.01</v>
      </c>
      <c r="O64" s="364" t="s">
        <v>127</v>
      </c>
      <c r="P64" s="364" t="s">
        <v>3989</v>
      </c>
      <c r="Q64" s="364" t="s">
        <v>128</v>
      </c>
      <c r="R64" s="368" t="s">
        <v>129</v>
      </c>
      <c r="S64" s="364"/>
      <c r="T64" s="364"/>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309">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309">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3990</v>
      </c>
      <c r="Q66" s="19" t="str">
        <f t="shared" si="102"/>
        <v>transportation-sector-main.html#ev-mandate</v>
      </c>
      <c r="R66" s="25" t="str">
        <f t="shared" si="102"/>
        <v>ev-mandate.html</v>
      </c>
      <c r="S66" s="356" t="s">
        <v>3986</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309">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309">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309">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360" t="str">
        <f t="shared" si="100"/>
        <v>Transportation</v>
      </c>
      <c r="B70" s="360" t="str">
        <f t="shared" si="100"/>
        <v>Electric Vehicle Sales Mandate</v>
      </c>
      <c r="C70" s="360" t="str">
        <f t="shared" si="100"/>
        <v>Additional Minimum Required EV Sales Percentage</v>
      </c>
      <c r="D70" s="360" t="s">
        <v>123</v>
      </c>
      <c r="E70" s="360" t="s">
        <v>88</v>
      </c>
      <c r="F70" s="360" t="s">
        <v>124</v>
      </c>
      <c r="G70" s="360" t="s">
        <v>137</v>
      </c>
      <c r="H70" s="361">
        <v>498</v>
      </c>
      <c r="I70" s="362" t="s">
        <v>63</v>
      </c>
      <c r="J70" s="360" t="str">
        <f t="shared" si="101"/>
        <v>EV Sales Mandate</v>
      </c>
      <c r="K70" s="360" t="str">
        <f t="shared" si="101"/>
        <v>trans EV minimum</v>
      </c>
      <c r="L70" s="363">
        <f t="shared" si="101"/>
        <v>0</v>
      </c>
      <c r="M70" s="363">
        <f t="shared" si="101"/>
        <v>1</v>
      </c>
      <c r="N70" s="363">
        <f t="shared" si="101"/>
        <v>0.01</v>
      </c>
      <c r="O70" s="363" t="str">
        <f t="shared" si="101"/>
        <v>% of new vehicles sold</v>
      </c>
      <c r="P70" s="364" t="s">
        <v>3991</v>
      </c>
      <c r="Q70" s="363" t="str">
        <f t="shared" si="102"/>
        <v>transportation-sector-main.html#ev-mandate</v>
      </c>
      <c r="R70" s="369" t="str">
        <f t="shared" si="102"/>
        <v>ev-mandate.html</v>
      </c>
      <c r="S70" s="364"/>
      <c r="T70" s="364"/>
      <c r="U70" s="8"/>
      <c r="V70" s="8"/>
      <c r="W70" s="8"/>
      <c r="X70" s="8"/>
      <c r="Y70" s="8"/>
      <c r="Z70" s="8"/>
    </row>
    <row r="71" spans="1:26" ht="15.75" customHeight="1" x14ac:dyDescent="0.45">
      <c r="A71" s="360" t="str">
        <f t="shared" si="100"/>
        <v>Transportation</v>
      </c>
      <c r="B71" s="360" t="str">
        <f t="shared" si="100"/>
        <v>Electric Vehicle Sales Mandate</v>
      </c>
      <c r="C71" s="360" t="str">
        <f t="shared" si="100"/>
        <v>Additional Minimum Required EV Sales Percentage</v>
      </c>
      <c r="D71" s="360" t="s">
        <v>130</v>
      </c>
      <c r="E71" s="360" t="s">
        <v>88</v>
      </c>
      <c r="F71" s="360" t="s">
        <v>131</v>
      </c>
      <c r="G71" s="360" t="s">
        <v>137</v>
      </c>
      <c r="H71" s="361">
        <v>499</v>
      </c>
      <c r="I71" s="362" t="s">
        <v>63</v>
      </c>
      <c r="J71" s="360" t="str">
        <f t="shared" si="101"/>
        <v>EV Sales Mandate</v>
      </c>
      <c r="K71" s="360" t="str">
        <f t="shared" si="101"/>
        <v>trans EV minimum</v>
      </c>
      <c r="L71" s="363">
        <f t="shared" si="101"/>
        <v>0</v>
      </c>
      <c r="M71" s="363">
        <f t="shared" si="101"/>
        <v>1</v>
      </c>
      <c r="N71" s="363">
        <f t="shared" si="101"/>
        <v>0.01</v>
      </c>
      <c r="O71" s="363" t="str">
        <f t="shared" si="101"/>
        <v>% of new vehicles sold</v>
      </c>
      <c r="P71" s="364" t="s">
        <v>3992</v>
      </c>
      <c r="Q71" s="363" t="str">
        <f t="shared" si="102"/>
        <v>transportation-sector-main.html#ev-mandate</v>
      </c>
      <c r="R71" s="369" t="str">
        <f t="shared" si="102"/>
        <v>ev-mandate.html</v>
      </c>
      <c r="S71" s="364"/>
      <c r="T71" s="364"/>
      <c r="U71" s="8"/>
      <c r="V71" s="8"/>
      <c r="W71" s="8"/>
      <c r="X71" s="8"/>
      <c r="Y71" s="8"/>
      <c r="Z71" s="8"/>
    </row>
    <row r="72" spans="1:26" ht="15.75" customHeight="1" x14ac:dyDescent="0.45">
      <c r="A72" s="360" t="str">
        <f t="shared" si="100"/>
        <v>Transportation</v>
      </c>
      <c r="B72" s="360" t="str">
        <f t="shared" si="100"/>
        <v>Electric Vehicle Sales Mandate</v>
      </c>
      <c r="C72" s="360" t="str">
        <f t="shared" si="100"/>
        <v>Additional Minimum Required EV Sales Percentage</v>
      </c>
      <c r="D72" s="360" t="s">
        <v>123</v>
      </c>
      <c r="E72" s="360" t="s">
        <v>96</v>
      </c>
      <c r="F72" s="360" t="s">
        <v>124</v>
      </c>
      <c r="G72" s="360" t="s">
        <v>138</v>
      </c>
      <c r="H72" s="361">
        <v>500</v>
      </c>
      <c r="I72" s="362" t="s">
        <v>63</v>
      </c>
      <c r="J72" s="360" t="str">
        <f t="shared" si="101"/>
        <v>EV Sales Mandate</v>
      </c>
      <c r="K72" s="360" t="str">
        <f t="shared" si="101"/>
        <v>trans EV minimum</v>
      </c>
      <c r="L72" s="363">
        <f t="shared" si="101"/>
        <v>0</v>
      </c>
      <c r="M72" s="363">
        <f t="shared" si="101"/>
        <v>1</v>
      </c>
      <c r="N72" s="363">
        <f t="shared" si="101"/>
        <v>0.01</v>
      </c>
      <c r="O72" s="363" t="str">
        <f t="shared" si="101"/>
        <v>% of new vehicles sold</v>
      </c>
      <c r="P72" s="364" t="s">
        <v>3993</v>
      </c>
      <c r="Q72" s="363" t="str">
        <f t="shared" si="102"/>
        <v>transportation-sector-main.html#ev-mandate</v>
      </c>
      <c r="R72" s="369" t="str">
        <f t="shared" si="102"/>
        <v>ev-mandate.html</v>
      </c>
      <c r="S72" s="360"/>
      <c r="T72" s="364"/>
      <c r="U72" s="8"/>
      <c r="V72" s="8"/>
      <c r="W72" s="8"/>
      <c r="X72" s="8"/>
      <c r="Y72" s="8"/>
      <c r="Z72" s="8"/>
    </row>
    <row r="73" spans="1:26" ht="15.75" customHeight="1" x14ac:dyDescent="0.45">
      <c r="A73" s="360" t="str">
        <f t="shared" si="100"/>
        <v>Transportation</v>
      </c>
      <c r="B73" s="360" t="str">
        <f t="shared" si="100"/>
        <v>Electric Vehicle Sales Mandate</v>
      </c>
      <c r="C73" s="360" t="str">
        <f t="shared" si="100"/>
        <v>Additional Minimum Required EV Sales Percentage</v>
      </c>
      <c r="D73" s="360" t="s">
        <v>130</v>
      </c>
      <c r="E73" s="360" t="s">
        <v>96</v>
      </c>
      <c r="F73" s="360" t="s">
        <v>131</v>
      </c>
      <c r="G73" s="360" t="s">
        <v>138</v>
      </c>
      <c r="H73" s="361">
        <v>501</v>
      </c>
      <c r="I73" s="362" t="s">
        <v>63</v>
      </c>
      <c r="J73" s="360" t="str">
        <f t="shared" si="101"/>
        <v>EV Sales Mandate</v>
      </c>
      <c r="K73" s="360" t="str">
        <f t="shared" si="101"/>
        <v>trans EV minimum</v>
      </c>
      <c r="L73" s="363">
        <f t="shared" si="101"/>
        <v>0</v>
      </c>
      <c r="M73" s="363">
        <f t="shared" si="101"/>
        <v>1</v>
      </c>
      <c r="N73" s="363">
        <f t="shared" si="101"/>
        <v>0.01</v>
      </c>
      <c r="O73" s="363" t="str">
        <f t="shared" si="101"/>
        <v>% of new vehicles sold</v>
      </c>
      <c r="P73" s="364" t="s">
        <v>3994</v>
      </c>
      <c r="Q73" s="363" t="str">
        <f t="shared" si="102"/>
        <v>transportation-sector-main.html#ev-mandate</v>
      </c>
      <c r="R73" s="369" t="str">
        <f t="shared" si="102"/>
        <v>ev-mandate.html</v>
      </c>
      <c r="S73" s="364"/>
      <c r="T73" s="364"/>
      <c r="U73" s="8"/>
      <c r="V73" s="8"/>
      <c r="W73" s="8"/>
      <c r="X73" s="8"/>
      <c r="Y73" s="8"/>
      <c r="Z73" s="8"/>
    </row>
    <row r="74" spans="1:26" ht="15.75" customHeight="1" x14ac:dyDescent="0.45">
      <c r="A74" s="360" t="str">
        <f t="shared" si="100"/>
        <v>Transportation</v>
      </c>
      <c r="B74" s="360" t="str">
        <f t="shared" si="100"/>
        <v>Electric Vehicle Sales Mandate</v>
      </c>
      <c r="C74" s="360" t="str">
        <f t="shared" si="100"/>
        <v>Additional Minimum Required EV Sales Percentage</v>
      </c>
      <c r="D74" s="360" t="s">
        <v>123</v>
      </c>
      <c r="E74" s="360" t="s">
        <v>104</v>
      </c>
      <c r="F74" s="360" t="s">
        <v>124</v>
      </c>
      <c r="G74" s="360" t="s">
        <v>139</v>
      </c>
      <c r="H74" s="361">
        <v>188</v>
      </c>
      <c r="I74" s="362" t="s">
        <v>63</v>
      </c>
      <c r="J74" s="360" t="str">
        <f t="shared" si="101"/>
        <v>EV Sales Mandate</v>
      </c>
      <c r="K74" s="360" t="str">
        <f t="shared" si="101"/>
        <v>trans EV minimum</v>
      </c>
      <c r="L74" s="363">
        <f t="shared" si="101"/>
        <v>0</v>
      </c>
      <c r="M74" s="363">
        <f t="shared" si="101"/>
        <v>1</v>
      </c>
      <c r="N74" s="363">
        <f t="shared" si="101"/>
        <v>0.01</v>
      </c>
      <c r="O74" s="363" t="str">
        <f t="shared" si="101"/>
        <v>% of new vehicles sold</v>
      </c>
      <c r="P74" s="364" t="s">
        <v>3995</v>
      </c>
      <c r="Q74" s="363" t="str">
        <f t="shared" si="102"/>
        <v>transportation-sector-main.html#ev-mandate</v>
      </c>
      <c r="R74" s="369" t="str">
        <f t="shared" si="102"/>
        <v>ev-mandate.html</v>
      </c>
      <c r="S74" s="364"/>
      <c r="T74" s="364"/>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360" t="s">
        <v>57</v>
      </c>
      <c r="B76" s="360" t="s">
        <v>140</v>
      </c>
      <c r="C76" s="360" t="s">
        <v>141</v>
      </c>
      <c r="D76" s="364" t="s">
        <v>123</v>
      </c>
      <c r="E76" s="364" t="s">
        <v>60</v>
      </c>
      <c r="F76" s="364" t="s">
        <v>124</v>
      </c>
      <c r="G76" s="364" t="s">
        <v>60</v>
      </c>
      <c r="H76" s="361">
        <v>189</v>
      </c>
      <c r="I76" s="370" t="s">
        <v>63</v>
      </c>
      <c r="J76" s="360" t="s">
        <v>142</v>
      </c>
      <c r="K76" s="360" t="s">
        <v>143</v>
      </c>
      <c r="L76" s="363">
        <v>0</v>
      </c>
      <c r="M76" s="363">
        <v>0.5</v>
      </c>
      <c r="N76" s="363">
        <v>0.01</v>
      </c>
      <c r="O76" s="364" t="s">
        <v>144</v>
      </c>
      <c r="P76" s="364" t="s">
        <v>3996</v>
      </c>
      <c r="Q76" s="364" t="s">
        <v>145</v>
      </c>
      <c r="R76" s="368" t="s">
        <v>146</v>
      </c>
      <c r="S76" s="364"/>
      <c r="T76" s="364"/>
      <c r="U76" s="8"/>
      <c r="V76" s="8"/>
      <c r="W76" s="8"/>
      <c r="X76" s="8"/>
      <c r="Y76" s="8"/>
      <c r="Z76" s="8"/>
    </row>
    <row r="77" spans="1:26" ht="15.75" customHeight="1" x14ac:dyDescent="0.45">
      <c r="A77" s="360" t="str">
        <f t="shared" ref="A77:C77" si="105">A$76</f>
        <v>Transportation</v>
      </c>
      <c r="B77" s="360" t="str">
        <f t="shared" si="105"/>
        <v>Electric Vehicle Subsidy</v>
      </c>
      <c r="C77" s="360" t="str">
        <f t="shared" si="105"/>
        <v>Additional EV Subsidy Percentage</v>
      </c>
      <c r="D77" s="360" t="s">
        <v>130</v>
      </c>
      <c r="E77" s="360" t="s">
        <v>60</v>
      </c>
      <c r="F77" s="360" t="s">
        <v>131</v>
      </c>
      <c r="G77" s="360" t="s">
        <v>60</v>
      </c>
      <c r="H77" s="361"/>
      <c r="I77" s="364" t="s">
        <v>76</v>
      </c>
      <c r="J77" s="360" t="str">
        <f t="shared" ref="J77:K77" si="106">J$76</f>
        <v>EV Subsidy</v>
      </c>
      <c r="K77" s="364" t="str">
        <f t="shared" si="106"/>
        <v>trans EV subsidy</v>
      </c>
      <c r="L77" s="360"/>
      <c r="M77" s="360"/>
      <c r="N77" s="360"/>
      <c r="O77" s="360"/>
      <c r="P77" s="360"/>
      <c r="Q77" s="360"/>
      <c r="R77" s="365"/>
      <c r="S77" s="360"/>
      <c r="T77" s="360"/>
      <c r="U77" s="8"/>
      <c r="V77" s="8"/>
      <c r="W77" s="8"/>
      <c r="X77" s="8"/>
      <c r="Y77" s="8"/>
      <c r="Z77" s="8"/>
    </row>
    <row r="78" spans="1:26" ht="15.75" customHeight="1" x14ac:dyDescent="0.45">
      <c r="A78" s="360" t="str">
        <f t="shared" ref="A78:C78" si="107">A$76</f>
        <v>Transportation</v>
      </c>
      <c r="B78" s="360" t="str">
        <f t="shared" si="107"/>
        <v>Electric Vehicle Subsidy</v>
      </c>
      <c r="C78" s="360" t="str">
        <f t="shared" si="107"/>
        <v>Additional EV Subsidy Percentage</v>
      </c>
      <c r="D78" s="360" t="s">
        <v>123</v>
      </c>
      <c r="E78" s="360" t="s">
        <v>82</v>
      </c>
      <c r="F78" s="360" t="s">
        <v>124</v>
      </c>
      <c r="G78" s="360" t="s">
        <v>82</v>
      </c>
      <c r="H78" s="361"/>
      <c r="I78" s="364" t="s">
        <v>76</v>
      </c>
      <c r="J78" s="360" t="str">
        <f t="shared" ref="J78:K78" si="108">J$76</f>
        <v>EV Subsidy</v>
      </c>
      <c r="K78" s="364" t="str">
        <f t="shared" si="108"/>
        <v>trans EV subsidy</v>
      </c>
      <c r="L78" s="360"/>
      <c r="M78" s="360"/>
      <c r="N78" s="360"/>
      <c r="O78" s="360"/>
      <c r="P78" s="360"/>
      <c r="Q78" s="360"/>
      <c r="R78" s="365"/>
      <c r="S78" s="360"/>
      <c r="T78" s="360"/>
      <c r="U78" s="8"/>
      <c r="V78" s="8"/>
      <c r="W78" s="8"/>
      <c r="X78" s="8"/>
      <c r="Y78" s="8"/>
      <c r="Z78" s="8"/>
    </row>
    <row r="79" spans="1:26" ht="15.75" customHeight="1" x14ac:dyDescent="0.45">
      <c r="A79" s="360" t="str">
        <f t="shared" ref="A79:C79" si="109">A$76</f>
        <v>Transportation</v>
      </c>
      <c r="B79" s="360" t="str">
        <f t="shared" si="109"/>
        <v>Electric Vehicle Subsidy</v>
      </c>
      <c r="C79" s="360" t="str">
        <f t="shared" si="109"/>
        <v>Additional EV Subsidy Percentage</v>
      </c>
      <c r="D79" s="360" t="s">
        <v>130</v>
      </c>
      <c r="E79" s="360" t="s">
        <v>82</v>
      </c>
      <c r="F79" s="360" t="s">
        <v>131</v>
      </c>
      <c r="G79" s="360" t="s">
        <v>82</v>
      </c>
      <c r="H79" s="361"/>
      <c r="I79" s="364" t="s">
        <v>76</v>
      </c>
      <c r="J79" s="360" t="str">
        <f t="shared" ref="J79:K79" si="110">J$76</f>
        <v>EV Subsidy</v>
      </c>
      <c r="K79" s="364" t="str">
        <f t="shared" si="110"/>
        <v>trans EV subsidy</v>
      </c>
      <c r="L79" s="360"/>
      <c r="M79" s="360"/>
      <c r="N79" s="360"/>
      <c r="O79" s="360"/>
      <c r="P79" s="360"/>
      <c r="Q79" s="360"/>
      <c r="R79" s="365"/>
      <c r="S79" s="360"/>
      <c r="T79" s="360"/>
      <c r="U79" s="8"/>
      <c r="V79" s="8"/>
      <c r="W79" s="8"/>
      <c r="X79" s="8"/>
      <c r="Y79" s="8"/>
      <c r="Z79" s="8"/>
    </row>
    <row r="80" spans="1:26" ht="15.75" customHeight="1" x14ac:dyDescent="0.45">
      <c r="A80" s="360" t="str">
        <f t="shared" ref="A80:C80" si="111">A$76</f>
        <v>Transportation</v>
      </c>
      <c r="B80" s="360" t="str">
        <f t="shared" si="111"/>
        <v>Electric Vehicle Subsidy</v>
      </c>
      <c r="C80" s="360" t="str">
        <f t="shared" si="111"/>
        <v>Additional EV Subsidy Percentage</v>
      </c>
      <c r="D80" s="360" t="s">
        <v>123</v>
      </c>
      <c r="E80" s="360" t="s">
        <v>85</v>
      </c>
      <c r="F80" s="360" t="s">
        <v>124</v>
      </c>
      <c r="G80" s="360" t="s">
        <v>134</v>
      </c>
      <c r="H80" s="361"/>
      <c r="I80" s="364" t="s">
        <v>76</v>
      </c>
      <c r="J80" s="360" t="str">
        <f t="shared" ref="J80:K80" si="112">J$76</f>
        <v>EV Subsidy</v>
      </c>
      <c r="K80" s="364" t="str">
        <f t="shared" si="112"/>
        <v>trans EV subsidy</v>
      </c>
      <c r="L80" s="360"/>
      <c r="M80" s="360"/>
      <c r="N80" s="360"/>
      <c r="O80" s="360"/>
      <c r="P80" s="360"/>
      <c r="Q80" s="360"/>
      <c r="R80" s="365"/>
      <c r="S80" s="360"/>
      <c r="T80" s="360"/>
      <c r="U80" s="8"/>
      <c r="V80" s="8"/>
      <c r="W80" s="8"/>
      <c r="X80" s="8"/>
      <c r="Y80" s="8"/>
      <c r="Z80" s="8"/>
    </row>
    <row r="81" spans="1:26" ht="15.75" customHeight="1" x14ac:dyDescent="0.45">
      <c r="A81" s="360" t="str">
        <f t="shared" ref="A81:C81" si="113">A$76</f>
        <v>Transportation</v>
      </c>
      <c r="B81" s="360" t="str">
        <f t="shared" si="113"/>
        <v>Electric Vehicle Subsidy</v>
      </c>
      <c r="C81" s="360" t="str">
        <f t="shared" si="113"/>
        <v>Additional EV Subsidy Percentage</v>
      </c>
      <c r="D81" s="360" t="s">
        <v>130</v>
      </c>
      <c r="E81" s="360" t="s">
        <v>85</v>
      </c>
      <c r="F81" s="360" t="s">
        <v>131</v>
      </c>
      <c r="G81" s="360" t="s">
        <v>134</v>
      </c>
      <c r="H81" s="361"/>
      <c r="I81" s="364" t="s">
        <v>76</v>
      </c>
      <c r="J81" s="360" t="str">
        <f t="shared" ref="J81:K81" si="114">J$76</f>
        <v>EV Subsidy</v>
      </c>
      <c r="K81" s="364" t="str">
        <f t="shared" si="114"/>
        <v>trans EV subsidy</v>
      </c>
      <c r="L81" s="360"/>
      <c r="M81" s="360"/>
      <c r="N81" s="360"/>
      <c r="O81" s="360"/>
      <c r="P81" s="360"/>
      <c r="Q81" s="360"/>
      <c r="R81" s="365"/>
      <c r="S81" s="360"/>
      <c r="T81" s="360"/>
      <c r="U81" s="8"/>
      <c r="V81" s="8"/>
      <c r="W81" s="8"/>
      <c r="X81" s="8"/>
      <c r="Y81" s="8"/>
      <c r="Z81" s="8"/>
    </row>
    <row r="82" spans="1:26" ht="15.75" customHeight="1" x14ac:dyDescent="0.45">
      <c r="A82" s="360" t="str">
        <f t="shared" ref="A82:C82" si="115">A$76</f>
        <v>Transportation</v>
      </c>
      <c r="B82" s="360" t="str">
        <f t="shared" si="115"/>
        <v>Electric Vehicle Subsidy</v>
      </c>
      <c r="C82" s="360" t="str">
        <f t="shared" si="115"/>
        <v>Additional EV Subsidy Percentage</v>
      </c>
      <c r="D82" s="360" t="s">
        <v>123</v>
      </c>
      <c r="E82" s="360" t="s">
        <v>88</v>
      </c>
      <c r="F82" s="360" t="s">
        <v>124</v>
      </c>
      <c r="G82" s="360" t="s">
        <v>137</v>
      </c>
      <c r="H82" s="361"/>
      <c r="I82" s="364" t="s">
        <v>76</v>
      </c>
      <c r="J82" s="360" t="str">
        <f t="shared" ref="J82:K82" si="116">J$76</f>
        <v>EV Subsidy</v>
      </c>
      <c r="K82" s="364" t="str">
        <f t="shared" si="116"/>
        <v>trans EV subsidy</v>
      </c>
      <c r="L82" s="360"/>
      <c r="M82" s="360"/>
      <c r="N82" s="360"/>
      <c r="O82" s="360"/>
      <c r="P82" s="360"/>
      <c r="Q82" s="360"/>
      <c r="R82" s="365"/>
      <c r="S82" s="360"/>
      <c r="T82" s="360"/>
      <c r="U82" s="8"/>
      <c r="V82" s="8"/>
      <c r="W82" s="8"/>
      <c r="X82" s="8"/>
      <c r="Y82" s="8"/>
      <c r="Z82" s="8"/>
    </row>
    <row r="83" spans="1:26" ht="15.75" customHeight="1" x14ac:dyDescent="0.45">
      <c r="A83" s="360" t="str">
        <f t="shared" ref="A83:C83" si="117">A$76</f>
        <v>Transportation</v>
      </c>
      <c r="B83" s="360" t="str">
        <f t="shared" si="117"/>
        <v>Electric Vehicle Subsidy</v>
      </c>
      <c r="C83" s="360" t="str">
        <f t="shared" si="117"/>
        <v>Additional EV Subsidy Percentage</v>
      </c>
      <c r="D83" s="360" t="s">
        <v>130</v>
      </c>
      <c r="E83" s="360" t="s">
        <v>88</v>
      </c>
      <c r="F83" s="360" t="s">
        <v>131</v>
      </c>
      <c r="G83" s="360" t="s">
        <v>137</v>
      </c>
      <c r="H83" s="361"/>
      <c r="I83" s="364" t="s">
        <v>76</v>
      </c>
      <c r="J83" s="360" t="str">
        <f t="shared" ref="J83:K83" si="118">J$76</f>
        <v>EV Subsidy</v>
      </c>
      <c r="K83" s="364" t="str">
        <f t="shared" si="118"/>
        <v>trans EV subsidy</v>
      </c>
      <c r="L83" s="360"/>
      <c r="M83" s="360"/>
      <c r="N83" s="360"/>
      <c r="O83" s="360"/>
      <c r="P83" s="360"/>
      <c r="Q83" s="360"/>
      <c r="R83" s="365"/>
      <c r="S83" s="360"/>
      <c r="T83" s="360"/>
      <c r="U83" s="8"/>
      <c r="V83" s="8"/>
      <c r="W83" s="8"/>
      <c r="X83" s="8"/>
      <c r="Y83" s="8"/>
      <c r="Z83" s="8"/>
    </row>
    <row r="84" spans="1:26" ht="15.75" customHeight="1" x14ac:dyDescent="0.45">
      <c r="A84" s="360" t="str">
        <f t="shared" ref="A84:C84" si="119">A$76</f>
        <v>Transportation</v>
      </c>
      <c r="B84" s="360" t="str">
        <f t="shared" si="119"/>
        <v>Electric Vehicle Subsidy</v>
      </c>
      <c r="C84" s="360" t="str">
        <f t="shared" si="119"/>
        <v>Additional EV Subsidy Percentage</v>
      </c>
      <c r="D84" s="360" t="s">
        <v>123</v>
      </c>
      <c r="E84" s="360" t="s">
        <v>96</v>
      </c>
      <c r="F84" s="360" t="s">
        <v>124</v>
      </c>
      <c r="G84" s="360" t="s">
        <v>138</v>
      </c>
      <c r="H84" s="361"/>
      <c r="I84" s="364" t="s">
        <v>76</v>
      </c>
      <c r="J84" s="360" t="str">
        <f t="shared" ref="J84:K84" si="120">J$76</f>
        <v>EV Subsidy</v>
      </c>
      <c r="K84" s="364" t="str">
        <f t="shared" si="120"/>
        <v>trans EV subsidy</v>
      </c>
      <c r="L84" s="360"/>
      <c r="M84" s="360"/>
      <c r="N84" s="360"/>
      <c r="O84" s="360"/>
      <c r="P84" s="360"/>
      <c r="Q84" s="360"/>
      <c r="R84" s="365"/>
      <c r="S84" s="360"/>
      <c r="T84" s="360"/>
      <c r="U84" s="8"/>
      <c r="V84" s="8"/>
      <c r="W84" s="8"/>
      <c r="X84" s="8"/>
      <c r="Y84" s="8"/>
      <c r="Z84" s="8"/>
    </row>
    <row r="85" spans="1:26" ht="15.75" customHeight="1" x14ac:dyDescent="0.45">
      <c r="A85" s="360" t="str">
        <f t="shared" ref="A85:C85" si="121">A$76</f>
        <v>Transportation</v>
      </c>
      <c r="B85" s="360" t="str">
        <f t="shared" si="121"/>
        <v>Electric Vehicle Subsidy</v>
      </c>
      <c r="C85" s="360" t="str">
        <f t="shared" si="121"/>
        <v>Additional EV Subsidy Percentage</v>
      </c>
      <c r="D85" s="360" t="s">
        <v>130</v>
      </c>
      <c r="E85" s="360" t="s">
        <v>96</v>
      </c>
      <c r="F85" s="360" t="s">
        <v>131</v>
      </c>
      <c r="G85" s="360" t="s">
        <v>138</v>
      </c>
      <c r="H85" s="361"/>
      <c r="I85" s="364" t="s">
        <v>76</v>
      </c>
      <c r="J85" s="360" t="str">
        <f t="shared" ref="J85:K85" si="122">J$76</f>
        <v>EV Subsidy</v>
      </c>
      <c r="K85" s="364" t="str">
        <f t="shared" si="122"/>
        <v>trans EV subsidy</v>
      </c>
      <c r="L85" s="360"/>
      <c r="M85" s="360"/>
      <c r="N85" s="360"/>
      <c r="O85" s="360"/>
      <c r="P85" s="360"/>
      <c r="Q85" s="360"/>
      <c r="R85" s="365"/>
      <c r="S85" s="360"/>
      <c r="T85" s="360"/>
      <c r="U85" s="8"/>
      <c r="V85" s="8"/>
      <c r="W85" s="8"/>
      <c r="X85" s="8"/>
      <c r="Y85" s="8"/>
      <c r="Z85" s="8"/>
    </row>
    <row r="86" spans="1:26" ht="15.75" customHeight="1" x14ac:dyDescent="0.45">
      <c r="A86" s="360" t="str">
        <f t="shared" ref="A86:C86" si="123">A$76</f>
        <v>Transportation</v>
      </c>
      <c r="B86" s="360" t="str">
        <f t="shared" si="123"/>
        <v>Electric Vehicle Subsidy</v>
      </c>
      <c r="C86" s="360" t="str">
        <f t="shared" si="123"/>
        <v>Additional EV Subsidy Percentage</v>
      </c>
      <c r="D86" s="360" t="s">
        <v>123</v>
      </c>
      <c r="E86" s="360" t="s">
        <v>104</v>
      </c>
      <c r="F86" s="360" t="s">
        <v>124</v>
      </c>
      <c r="G86" s="360" t="s">
        <v>139</v>
      </c>
      <c r="H86" s="361"/>
      <c r="I86" s="364" t="s">
        <v>76</v>
      </c>
      <c r="J86" s="360" t="str">
        <f t="shared" ref="J86:K86" si="124">J$76</f>
        <v>EV Subsidy</v>
      </c>
      <c r="K86" s="364" t="str">
        <f t="shared" si="124"/>
        <v>trans EV subsidy</v>
      </c>
      <c r="L86" s="360"/>
      <c r="M86" s="360"/>
      <c r="N86" s="360"/>
      <c r="O86" s="360"/>
      <c r="P86" s="360"/>
      <c r="Q86" s="360"/>
      <c r="R86" s="365"/>
      <c r="S86" s="360"/>
      <c r="T86" s="360"/>
      <c r="U86" s="8"/>
      <c r="V86" s="8"/>
      <c r="W86" s="8"/>
      <c r="X86" s="8"/>
      <c r="Y86" s="8"/>
      <c r="Z86" s="8"/>
    </row>
    <row r="87" spans="1:26" ht="15.75" customHeight="1" x14ac:dyDescent="0.45">
      <c r="A87" s="360" t="str">
        <f t="shared" ref="A87:C87" si="125">A$76</f>
        <v>Transportation</v>
      </c>
      <c r="B87" s="360" t="str">
        <f t="shared" si="125"/>
        <v>Electric Vehicle Subsidy</v>
      </c>
      <c r="C87" s="360" t="str">
        <f t="shared" si="125"/>
        <v>Additional EV Subsidy Percentage</v>
      </c>
      <c r="D87" s="360" t="s">
        <v>130</v>
      </c>
      <c r="E87" s="360" t="s">
        <v>104</v>
      </c>
      <c r="F87" s="360" t="s">
        <v>131</v>
      </c>
      <c r="G87" s="360" t="s">
        <v>139</v>
      </c>
      <c r="H87" s="361"/>
      <c r="I87" s="364" t="s">
        <v>76</v>
      </c>
      <c r="J87" s="360" t="str">
        <f t="shared" ref="J87:K87" si="126">J$76</f>
        <v>EV Subsidy</v>
      </c>
      <c r="K87" s="364" t="str">
        <f t="shared" si="126"/>
        <v>trans EV subsidy</v>
      </c>
      <c r="L87" s="360"/>
      <c r="M87" s="360"/>
      <c r="N87" s="360"/>
      <c r="O87" s="360"/>
      <c r="P87" s="360"/>
      <c r="Q87" s="360"/>
      <c r="R87" s="365"/>
      <c r="S87" s="360"/>
      <c r="T87" s="360"/>
      <c r="U87" s="8"/>
      <c r="V87" s="8"/>
      <c r="W87" s="8"/>
      <c r="X87" s="8"/>
      <c r="Y87" s="8"/>
      <c r="Z87" s="8"/>
    </row>
    <row r="88" spans="1:26" ht="15.75" customHeight="1" x14ac:dyDescent="0.45">
      <c r="A88" s="360" t="s">
        <v>57</v>
      </c>
      <c r="B88" s="360" t="s">
        <v>147</v>
      </c>
      <c r="C88" s="360" t="s">
        <v>148</v>
      </c>
      <c r="D88" s="364"/>
      <c r="E88" s="364"/>
      <c r="F88" s="364"/>
      <c r="G88" s="364"/>
      <c r="H88" s="361">
        <v>1</v>
      </c>
      <c r="I88" s="362" t="s">
        <v>63</v>
      </c>
      <c r="J88" s="361" t="s">
        <v>147</v>
      </c>
      <c r="K88" s="360" t="s">
        <v>149</v>
      </c>
      <c r="L88" s="363">
        <v>0</v>
      </c>
      <c r="M88" s="363">
        <v>1</v>
      </c>
      <c r="N88" s="363">
        <v>0.02</v>
      </c>
      <c r="O88" s="364" t="s">
        <v>150</v>
      </c>
      <c r="P88" s="364" t="s">
        <v>4045</v>
      </c>
      <c r="Q88" s="364" t="s">
        <v>151</v>
      </c>
      <c r="R88" s="368" t="s">
        <v>152</v>
      </c>
      <c r="S88" s="371" t="s">
        <v>4046</v>
      </c>
      <c r="T88" s="364" t="s">
        <v>4047</v>
      </c>
      <c r="U88" s="8"/>
      <c r="V88" s="8"/>
      <c r="W88" s="8"/>
      <c r="X88" s="8"/>
      <c r="Y88" s="8"/>
      <c r="Z88" s="8"/>
    </row>
    <row r="89" spans="1:26" ht="24" customHeight="1" x14ac:dyDescent="0.45">
      <c r="A89" s="360" t="s">
        <v>57</v>
      </c>
      <c r="B89" s="360" t="s">
        <v>153</v>
      </c>
      <c r="C89" s="360" t="s">
        <v>154</v>
      </c>
      <c r="D89" s="364" t="s">
        <v>123</v>
      </c>
      <c r="E89" s="364" t="s">
        <v>60</v>
      </c>
      <c r="F89" s="364" t="s">
        <v>124</v>
      </c>
      <c r="G89" s="364" t="s">
        <v>60</v>
      </c>
      <c r="H89" s="361">
        <v>362</v>
      </c>
      <c r="I89" s="362" t="s">
        <v>63</v>
      </c>
      <c r="J89" s="361" t="s">
        <v>155</v>
      </c>
      <c r="K89" s="360" t="s">
        <v>156</v>
      </c>
      <c r="L89" s="363">
        <v>0</v>
      </c>
      <c r="M89" s="363">
        <v>0.3</v>
      </c>
      <c r="N89" s="363">
        <v>0.01</v>
      </c>
      <c r="O89" s="364" t="s">
        <v>157</v>
      </c>
      <c r="P89" s="364" t="s">
        <v>4048</v>
      </c>
      <c r="Q89" s="364" t="s">
        <v>158</v>
      </c>
      <c r="R89" s="368" t="s">
        <v>159</v>
      </c>
      <c r="S89" s="372" t="s">
        <v>4049</v>
      </c>
      <c r="T89" s="366" t="s">
        <v>4050</v>
      </c>
      <c r="U89" s="8"/>
      <c r="V89" s="8"/>
      <c r="W89" s="8"/>
      <c r="X89" s="8"/>
      <c r="Y89" s="8"/>
      <c r="Z89" s="8"/>
    </row>
    <row r="90" spans="1:26" ht="24" customHeight="1" x14ac:dyDescent="0.45">
      <c r="A90" s="360" t="str">
        <f t="shared" ref="A90:C99" si="127">A$89</f>
        <v>Transportation</v>
      </c>
      <c r="B90" s="360" t="str">
        <f t="shared" si="127"/>
        <v>Fuel Economy Standard</v>
      </c>
      <c r="C90" s="360" t="str">
        <f t="shared" si="127"/>
        <v>Percentage Additional Improvement of Fuel Economy Std</v>
      </c>
      <c r="D90" s="364" t="s">
        <v>130</v>
      </c>
      <c r="E90" s="364" t="s">
        <v>60</v>
      </c>
      <c r="F90" s="364" t="s">
        <v>131</v>
      </c>
      <c r="G90" s="364" t="s">
        <v>60</v>
      </c>
      <c r="H90" s="361">
        <v>363</v>
      </c>
      <c r="I90" s="362" t="s">
        <v>63</v>
      </c>
      <c r="J90" s="361" t="str">
        <f t="shared" ref="J90:O99" si="128">J$89</f>
        <v>Vehicle Fuel Economy Standards</v>
      </c>
      <c r="K90" s="361" t="str">
        <f t="shared" si="128"/>
        <v>trans fuel economy standards</v>
      </c>
      <c r="L90" s="363">
        <f t="shared" si="128"/>
        <v>0</v>
      </c>
      <c r="M90" s="363">
        <f t="shared" si="128"/>
        <v>0.3</v>
      </c>
      <c r="N90" s="363">
        <f t="shared" si="128"/>
        <v>0.01</v>
      </c>
      <c r="O90" s="364" t="str">
        <f t="shared" si="128"/>
        <v>% increase in miles/gal</v>
      </c>
      <c r="P90" s="364" t="s">
        <v>4051</v>
      </c>
      <c r="Q90" s="364" t="str">
        <f>Q$89</f>
        <v>transportation-sector-main.html#fuel-econ-std</v>
      </c>
      <c r="R90" s="368" t="str">
        <f>R$89</f>
        <v>fuel-economy-standard.html</v>
      </c>
      <c r="S90" s="372" t="s">
        <v>4049</v>
      </c>
      <c r="T90" s="366" t="s">
        <v>4050</v>
      </c>
      <c r="U90" s="8"/>
      <c r="V90" s="8"/>
      <c r="W90" s="8"/>
      <c r="X90" s="8"/>
      <c r="Y90" s="8"/>
      <c r="Z90" s="8"/>
    </row>
    <row r="91" spans="1:26" ht="19.05" customHeight="1" x14ac:dyDescent="0.45">
      <c r="A91" s="360" t="str">
        <f t="shared" si="127"/>
        <v>Transportation</v>
      </c>
      <c r="B91" s="360" t="str">
        <f t="shared" si="127"/>
        <v>Fuel Economy Standard</v>
      </c>
      <c r="C91" s="360" t="str">
        <f t="shared" si="127"/>
        <v>Percentage Additional Improvement of Fuel Economy Std</v>
      </c>
      <c r="D91" s="364" t="s">
        <v>123</v>
      </c>
      <c r="E91" s="364" t="s">
        <v>82</v>
      </c>
      <c r="F91" s="364" t="s">
        <v>124</v>
      </c>
      <c r="G91" s="364" t="s">
        <v>82</v>
      </c>
      <c r="H91" s="361">
        <v>364</v>
      </c>
      <c r="I91" s="362" t="s">
        <v>63</v>
      </c>
      <c r="J91" s="361" t="str">
        <f t="shared" si="128"/>
        <v>Vehicle Fuel Economy Standards</v>
      </c>
      <c r="K91" s="361" t="str">
        <f t="shared" si="128"/>
        <v>trans fuel economy standards</v>
      </c>
      <c r="L91" s="363">
        <f t="shared" si="128"/>
        <v>0</v>
      </c>
      <c r="M91" s="363">
        <v>0.3</v>
      </c>
      <c r="N91" s="363">
        <f t="shared" si="128"/>
        <v>0.01</v>
      </c>
      <c r="O91" s="364" t="str">
        <f t="shared" si="128"/>
        <v>% increase in miles/gal</v>
      </c>
      <c r="P91" s="364" t="s">
        <v>4052</v>
      </c>
      <c r="Q91" s="364" t="str">
        <f t="shared" ref="Q91:R99" si="129">Q$89</f>
        <v>transportation-sector-main.html#fuel-econ-std</v>
      </c>
      <c r="R91" s="368" t="str">
        <f t="shared" si="129"/>
        <v>fuel-economy-standard.html</v>
      </c>
      <c r="S91" s="373" t="s">
        <v>4053</v>
      </c>
      <c r="T91" s="366" t="s">
        <v>4050</v>
      </c>
      <c r="U91" s="8"/>
      <c r="V91" s="8"/>
      <c r="W91" s="8"/>
      <c r="X91" s="8"/>
      <c r="Y91" s="8"/>
      <c r="Z91" s="8"/>
    </row>
    <row r="92" spans="1:26" ht="34.049999999999997" customHeight="1" x14ac:dyDescent="0.45">
      <c r="A92" s="360" t="str">
        <f t="shared" si="127"/>
        <v>Transportation</v>
      </c>
      <c r="B92" s="360" t="str">
        <f t="shared" si="127"/>
        <v>Fuel Economy Standard</v>
      </c>
      <c r="C92" s="360" t="str">
        <f t="shared" si="127"/>
        <v>Percentage Additional Improvement of Fuel Economy Std</v>
      </c>
      <c r="D92" s="364" t="s">
        <v>130</v>
      </c>
      <c r="E92" s="364" t="s">
        <v>82</v>
      </c>
      <c r="F92" s="364" t="s">
        <v>131</v>
      </c>
      <c r="G92" s="364" t="s">
        <v>82</v>
      </c>
      <c r="H92" s="361">
        <v>365</v>
      </c>
      <c r="I92" s="362" t="s">
        <v>63</v>
      </c>
      <c r="J92" s="361" t="str">
        <f t="shared" si="128"/>
        <v>Vehicle Fuel Economy Standards</v>
      </c>
      <c r="K92" s="361" t="str">
        <f t="shared" si="128"/>
        <v>trans fuel economy standards</v>
      </c>
      <c r="L92" s="363">
        <f t="shared" si="128"/>
        <v>0</v>
      </c>
      <c r="M92" s="363">
        <v>0.3</v>
      </c>
      <c r="N92" s="363">
        <f t="shared" si="128"/>
        <v>0.01</v>
      </c>
      <c r="O92" s="364" t="str">
        <f t="shared" si="128"/>
        <v>% increase in miles/gal</v>
      </c>
      <c r="P92" s="364" t="s">
        <v>4054</v>
      </c>
      <c r="Q92" s="364" t="str">
        <f t="shared" si="129"/>
        <v>transportation-sector-main.html#fuel-econ-std</v>
      </c>
      <c r="R92" s="368" t="str">
        <f t="shared" si="129"/>
        <v>fuel-economy-standard.html</v>
      </c>
      <c r="S92" s="373" t="s">
        <v>4053</v>
      </c>
      <c r="T92" s="366" t="s">
        <v>4050</v>
      </c>
      <c r="U92" s="8"/>
      <c r="V92" s="8"/>
      <c r="W92" s="8"/>
      <c r="X92" s="8"/>
      <c r="Y92" s="8"/>
      <c r="Z92" s="8"/>
    </row>
    <row r="93" spans="1:26" ht="15.75" customHeight="1" x14ac:dyDescent="0.45">
      <c r="A93" s="360" t="str">
        <f t="shared" si="127"/>
        <v>Transportation</v>
      </c>
      <c r="B93" s="360" t="str">
        <f t="shared" si="127"/>
        <v>Fuel Economy Standard</v>
      </c>
      <c r="C93" s="360" t="str">
        <f t="shared" si="127"/>
        <v>Percentage Additional Improvement of Fuel Economy Std</v>
      </c>
      <c r="D93" s="364" t="s">
        <v>123</v>
      </c>
      <c r="E93" s="364" t="s">
        <v>85</v>
      </c>
      <c r="F93" s="364" t="s">
        <v>124</v>
      </c>
      <c r="G93" s="364" t="s">
        <v>134</v>
      </c>
      <c r="H93" s="361">
        <v>366</v>
      </c>
      <c r="I93" s="362" t="s">
        <v>63</v>
      </c>
      <c r="J93" s="361" t="str">
        <f t="shared" si="128"/>
        <v>Vehicle Fuel Economy Standards</v>
      </c>
      <c r="K93" s="361" t="str">
        <f t="shared" si="128"/>
        <v>trans fuel economy standards</v>
      </c>
      <c r="L93" s="363">
        <f t="shared" si="128"/>
        <v>0</v>
      </c>
      <c r="M93" s="363">
        <v>0.5</v>
      </c>
      <c r="N93" s="363">
        <f t="shared" si="128"/>
        <v>0.01</v>
      </c>
      <c r="O93" s="364" t="str">
        <f t="shared" si="128"/>
        <v>% increase in miles/gal</v>
      </c>
      <c r="P93" s="360" t="s">
        <v>4055</v>
      </c>
      <c r="Q93" s="364" t="str">
        <f t="shared" si="129"/>
        <v>transportation-sector-main.html#fuel-econ-std</v>
      </c>
      <c r="R93" s="368" t="str">
        <f t="shared" si="129"/>
        <v>fuel-economy-standard.html</v>
      </c>
      <c r="S93" s="364" t="s">
        <v>4053</v>
      </c>
      <c r="T93" s="364" t="s">
        <v>4056</v>
      </c>
      <c r="U93" s="8"/>
      <c r="V93" s="8"/>
      <c r="W93" s="8"/>
      <c r="X93" s="8"/>
      <c r="Y93" s="8"/>
      <c r="Z93" s="8"/>
    </row>
    <row r="94" spans="1:26" ht="15.75" customHeight="1" x14ac:dyDescent="0.45">
      <c r="A94" s="360" t="str">
        <f t="shared" si="127"/>
        <v>Transportation</v>
      </c>
      <c r="B94" s="360" t="str">
        <f t="shared" si="127"/>
        <v>Fuel Economy Standard</v>
      </c>
      <c r="C94" s="360" t="str">
        <f t="shared" si="127"/>
        <v>Percentage Additional Improvement of Fuel Economy Std</v>
      </c>
      <c r="D94" s="364" t="s">
        <v>130</v>
      </c>
      <c r="E94" s="364" t="s">
        <v>85</v>
      </c>
      <c r="F94" s="364" t="s">
        <v>131</v>
      </c>
      <c r="G94" s="364" t="s">
        <v>134</v>
      </c>
      <c r="H94" s="361">
        <v>367</v>
      </c>
      <c r="I94" s="362" t="s">
        <v>63</v>
      </c>
      <c r="J94" s="361" t="str">
        <f t="shared" si="128"/>
        <v>Vehicle Fuel Economy Standards</v>
      </c>
      <c r="K94" s="361" t="str">
        <f t="shared" si="128"/>
        <v>trans fuel economy standards</v>
      </c>
      <c r="L94" s="363">
        <f t="shared" si="128"/>
        <v>0</v>
      </c>
      <c r="M94" s="363">
        <v>0.5</v>
      </c>
      <c r="N94" s="363">
        <f t="shared" si="128"/>
        <v>0.01</v>
      </c>
      <c r="O94" s="364" t="str">
        <f t="shared" si="128"/>
        <v>% increase in miles/gal</v>
      </c>
      <c r="P94" s="364" t="s">
        <v>4057</v>
      </c>
      <c r="Q94" s="364" t="str">
        <f t="shared" si="129"/>
        <v>transportation-sector-main.html#fuel-econ-std</v>
      </c>
      <c r="R94" s="368" t="str">
        <f t="shared" si="129"/>
        <v>fuel-economy-standard.html</v>
      </c>
      <c r="S94" s="364" t="s">
        <v>4053</v>
      </c>
      <c r="T94" s="363" t="s">
        <v>4056</v>
      </c>
      <c r="U94" s="8"/>
      <c r="V94" s="8"/>
      <c r="W94" s="8"/>
      <c r="X94" s="8"/>
      <c r="Y94" s="8"/>
      <c r="Z94" s="8"/>
    </row>
    <row r="95" spans="1:26" ht="15.75" customHeight="1" x14ac:dyDescent="0.45">
      <c r="A95" s="360" t="str">
        <f t="shared" si="127"/>
        <v>Transportation</v>
      </c>
      <c r="B95" s="360" t="str">
        <f t="shared" si="127"/>
        <v>Fuel Economy Standard</v>
      </c>
      <c r="C95" s="360" t="str">
        <f t="shared" si="127"/>
        <v>Percentage Additional Improvement of Fuel Economy Std</v>
      </c>
      <c r="D95" s="364" t="s">
        <v>123</v>
      </c>
      <c r="E95" s="364" t="s">
        <v>88</v>
      </c>
      <c r="F95" s="364" t="s">
        <v>124</v>
      </c>
      <c r="G95" s="364" t="s">
        <v>137</v>
      </c>
      <c r="H95" s="361">
        <v>368</v>
      </c>
      <c r="I95" s="362" t="s">
        <v>63</v>
      </c>
      <c r="J95" s="361" t="str">
        <f t="shared" si="128"/>
        <v>Vehicle Fuel Economy Standards</v>
      </c>
      <c r="K95" s="361" t="str">
        <f t="shared" si="128"/>
        <v>trans fuel economy standards</v>
      </c>
      <c r="L95" s="363">
        <f t="shared" si="128"/>
        <v>0</v>
      </c>
      <c r="M95" s="363">
        <v>0.28000000000000003</v>
      </c>
      <c r="N95" s="363">
        <f t="shared" si="128"/>
        <v>0.01</v>
      </c>
      <c r="O95" s="364" t="str">
        <f t="shared" si="128"/>
        <v>% increase in miles/gal</v>
      </c>
      <c r="P95" s="364" t="s">
        <v>4058</v>
      </c>
      <c r="Q95" s="364" t="str">
        <f t="shared" si="129"/>
        <v>transportation-sector-main.html#fuel-econ-std</v>
      </c>
      <c r="R95" s="368" t="str">
        <f t="shared" si="129"/>
        <v>fuel-economy-standard.html</v>
      </c>
      <c r="S95" s="364" t="s">
        <v>4053</v>
      </c>
      <c r="T95" s="363" t="s">
        <v>4059</v>
      </c>
      <c r="U95" s="8"/>
      <c r="V95" s="8"/>
      <c r="W95" s="8"/>
      <c r="X95" s="8"/>
      <c r="Y95" s="8"/>
      <c r="Z95" s="8"/>
    </row>
    <row r="96" spans="1:26" ht="15.75" customHeight="1" x14ac:dyDescent="0.45">
      <c r="A96" s="360" t="str">
        <f t="shared" si="127"/>
        <v>Transportation</v>
      </c>
      <c r="B96" s="360" t="str">
        <f t="shared" si="127"/>
        <v>Fuel Economy Standard</v>
      </c>
      <c r="C96" s="360" t="str">
        <f t="shared" si="127"/>
        <v>Percentage Additional Improvement of Fuel Economy Std</v>
      </c>
      <c r="D96" s="364" t="s">
        <v>130</v>
      </c>
      <c r="E96" s="364" t="s">
        <v>88</v>
      </c>
      <c r="F96" s="364" t="s">
        <v>131</v>
      </c>
      <c r="G96" s="364" t="s">
        <v>137</v>
      </c>
      <c r="H96" s="361">
        <v>369</v>
      </c>
      <c r="I96" s="362" t="s">
        <v>63</v>
      </c>
      <c r="J96" s="361" t="str">
        <f t="shared" si="128"/>
        <v>Vehicle Fuel Economy Standards</v>
      </c>
      <c r="K96" s="361" t="str">
        <f t="shared" si="128"/>
        <v>trans fuel economy standards</v>
      </c>
      <c r="L96" s="363">
        <f t="shared" si="128"/>
        <v>0</v>
      </c>
      <c r="M96" s="363">
        <v>0.57999999999999996</v>
      </c>
      <c r="N96" s="363">
        <f t="shared" si="128"/>
        <v>0.01</v>
      </c>
      <c r="O96" s="364" t="str">
        <f t="shared" si="128"/>
        <v>% increase in miles/gal</v>
      </c>
      <c r="P96" s="364" t="s">
        <v>4060</v>
      </c>
      <c r="Q96" s="364" t="str">
        <f t="shared" si="129"/>
        <v>transportation-sector-main.html#fuel-econ-std</v>
      </c>
      <c r="R96" s="368" t="str">
        <f t="shared" si="129"/>
        <v>fuel-economy-standard.html</v>
      </c>
      <c r="S96" s="364" t="s">
        <v>4053</v>
      </c>
      <c r="T96" s="363" t="s">
        <v>4061</v>
      </c>
      <c r="U96" s="8"/>
      <c r="V96" s="8"/>
      <c r="W96" s="8"/>
      <c r="X96" s="8"/>
      <c r="Y96" s="8"/>
      <c r="Z96" s="8"/>
    </row>
    <row r="97" spans="1:26" ht="15.75" customHeight="1" x14ac:dyDescent="0.45">
      <c r="A97" s="360" t="str">
        <f t="shared" si="127"/>
        <v>Transportation</v>
      </c>
      <c r="B97" s="360" t="str">
        <f t="shared" si="127"/>
        <v>Fuel Economy Standard</v>
      </c>
      <c r="C97" s="360" t="str">
        <f t="shared" si="127"/>
        <v>Percentage Additional Improvement of Fuel Economy Std</v>
      </c>
      <c r="D97" s="364" t="s">
        <v>123</v>
      </c>
      <c r="E97" s="364" t="s">
        <v>96</v>
      </c>
      <c r="F97" s="364" t="s">
        <v>124</v>
      </c>
      <c r="G97" s="364" t="s">
        <v>138</v>
      </c>
      <c r="H97" s="361">
        <v>370</v>
      </c>
      <c r="I97" s="362" t="s">
        <v>63</v>
      </c>
      <c r="J97" s="361" t="str">
        <f t="shared" si="128"/>
        <v>Vehicle Fuel Economy Standards</v>
      </c>
      <c r="K97" s="361" t="str">
        <f t="shared" si="128"/>
        <v>trans fuel economy standards</v>
      </c>
      <c r="L97" s="363">
        <f t="shared" si="128"/>
        <v>0</v>
      </c>
      <c r="M97" s="363">
        <v>8.2199999999999995E-2</v>
      </c>
      <c r="N97" s="363">
        <f t="shared" si="128"/>
        <v>0.01</v>
      </c>
      <c r="O97" s="364" t="str">
        <f t="shared" si="128"/>
        <v>% increase in miles/gal</v>
      </c>
      <c r="P97" s="364" t="s">
        <v>4062</v>
      </c>
      <c r="Q97" s="364" t="str">
        <f t="shared" si="129"/>
        <v>transportation-sector-main.html#fuel-econ-std</v>
      </c>
      <c r="R97" s="368" t="str">
        <f t="shared" si="129"/>
        <v>fuel-economy-standard.html</v>
      </c>
      <c r="S97" s="363" t="s">
        <v>4063</v>
      </c>
      <c r="T97" s="363" t="s">
        <v>4064</v>
      </c>
      <c r="U97" s="8"/>
      <c r="V97" s="8"/>
      <c r="W97" s="8"/>
      <c r="X97" s="8"/>
      <c r="Y97" s="8"/>
      <c r="Z97" s="8"/>
    </row>
    <row r="98" spans="1:26" ht="15.75" customHeight="1" x14ac:dyDescent="0.45">
      <c r="A98" s="360" t="str">
        <f t="shared" si="127"/>
        <v>Transportation</v>
      </c>
      <c r="B98" s="360" t="str">
        <f t="shared" si="127"/>
        <v>Fuel Economy Standard</v>
      </c>
      <c r="C98" s="360" t="str">
        <f t="shared" si="127"/>
        <v>Percentage Additional Improvement of Fuel Economy Std</v>
      </c>
      <c r="D98" s="364" t="s">
        <v>130</v>
      </c>
      <c r="E98" s="364" t="s">
        <v>96</v>
      </c>
      <c r="F98" s="364" t="s">
        <v>131</v>
      </c>
      <c r="G98" s="364" t="s">
        <v>138</v>
      </c>
      <c r="H98" s="361">
        <v>371</v>
      </c>
      <c r="I98" s="362" t="s">
        <v>63</v>
      </c>
      <c r="J98" s="361" t="str">
        <f t="shared" si="128"/>
        <v>Vehicle Fuel Economy Standards</v>
      </c>
      <c r="K98" s="361" t="str">
        <f t="shared" si="128"/>
        <v>trans fuel economy standards</v>
      </c>
      <c r="L98" s="363">
        <f t="shared" si="128"/>
        <v>0</v>
      </c>
      <c r="M98" s="363">
        <f>M$97</f>
        <v>8.2199999999999995E-2</v>
      </c>
      <c r="N98" s="363">
        <f t="shared" si="128"/>
        <v>0.01</v>
      </c>
      <c r="O98" s="364" t="str">
        <f t="shared" si="128"/>
        <v>% increase in miles/gal</v>
      </c>
      <c r="P98" s="364" t="s">
        <v>4065</v>
      </c>
      <c r="Q98" s="364" t="str">
        <f t="shared" si="129"/>
        <v>transportation-sector-main.html#fuel-econ-std</v>
      </c>
      <c r="R98" s="368" t="str">
        <f t="shared" si="129"/>
        <v>fuel-economy-standard.html</v>
      </c>
      <c r="S98" s="363" t="s">
        <v>4063</v>
      </c>
      <c r="T98" s="363" t="s">
        <v>4064</v>
      </c>
      <c r="U98" s="8"/>
      <c r="V98" s="8"/>
      <c r="W98" s="8"/>
      <c r="X98" s="8"/>
      <c r="Y98" s="8"/>
      <c r="Z98" s="8"/>
    </row>
    <row r="99" spans="1:26" ht="15.75" customHeight="1" x14ac:dyDescent="0.45">
      <c r="A99" s="360" t="str">
        <f t="shared" si="127"/>
        <v>Transportation</v>
      </c>
      <c r="B99" s="360" t="str">
        <f t="shared" si="127"/>
        <v>Fuel Economy Standard</v>
      </c>
      <c r="C99" s="360" t="str">
        <f t="shared" si="127"/>
        <v>Percentage Additional Improvement of Fuel Economy Std</v>
      </c>
      <c r="D99" s="364" t="s">
        <v>123</v>
      </c>
      <c r="E99" s="364" t="s">
        <v>104</v>
      </c>
      <c r="F99" s="364" t="s">
        <v>124</v>
      </c>
      <c r="G99" s="364" t="s">
        <v>139</v>
      </c>
      <c r="H99" s="361">
        <v>372</v>
      </c>
      <c r="I99" s="362" t="s">
        <v>63</v>
      </c>
      <c r="J99" s="361" t="str">
        <f t="shared" si="128"/>
        <v>Vehicle Fuel Economy Standards</v>
      </c>
      <c r="K99" s="361" t="str">
        <f t="shared" si="128"/>
        <v>trans fuel economy standards</v>
      </c>
      <c r="L99" s="363">
        <f t="shared" si="128"/>
        <v>0</v>
      </c>
      <c r="M99" s="363">
        <v>0.15</v>
      </c>
      <c r="N99" s="363">
        <f t="shared" si="128"/>
        <v>0.01</v>
      </c>
      <c r="O99" s="364" t="str">
        <f t="shared" si="128"/>
        <v>% increase in miles/gal</v>
      </c>
      <c r="P99" s="364" t="s">
        <v>4066</v>
      </c>
      <c r="Q99" s="364" t="str">
        <f t="shared" si="129"/>
        <v>transportation-sector-main.html#fuel-econ-std</v>
      </c>
      <c r="R99" s="368" t="str">
        <f t="shared" si="129"/>
        <v>fuel-economy-standard.html</v>
      </c>
      <c r="S99" s="364" t="s">
        <v>4063</v>
      </c>
      <c r="T99" s="364" t="s">
        <v>4050</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360" t="s">
        <v>57</v>
      </c>
      <c r="B101" s="360" t="s">
        <v>161</v>
      </c>
      <c r="C101" s="360" t="s">
        <v>162</v>
      </c>
      <c r="D101" s="364" t="s">
        <v>123</v>
      </c>
      <c r="E101" s="364" t="s">
        <v>60</v>
      </c>
      <c r="F101" s="364" t="s">
        <v>124</v>
      </c>
      <c r="G101" s="364" t="s">
        <v>60</v>
      </c>
      <c r="H101" s="361">
        <v>460</v>
      </c>
      <c r="I101" s="364" t="s">
        <v>76</v>
      </c>
      <c r="J101" s="360" t="s">
        <v>163</v>
      </c>
      <c r="K101" s="360" t="s">
        <v>164</v>
      </c>
      <c r="L101" s="363">
        <v>0</v>
      </c>
      <c r="M101" s="363">
        <v>1</v>
      </c>
      <c r="N101" s="363">
        <v>0.01</v>
      </c>
      <c r="O101" s="364" t="s">
        <v>127</v>
      </c>
      <c r="P101" s="364" t="s">
        <v>165</v>
      </c>
      <c r="Q101" s="364"/>
      <c r="R101" s="368" t="s">
        <v>166</v>
      </c>
      <c r="S101" s="374" t="s">
        <v>167</v>
      </c>
      <c r="T101" s="364"/>
      <c r="U101" s="8"/>
      <c r="V101" s="8"/>
      <c r="W101" s="8"/>
      <c r="X101" s="8"/>
      <c r="Y101" s="8"/>
      <c r="Z101" s="8"/>
    </row>
    <row r="102" spans="1:26" ht="15.75" customHeight="1" x14ac:dyDescent="0.45">
      <c r="A102" s="360" t="str">
        <f t="shared" ref="A102:C102" si="132">A$101</f>
        <v>Transportation</v>
      </c>
      <c r="B102" s="360" t="str">
        <f t="shared" si="132"/>
        <v>Hydrogen Vehicle Sales Mandate</v>
      </c>
      <c r="C102" s="360" t="str">
        <f t="shared" si="132"/>
        <v>Minimum Required Hydrogen Vehicle Sales Percentage</v>
      </c>
      <c r="D102" s="364" t="s">
        <v>130</v>
      </c>
      <c r="E102" s="364" t="s">
        <v>60</v>
      </c>
      <c r="F102" s="364" t="s">
        <v>131</v>
      </c>
      <c r="G102" s="364" t="s">
        <v>60</v>
      </c>
      <c r="H102" s="361">
        <v>461</v>
      </c>
      <c r="I102" s="364" t="s">
        <v>76</v>
      </c>
      <c r="J102" s="360" t="str">
        <f t="shared" ref="J102:O102" si="133">J$101</f>
        <v>Hydrogen Veh Sales Mandate</v>
      </c>
      <c r="K102" s="360" t="str">
        <f t="shared" si="133"/>
        <v>trans hydrogen vehicle minimum</v>
      </c>
      <c r="L102" s="363">
        <f t="shared" si="133"/>
        <v>0</v>
      </c>
      <c r="M102" s="363">
        <f t="shared" si="133"/>
        <v>1</v>
      </c>
      <c r="N102" s="363">
        <f t="shared" si="133"/>
        <v>0.01</v>
      </c>
      <c r="O102" s="364" t="str">
        <f t="shared" si="133"/>
        <v>% of new vehicles sold</v>
      </c>
      <c r="P102" s="364" t="s">
        <v>168</v>
      </c>
      <c r="Q102" s="364"/>
      <c r="R102" s="368" t="str">
        <f t="shared" ref="R102:R104" si="134">R$101</f>
        <v>hydrogen-vehicle-mandate.html</v>
      </c>
      <c r="S102" s="364"/>
      <c r="T102" s="364"/>
      <c r="U102" s="8"/>
      <c r="V102" s="8"/>
      <c r="W102" s="8"/>
      <c r="X102" s="8"/>
      <c r="Y102" s="8"/>
      <c r="Z102" s="8"/>
    </row>
    <row r="103" spans="1:26" ht="15.75" customHeight="1" x14ac:dyDescent="0.45">
      <c r="A103" s="360" t="str">
        <f t="shared" ref="A103:C103" si="135">A$101</f>
        <v>Transportation</v>
      </c>
      <c r="B103" s="360" t="str">
        <f t="shared" si="135"/>
        <v>Hydrogen Vehicle Sales Mandate</v>
      </c>
      <c r="C103" s="360" t="str">
        <f t="shared" si="135"/>
        <v>Minimum Required Hydrogen Vehicle Sales Percentage</v>
      </c>
      <c r="D103" s="364" t="s">
        <v>123</v>
      </c>
      <c r="E103" s="364" t="s">
        <v>82</v>
      </c>
      <c r="F103" s="364" t="s">
        <v>124</v>
      </c>
      <c r="G103" s="364" t="s">
        <v>82</v>
      </c>
      <c r="H103" s="361">
        <v>462</v>
      </c>
      <c r="I103" s="364" t="s">
        <v>76</v>
      </c>
      <c r="J103" s="360" t="str">
        <f t="shared" ref="J103:O103" si="136">J$101</f>
        <v>Hydrogen Veh Sales Mandate</v>
      </c>
      <c r="K103" s="360" t="str">
        <f t="shared" si="136"/>
        <v>trans hydrogen vehicle minimum</v>
      </c>
      <c r="L103" s="363">
        <f t="shared" si="136"/>
        <v>0</v>
      </c>
      <c r="M103" s="363">
        <f t="shared" si="136"/>
        <v>1</v>
      </c>
      <c r="N103" s="363">
        <f t="shared" si="136"/>
        <v>0.01</v>
      </c>
      <c r="O103" s="364" t="str">
        <f t="shared" si="136"/>
        <v>% of new vehicles sold</v>
      </c>
      <c r="P103" s="364" t="s">
        <v>169</v>
      </c>
      <c r="Q103" s="364"/>
      <c r="R103" s="368" t="str">
        <f t="shared" si="134"/>
        <v>hydrogen-vehicle-mandate.html</v>
      </c>
      <c r="S103" s="364"/>
      <c r="T103" s="364"/>
      <c r="U103" s="8"/>
      <c r="V103" s="8"/>
      <c r="W103" s="8"/>
      <c r="X103" s="8"/>
      <c r="Y103" s="8"/>
      <c r="Z103" s="8"/>
    </row>
    <row r="104" spans="1:26" ht="15.75" customHeight="1" x14ac:dyDescent="0.45">
      <c r="A104" s="360" t="str">
        <f t="shared" ref="A104:C104" si="137">A$101</f>
        <v>Transportation</v>
      </c>
      <c r="B104" s="360" t="str">
        <f t="shared" si="137"/>
        <v>Hydrogen Vehicle Sales Mandate</v>
      </c>
      <c r="C104" s="360" t="str">
        <f t="shared" si="137"/>
        <v>Minimum Required Hydrogen Vehicle Sales Percentage</v>
      </c>
      <c r="D104" s="364" t="s">
        <v>130</v>
      </c>
      <c r="E104" s="364" t="s">
        <v>82</v>
      </c>
      <c r="F104" s="364" t="s">
        <v>131</v>
      </c>
      <c r="G104" s="364" t="s">
        <v>82</v>
      </c>
      <c r="H104" s="361">
        <v>463</v>
      </c>
      <c r="I104" s="364" t="s">
        <v>76</v>
      </c>
      <c r="J104" s="360" t="str">
        <f t="shared" ref="J104:O104" si="138">J$101</f>
        <v>Hydrogen Veh Sales Mandate</v>
      </c>
      <c r="K104" s="360" t="str">
        <f t="shared" si="138"/>
        <v>trans hydrogen vehicle minimum</v>
      </c>
      <c r="L104" s="363">
        <f t="shared" si="138"/>
        <v>0</v>
      </c>
      <c r="M104" s="363">
        <f t="shared" si="138"/>
        <v>1</v>
      </c>
      <c r="N104" s="363">
        <f t="shared" si="138"/>
        <v>0.01</v>
      </c>
      <c r="O104" s="364" t="str">
        <f t="shared" si="138"/>
        <v>% of new vehicles sold</v>
      </c>
      <c r="P104" s="364" t="s">
        <v>170</v>
      </c>
      <c r="Q104" s="364"/>
      <c r="R104" s="368" t="str">
        <f t="shared" si="134"/>
        <v>hydrogen-vehicle-mandate.html</v>
      </c>
      <c r="S104" s="364"/>
      <c r="T104" s="364"/>
      <c r="U104" s="8"/>
      <c r="V104" s="8"/>
      <c r="W104" s="8"/>
      <c r="X104" s="8"/>
      <c r="Y104" s="8"/>
      <c r="Z104" s="8"/>
    </row>
    <row r="105" spans="1:26" ht="15.75" customHeight="1" x14ac:dyDescent="0.45">
      <c r="A105" s="360" t="str">
        <f t="shared" ref="A105:C105" si="139">A$101</f>
        <v>Transportation</v>
      </c>
      <c r="B105" s="360" t="str">
        <f t="shared" si="139"/>
        <v>Hydrogen Vehicle Sales Mandate</v>
      </c>
      <c r="C105" s="360" t="str">
        <f t="shared" si="139"/>
        <v>Minimum Required Hydrogen Vehicle Sales Percentage</v>
      </c>
      <c r="D105" s="364" t="s">
        <v>123</v>
      </c>
      <c r="E105" s="364" t="s">
        <v>85</v>
      </c>
      <c r="F105" s="364" t="s">
        <v>124</v>
      </c>
      <c r="G105" s="364" t="s">
        <v>134</v>
      </c>
      <c r="H105" s="361">
        <v>502</v>
      </c>
      <c r="I105" s="364" t="s">
        <v>76</v>
      </c>
      <c r="J105" s="360" t="str">
        <f t="shared" ref="J105:O105" si="140">J$101</f>
        <v>Hydrogen Veh Sales Mandate</v>
      </c>
      <c r="K105" s="360" t="str">
        <f t="shared" si="140"/>
        <v>trans hydrogen vehicle minimum</v>
      </c>
      <c r="L105" s="363">
        <f t="shared" si="140"/>
        <v>0</v>
      </c>
      <c r="M105" s="363">
        <f t="shared" si="140"/>
        <v>1</v>
      </c>
      <c r="N105" s="363">
        <f t="shared" si="140"/>
        <v>0.01</v>
      </c>
      <c r="O105" s="364" t="str">
        <f t="shared" si="140"/>
        <v>% of new vehicles sold</v>
      </c>
      <c r="P105" s="364" t="s">
        <v>171</v>
      </c>
      <c r="Q105" s="364"/>
      <c r="R105" s="368"/>
      <c r="S105" s="364"/>
      <c r="T105" s="364"/>
      <c r="U105" s="8"/>
      <c r="V105" s="8"/>
      <c r="W105" s="8"/>
      <c r="X105" s="8"/>
      <c r="Y105" s="8"/>
      <c r="Z105" s="8"/>
    </row>
    <row r="106" spans="1:26" ht="15.75" customHeight="1" x14ac:dyDescent="0.45">
      <c r="A106" s="360" t="str">
        <f t="shared" ref="A106:C106" si="141">A$101</f>
        <v>Transportation</v>
      </c>
      <c r="B106" s="360" t="str">
        <f t="shared" si="141"/>
        <v>Hydrogen Vehicle Sales Mandate</v>
      </c>
      <c r="C106" s="360" t="str">
        <f t="shared" si="141"/>
        <v>Minimum Required Hydrogen Vehicle Sales Percentage</v>
      </c>
      <c r="D106" s="364" t="s">
        <v>130</v>
      </c>
      <c r="E106" s="364" t="s">
        <v>85</v>
      </c>
      <c r="F106" s="364" t="s">
        <v>131</v>
      </c>
      <c r="G106" s="364" t="s">
        <v>134</v>
      </c>
      <c r="H106" s="361">
        <v>503</v>
      </c>
      <c r="I106" s="364" t="s">
        <v>76</v>
      </c>
      <c r="J106" s="360" t="str">
        <f t="shared" ref="J106:O106" si="142">J$101</f>
        <v>Hydrogen Veh Sales Mandate</v>
      </c>
      <c r="K106" s="360" t="str">
        <f t="shared" si="142"/>
        <v>trans hydrogen vehicle minimum</v>
      </c>
      <c r="L106" s="363">
        <f t="shared" si="142"/>
        <v>0</v>
      </c>
      <c r="M106" s="363">
        <f t="shared" si="142"/>
        <v>1</v>
      </c>
      <c r="N106" s="363">
        <f t="shared" si="142"/>
        <v>0.01</v>
      </c>
      <c r="O106" s="364" t="str">
        <f t="shared" si="142"/>
        <v>% of new vehicles sold</v>
      </c>
      <c r="P106" s="364" t="s">
        <v>172</v>
      </c>
      <c r="Q106" s="364"/>
      <c r="R106" s="368"/>
      <c r="S106" s="364"/>
      <c r="T106" s="364"/>
      <c r="U106" s="8"/>
      <c r="V106" s="8"/>
      <c r="W106" s="8"/>
      <c r="X106" s="8"/>
      <c r="Y106" s="8"/>
      <c r="Z106" s="8"/>
    </row>
    <row r="107" spans="1:26" ht="15.75" customHeight="1" x14ac:dyDescent="0.45">
      <c r="A107" s="360" t="str">
        <f t="shared" ref="A107:C107" si="143">A$101</f>
        <v>Transportation</v>
      </c>
      <c r="B107" s="360" t="str">
        <f t="shared" si="143"/>
        <v>Hydrogen Vehicle Sales Mandate</v>
      </c>
      <c r="C107" s="360" t="str">
        <f t="shared" si="143"/>
        <v>Minimum Required Hydrogen Vehicle Sales Percentage</v>
      </c>
      <c r="D107" s="364" t="s">
        <v>123</v>
      </c>
      <c r="E107" s="364" t="s">
        <v>88</v>
      </c>
      <c r="F107" s="364" t="s">
        <v>124</v>
      </c>
      <c r="G107" s="364" t="s">
        <v>137</v>
      </c>
      <c r="H107" s="361">
        <v>504</v>
      </c>
      <c r="I107" s="364" t="s">
        <v>76</v>
      </c>
      <c r="J107" s="360" t="str">
        <f t="shared" ref="J107:O107" si="144">J$101</f>
        <v>Hydrogen Veh Sales Mandate</v>
      </c>
      <c r="K107" s="360" t="str">
        <f t="shared" si="144"/>
        <v>trans hydrogen vehicle minimum</v>
      </c>
      <c r="L107" s="363">
        <f t="shared" si="144"/>
        <v>0</v>
      </c>
      <c r="M107" s="363">
        <f t="shared" si="144"/>
        <v>1</v>
      </c>
      <c r="N107" s="363">
        <f t="shared" si="144"/>
        <v>0.01</v>
      </c>
      <c r="O107" s="364" t="str">
        <f t="shared" si="144"/>
        <v>% of new vehicles sold</v>
      </c>
      <c r="P107" s="364" t="s">
        <v>173</v>
      </c>
      <c r="Q107" s="364"/>
      <c r="R107" s="368"/>
      <c r="S107" s="364"/>
      <c r="T107" s="364"/>
      <c r="U107" s="8"/>
      <c r="V107" s="8"/>
      <c r="W107" s="8"/>
      <c r="X107" s="8"/>
      <c r="Y107" s="8"/>
      <c r="Z107" s="8"/>
    </row>
    <row r="108" spans="1:26" ht="15.75" customHeight="1" x14ac:dyDescent="0.45">
      <c r="A108" s="360" t="str">
        <f t="shared" ref="A108:C108" si="145">A$101</f>
        <v>Transportation</v>
      </c>
      <c r="B108" s="360" t="str">
        <f t="shared" si="145"/>
        <v>Hydrogen Vehicle Sales Mandate</v>
      </c>
      <c r="C108" s="360" t="str">
        <f t="shared" si="145"/>
        <v>Minimum Required Hydrogen Vehicle Sales Percentage</v>
      </c>
      <c r="D108" s="364" t="s">
        <v>130</v>
      </c>
      <c r="E108" s="364" t="s">
        <v>88</v>
      </c>
      <c r="F108" s="364" t="s">
        <v>131</v>
      </c>
      <c r="G108" s="364" t="s">
        <v>137</v>
      </c>
      <c r="H108" s="361">
        <v>505</v>
      </c>
      <c r="I108" s="364" t="s">
        <v>76</v>
      </c>
      <c r="J108" s="360" t="str">
        <f t="shared" ref="J108:O108" si="146">J$101</f>
        <v>Hydrogen Veh Sales Mandate</v>
      </c>
      <c r="K108" s="360" t="str">
        <f t="shared" si="146"/>
        <v>trans hydrogen vehicle minimum</v>
      </c>
      <c r="L108" s="363">
        <f t="shared" si="146"/>
        <v>0</v>
      </c>
      <c r="M108" s="363">
        <f t="shared" si="146"/>
        <v>1</v>
      </c>
      <c r="N108" s="363">
        <f t="shared" si="146"/>
        <v>0.01</v>
      </c>
      <c r="O108" s="364" t="str">
        <f t="shared" si="146"/>
        <v>% of new vehicles sold</v>
      </c>
      <c r="P108" s="364" t="s">
        <v>174</v>
      </c>
      <c r="Q108" s="364"/>
      <c r="R108" s="368"/>
      <c r="S108" s="364"/>
      <c r="T108" s="364"/>
      <c r="U108" s="8"/>
      <c r="V108" s="8"/>
      <c r="W108" s="8"/>
      <c r="X108" s="8"/>
      <c r="Y108" s="8"/>
      <c r="Z108" s="8"/>
    </row>
    <row r="109" spans="1:26" ht="15.75" customHeight="1" x14ac:dyDescent="0.45">
      <c r="A109" s="360" t="str">
        <f t="shared" ref="A109:C109" si="147">A$101</f>
        <v>Transportation</v>
      </c>
      <c r="B109" s="360" t="str">
        <f t="shared" si="147"/>
        <v>Hydrogen Vehicle Sales Mandate</v>
      </c>
      <c r="C109" s="360" t="str">
        <f t="shared" si="147"/>
        <v>Minimum Required Hydrogen Vehicle Sales Percentage</v>
      </c>
      <c r="D109" s="364" t="s">
        <v>123</v>
      </c>
      <c r="E109" s="364" t="s">
        <v>96</v>
      </c>
      <c r="F109" s="364" t="s">
        <v>124</v>
      </c>
      <c r="G109" s="364" t="s">
        <v>138</v>
      </c>
      <c r="H109" s="361">
        <v>506</v>
      </c>
      <c r="I109" s="364" t="s">
        <v>76</v>
      </c>
      <c r="J109" s="360" t="str">
        <f t="shared" ref="J109:O109" si="148">J$101</f>
        <v>Hydrogen Veh Sales Mandate</v>
      </c>
      <c r="K109" s="360" t="str">
        <f t="shared" si="148"/>
        <v>trans hydrogen vehicle minimum</v>
      </c>
      <c r="L109" s="363">
        <f t="shared" si="148"/>
        <v>0</v>
      </c>
      <c r="M109" s="363">
        <f t="shared" si="148"/>
        <v>1</v>
      </c>
      <c r="N109" s="363">
        <f t="shared" si="148"/>
        <v>0.01</v>
      </c>
      <c r="O109" s="364" t="str">
        <f t="shared" si="148"/>
        <v>% of new vehicles sold</v>
      </c>
      <c r="P109" s="364" t="s">
        <v>175</v>
      </c>
      <c r="Q109" s="364"/>
      <c r="R109" s="368"/>
      <c r="S109" s="364"/>
      <c r="T109" s="364"/>
      <c r="U109" s="8"/>
      <c r="V109" s="8"/>
      <c r="W109" s="8"/>
      <c r="X109" s="8"/>
      <c r="Y109" s="8"/>
      <c r="Z109" s="8"/>
    </row>
    <row r="110" spans="1:26" ht="15.75" customHeight="1" x14ac:dyDescent="0.45">
      <c r="A110" s="360" t="str">
        <f t="shared" ref="A110:C110" si="149">A$101</f>
        <v>Transportation</v>
      </c>
      <c r="B110" s="360" t="str">
        <f t="shared" si="149"/>
        <v>Hydrogen Vehicle Sales Mandate</v>
      </c>
      <c r="C110" s="360" t="str">
        <f t="shared" si="149"/>
        <v>Minimum Required Hydrogen Vehicle Sales Percentage</v>
      </c>
      <c r="D110" s="364" t="s">
        <v>130</v>
      </c>
      <c r="E110" s="364" t="s">
        <v>96</v>
      </c>
      <c r="F110" s="364" t="s">
        <v>131</v>
      </c>
      <c r="G110" s="364" t="s">
        <v>138</v>
      </c>
      <c r="H110" s="361">
        <v>507</v>
      </c>
      <c r="I110" s="364" t="s">
        <v>76</v>
      </c>
      <c r="J110" s="360" t="str">
        <f t="shared" ref="J110:O110" si="150">J$101</f>
        <v>Hydrogen Veh Sales Mandate</v>
      </c>
      <c r="K110" s="360" t="str">
        <f t="shared" si="150"/>
        <v>trans hydrogen vehicle minimum</v>
      </c>
      <c r="L110" s="363">
        <f t="shared" si="150"/>
        <v>0</v>
      </c>
      <c r="M110" s="363">
        <f t="shared" si="150"/>
        <v>1</v>
      </c>
      <c r="N110" s="363">
        <f t="shared" si="150"/>
        <v>0.01</v>
      </c>
      <c r="O110" s="364" t="str">
        <f t="shared" si="150"/>
        <v>% of new vehicles sold</v>
      </c>
      <c r="P110" s="364" t="s">
        <v>176</v>
      </c>
      <c r="Q110" s="364"/>
      <c r="R110" s="368"/>
      <c r="S110" s="364"/>
      <c r="T110" s="364"/>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360" t="s">
        <v>57</v>
      </c>
      <c r="B113" s="360" t="s">
        <v>177</v>
      </c>
      <c r="C113" s="360" t="s">
        <v>178</v>
      </c>
      <c r="D113" s="364"/>
      <c r="E113" s="364"/>
      <c r="F113" s="364"/>
      <c r="G113" s="364"/>
      <c r="H113" s="361">
        <v>190</v>
      </c>
      <c r="I113" s="362" t="s">
        <v>63</v>
      </c>
      <c r="J113" s="360" t="s">
        <v>177</v>
      </c>
      <c r="K113" s="360" t="s">
        <v>179</v>
      </c>
      <c r="L113" s="363">
        <v>0</v>
      </c>
      <c r="M113" s="363">
        <v>0.14000000000000001</v>
      </c>
      <c r="N113" s="363">
        <v>0.01</v>
      </c>
      <c r="O113" s="364" t="s">
        <v>180</v>
      </c>
      <c r="P113" s="364" t="s">
        <v>4067</v>
      </c>
      <c r="Q113" s="364" t="s">
        <v>181</v>
      </c>
      <c r="R113" s="368" t="s">
        <v>182</v>
      </c>
      <c r="S113" s="364" t="s">
        <v>4068</v>
      </c>
      <c r="T113" s="364" t="s">
        <v>4069</v>
      </c>
      <c r="U113" s="8"/>
      <c r="V113" s="8"/>
      <c r="W113" s="8"/>
      <c r="X113" s="8"/>
      <c r="Y113" s="8"/>
      <c r="Z113" s="8"/>
    </row>
    <row r="114" spans="1:26" ht="15.75" customHeight="1" x14ac:dyDescent="0.45">
      <c r="A114" s="360" t="s">
        <v>57</v>
      </c>
      <c r="B114" s="360" t="s">
        <v>183</v>
      </c>
      <c r="C114" s="360" t="s">
        <v>184</v>
      </c>
      <c r="D114" s="364" t="s">
        <v>123</v>
      </c>
      <c r="E114" s="364"/>
      <c r="F114" s="364" t="s">
        <v>185</v>
      </c>
      <c r="G114" s="364"/>
      <c r="H114" s="361">
        <v>8</v>
      </c>
      <c r="I114" s="370" t="s">
        <v>76</v>
      </c>
      <c r="J114" s="360" t="s">
        <v>183</v>
      </c>
      <c r="K114" s="360" t="s">
        <v>186</v>
      </c>
      <c r="L114" s="363">
        <v>0</v>
      </c>
      <c r="M114" s="363">
        <v>1</v>
      </c>
      <c r="N114" s="363">
        <v>0.01</v>
      </c>
      <c r="O114" s="364" t="s">
        <v>187</v>
      </c>
      <c r="P114" s="364" t="s">
        <v>188</v>
      </c>
      <c r="Q114" s="364" t="s">
        <v>189</v>
      </c>
      <c r="R114" s="368" t="s">
        <v>190</v>
      </c>
      <c r="S114" s="364" t="s">
        <v>191</v>
      </c>
      <c r="T114" s="364"/>
      <c r="U114" s="8"/>
      <c r="V114" s="8"/>
      <c r="W114" s="8"/>
      <c r="X114" s="8"/>
      <c r="Y114" s="8"/>
      <c r="Z114" s="8"/>
    </row>
    <row r="115" spans="1:26" ht="15.75" customHeight="1" x14ac:dyDescent="0.45">
      <c r="A115" s="360" t="str">
        <f t="shared" ref="A115:C115" si="153">A$114</f>
        <v>Transportation</v>
      </c>
      <c r="B115" s="360" t="str">
        <f t="shared" si="153"/>
        <v>Transportation Demand Management</v>
      </c>
      <c r="C115" s="360" t="str">
        <f t="shared" si="153"/>
        <v>Fraction of TDM Package Implemented</v>
      </c>
      <c r="D115" s="364" t="s">
        <v>130</v>
      </c>
      <c r="E115" s="364"/>
      <c r="F115" s="364" t="s">
        <v>131</v>
      </c>
      <c r="G115" s="364"/>
      <c r="H115" s="361">
        <v>179</v>
      </c>
      <c r="I115" s="370" t="s">
        <v>76</v>
      </c>
      <c r="J115" s="360" t="str">
        <f t="shared" ref="J115:O115" si="154">J$114</f>
        <v>Transportation Demand Management</v>
      </c>
      <c r="K115" s="363" t="str">
        <f t="shared" si="154"/>
        <v>trans TDM</v>
      </c>
      <c r="L115" s="363">
        <f t="shared" si="154"/>
        <v>0</v>
      </c>
      <c r="M115" s="363">
        <f t="shared" si="154"/>
        <v>1</v>
      </c>
      <c r="N115" s="363">
        <f t="shared" si="154"/>
        <v>0.01</v>
      </c>
      <c r="O115" s="364" t="str">
        <f t="shared" si="154"/>
        <v>% of TDM package implemented</v>
      </c>
      <c r="P115" s="364" t="s">
        <v>192</v>
      </c>
      <c r="Q115" s="364" t="str">
        <f t="shared" ref="Q115:S115" si="155">Q$114</f>
        <v>transportation-sector-main.html#tdm</v>
      </c>
      <c r="R115" s="368" t="str">
        <f t="shared" si="155"/>
        <v>transportation-demand-management.html</v>
      </c>
      <c r="S115" s="364" t="str">
        <f t="shared" si="155"/>
        <v>International Energy Agency, 2009, "Transport, Energy and CO2: Moving toward Sustainability", http://www.iea.org/publications/freepublications/publication/transport2009.pdf</v>
      </c>
      <c r="T115" s="364"/>
      <c r="U115" s="8"/>
      <c r="V115" s="8"/>
      <c r="W115" s="8"/>
      <c r="X115" s="8"/>
      <c r="Y115" s="8"/>
      <c r="Z115" s="8"/>
    </row>
    <row r="116" spans="1:26" ht="15.75" customHeight="1" x14ac:dyDescent="0.45">
      <c r="A116" s="360" t="s">
        <v>193</v>
      </c>
      <c r="B116" s="360" t="s">
        <v>194</v>
      </c>
      <c r="C116" s="360" t="s">
        <v>195</v>
      </c>
      <c r="D116" s="364" t="s">
        <v>196</v>
      </c>
      <c r="E116" s="364" t="s">
        <v>197</v>
      </c>
      <c r="F116" s="364" t="s">
        <v>198</v>
      </c>
      <c r="G116" s="364" t="s">
        <v>199</v>
      </c>
      <c r="H116" s="361">
        <v>435</v>
      </c>
      <c r="I116" s="364" t="s">
        <v>76</v>
      </c>
      <c r="J116" s="360" t="s">
        <v>194</v>
      </c>
      <c r="K116" s="360" t="s">
        <v>200</v>
      </c>
      <c r="L116" s="363">
        <v>0</v>
      </c>
      <c r="M116" s="363">
        <v>1</v>
      </c>
      <c r="N116" s="363">
        <v>0.01</v>
      </c>
      <c r="O116" s="364" t="s">
        <v>201</v>
      </c>
      <c r="P116" s="364" t="s">
        <v>202</v>
      </c>
      <c r="Q116" s="364" t="s">
        <v>203</v>
      </c>
      <c r="R116" s="368" t="s">
        <v>204</v>
      </c>
      <c r="S116" s="364"/>
      <c r="T116" s="364"/>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360" t="str">
        <f t="shared" si="157"/>
        <v>Buildings and Appliances</v>
      </c>
      <c r="B119" s="360" t="str">
        <f t="shared" si="157"/>
        <v>Building Component Electrification</v>
      </c>
      <c r="C119" s="360" t="str">
        <f t="shared" si="157"/>
        <v>Fraction of New Bldg Components Shifted to Other Fuels</v>
      </c>
      <c r="D119" s="364" t="s">
        <v>209</v>
      </c>
      <c r="E119" s="364" t="s">
        <v>197</v>
      </c>
      <c r="F119" s="364" t="s">
        <v>198</v>
      </c>
      <c r="G119" s="364" t="s">
        <v>210</v>
      </c>
      <c r="H119" s="361">
        <v>438</v>
      </c>
      <c r="I119" s="362" t="s">
        <v>63</v>
      </c>
      <c r="J119" s="360" t="str">
        <f t="shared" ref="J119:O120" si="158">J$116</f>
        <v>Building Component Electrification</v>
      </c>
      <c r="K119" s="360" t="str">
        <f t="shared" si="158"/>
        <v>bldgs new component fuel shifting</v>
      </c>
      <c r="L119" s="363">
        <f t="shared" si="158"/>
        <v>0</v>
      </c>
      <c r="M119" s="363">
        <f t="shared" si="158"/>
        <v>1</v>
      </c>
      <c r="N119" s="363">
        <f t="shared" si="158"/>
        <v>0.01</v>
      </c>
      <c r="O119" s="364" t="str">
        <f t="shared" si="158"/>
        <v>% of newly sold non-electric building components</v>
      </c>
      <c r="P119" s="364" t="s">
        <v>3997</v>
      </c>
      <c r="Q119" s="364" t="str">
        <f t="shared" ref="Q119:R120" si="159">Q$116</f>
        <v>buildings-sector-main.html#component-elec</v>
      </c>
      <c r="R119" s="368" t="str">
        <f t="shared" si="159"/>
        <v>building-component-electrification.html</v>
      </c>
      <c r="S119" s="364" t="s">
        <v>3999</v>
      </c>
      <c r="T119" s="364"/>
      <c r="U119" s="8"/>
      <c r="V119" s="8"/>
      <c r="W119" s="8"/>
      <c r="X119" s="8"/>
      <c r="Y119" s="8"/>
      <c r="Z119" s="8"/>
    </row>
    <row r="120" spans="1:26" ht="15.75" customHeight="1" x14ac:dyDescent="0.45">
      <c r="A120" s="360" t="str">
        <f t="shared" si="157"/>
        <v>Buildings and Appliances</v>
      </c>
      <c r="B120" s="360" t="str">
        <f t="shared" si="157"/>
        <v>Building Component Electrification</v>
      </c>
      <c r="C120" s="360" t="str">
        <f t="shared" si="157"/>
        <v>Fraction of New Bldg Components Shifted to Other Fuels</v>
      </c>
      <c r="D120" s="364" t="s">
        <v>211</v>
      </c>
      <c r="E120" s="364" t="s">
        <v>197</v>
      </c>
      <c r="F120" s="364" t="s">
        <v>198</v>
      </c>
      <c r="G120" s="364" t="s">
        <v>212</v>
      </c>
      <c r="H120" s="361">
        <v>439</v>
      </c>
      <c r="I120" s="362" t="s">
        <v>63</v>
      </c>
      <c r="J120" s="360" t="str">
        <f t="shared" si="158"/>
        <v>Building Component Electrification</v>
      </c>
      <c r="K120" s="360" t="str">
        <f t="shared" si="158"/>
        <v>bldgs new component fuel shifting</v>
      </c>
      <c r="L120" s="363">
        <f t="shared" si="158"/>
        <v>0</v>
      </c>
      <c r="M120" s="363">
        <f t="shared" si="158"/>
        <v>1</v>
      </c>
      <c r="N120" s="363">
        <f t="shared" si="158"/>
        <v>0.01</v>
      </c>
      <c r="O120" s="364" t="str">
        <f t="shared" si="158"/>
        <v>% of newly sold non-electric building components</v>
      </c>
      <c r="P120" s="364" t="s">
        <v>3998</v>
      </c>
      <c r="Q120" s="364" t="str">
        <f t="shared" si="159"/>
        <v>buildings-sector-main.html#component-elec</v>
      </c>
      <c r="R120" s="368" t="str">
        <f t="shared" si="159"/>
        <v>building-component-electrification.html</v>
      </c>
      <c r="S120" s="364" t="s">
        <v>4000</v>
      </c>
      <c r="T120" s="364"/>
      <c r="U120" s="8"/>
      <c r="V120" s="8"/>
      <c r="W120" s="8"/>
      <c r="X120" s="8"/>
      <c r="Y120" s="8"/>
      <c r="Z120" s="8"/>
    </row>
    <row r="121" spans="1:26" ht="15.75" customHeight="1" x14ac:dyDescent="0.45">
      <c r="A121" s="360" t="str">
        <f t="shared" ref="A121:C121" si="160">A$116</f>
        <v>Buildings and Appliances</v>
      </c>
      <c r="B121" s="360" t="str">
        <f t="shared" si="160"/>
        <v>Building Component Electrification</v>
      </c>
      <c r="C121" s="360" t="str">
        <f t="shared" si="160"/>
        <v>Fraction of New Bldg Components Shifted to Other Fuels</v>
      </c>
      <c r="D121" s="364" t="s">
        <v>196</v>
      </c>
      <c r="E121" s="364" t="s">
        <v>214</v>
      </c>
      <c r="F121" s="364" t="s">
        <v>215</v>
      </c>
      <c r="G121" s="364" t="s">
        <v>199</v>
      </c>
      <c r="H121" s="361">
        <v>440</v>
      </c>
      <c r="I121" s="364" t="s">
        <v>76</v>
      </c>
      <c r="J121" s="360" t="str">
        <f t="shared" ref="J121:O121" si="161">J$116</f>
        <v>Building Component Electrification</v>
      </c>
      <c r="K121" s="360" t="str">
        <f t="shared" si="161"/>
        <v>bldgs new component fuel shifting</v>
      </c>
      <c r="L121" s="363">
        <f t="shared" si="161"/>
        <v>0</v>
      </c>
      <c r="M121" s="363">
        <f t="shared" si="161"/>
        <v>1</v>
      </c>
      <c r="N121" s="363">
        <f t="shared" si="161"/>
        <v>0.01</v>
      </c>
      <c r="O121" s="364" t="str">
        <f t="shared" si="161"/>
        <v>% of newly sold non-electric building components</v>
      </c>
      <c r="P121" s="364" t="s">
        <v>216</v>
      </c>
      <c r="Q121" s="364" t="str">
        <f t="shared" ref="Q121:R121" si="162">Q$116</f>
        <v>buildings-sector-main.html#component-elec</v>
      </c>
      <c r="R121" s="368" t="str">
        <f t="shared" si="162"/>
        <v>building-component-electrification.html</v>
      </c>
      <c r="S121" s="364"/>
      <c r="T121" s="364"/>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360" t="str">
        <f t="shared" ref="A124:C124" si="165">A$116</f>
        <v>Buildings and Appliances</v>
      </c>
      <c r="B124" s="360" t="str">
        <f t="shared" si="165"/>
        <v>Building Component Electrification</v>
      </c>
      <c r="C124" s="360" t="str">
        <f t="shared" si="165"/>
        <v>Fraction of New Bldg Components Shifted to Other Fuels</v>
      </c>
      <c r="D124" s="364" t="s">
        <v>209</v>
      </c>
      <c r="E124" s="364" t="s">
        <v>214</v>
      </c>
      <c r="F124" s="364" t="s">
        <v>215</v>
      </c>
      <c r="G124" s="364" t="s">
        <v>210</v>
      </c>
      <c r="H124" s="361">
        <v>443</v>
      </c>
      <c r="I124" s="364" t="s">
        <v>76</v>
      </c>
      <c r="J124" s="360" t="str">
        <f t="shared" ref="J124:O124" si="166">J$116</f>
        <v>Building Component Electrification</v>
      </c>
      <c r="K124" s="360" t="str">
        <f t="shared" si="166"/>
        <v>bldgs new component fuel shifting</v>
      </c>
      <c r="L124" s="363">
        <f t="shared" si="166"/>
        <v>0</v>
      </c>
      <c r="M124" s="363">
        <f t="shared" si="166"/>
        <v>1</v>
      </c>
      <c r="N124" s="363">
        <f t="shared" si="166"/>
        <v>0.01</v>
      </c>
      <c r="O124" s="364" t="str">
        <f t="shared" si="166"/>
        <v>% of newly sold non-electric building components</v>
      </c>
      <c r="P124" s="364" t="s">
        <v>217</v>
      </c>
      <c r="Q124" s="364" t="str">
        <f t="shared" ref="Q124:R124" si="167">Q$116</f>
        <v>buildings-sector-main.html#component-elec</v>
      </c>
      <c r="R124" s="368" t="str">
        <f t="shared" si="167"/>
        <v>building-component-electrification.html</v>
      </c>
      <c r="S124" s="364"/>
      <c r="T124" s="364"/>
      <c r="U124" s="8"/>
      <c r="V124" s="8"/>
      <c r="W124" s="8"/>
      <c r="X124" s="8"/>
      <c r="Y124" s="8"/>
      <c r="Z124" s="8"/>
    </row>
    <row r="125" spans="1:26" ht="15.75" customHeight="1" x14ac:dyDescent="0.45">
      <c r="A125" s="360" t="str">
        <f t="shared" ref="A125:C125" si="168">A$116</f>
        <v>Buildings and Appliances</v>
      </c>
      <c r="B125" s="360" t="str">
        <f t="shared" si="168"/>
        <v>Building Component Electrification</v>
      </c>
      <c r="C125" s="360" t="str">
        <f t="shared" si="168"/>
        <v>Fraction of New Bldg Components Shifted to Other Fuels</v>
      </c>
      <c r="D125" s="364" t="s">
        <v>211</v>
      </c>
      <c r="E125" s="364" t="s">
        <v>214</v>
      </c>
      <c r="F125" s="364" t="s">
        <v>215</v>
      </c>
      <c r="G125" s="364" t="s">
        <v>212</v>
      </c>
      <c r="H125" s="361">
        <v>444</v>
      </c>
      <c r="I125" s="364" t="s">
        <v>76</v>
      </c>
      <c r="J125" s="360" t="str">
        <f t="shared" ref="J125:O125" si="169">J$116</f>
        <v>Building Component Electrification</v>
      </c>
      <c r="K125" s="360" t="str">
        <f t="shared" si="169"/>
        <v>bldgs new component fuel shifting</v>
      </c>
      <c r="L125" s="363">
        <f t="shared" si="169"/>
        <v>0</v>
      </c>
      <c r="M125" s="363">
        <f t="shared" si="169"/>
        <v>1</v>
      </c>
      <c r="N125" s="363">
        <f t="shared" si="169"/>
        <v>0.01</v>
      </c>
      <c r="O125" s="364" t="str">
        <f t="shared" si="169"/>
        <v>% of newly sold non-electric building components</v>
      </c>
      <c r="P125" s="364" t="s">
        <v>213</v>
      </c>
      <c r="Q125" s="364" t="str">
        <f t="shared" ref="Q125:R125" si="170">Q$116</f>
        <v>buildings-sector-main.html#component-elec</v>
      </c>
      <c r="R125" s="368" t="str">
        <f t="shared" si="170"/>
        <v>building-component-electrification.html</v>
      </c>
      <c r="S125" s="364"/>
      <c r="T125" s="364"/>
      <c r="U125" s="8"/>
      <c r="V125" s="8"/>
      <c r="W125" s="8"/>
      <c r="X125" s="8"/>
      <c r="Y125" s="8"/>
      <c r="Z125" s="8"/>
    </row>
    <row r="126" spans="1:26" ht="15.75" customHeight="1" x14ac:dyDescent="0.45">
      <c r="A126" s="360" t="str">
        <f t="shared" ref="A126:C126" si="171">A$116</f>
        <v>Buildings and Appliances</v>
      </c>
      <c r="B126" s="360" t="str">
        <f t="shared" si="171"/>
        <v>Building Component Electrification</v>
      </c>
      <c r="C126" s="360" t="str">
        <f t="shared" si="171"/>
        <v>Fraction of New Bldg Components Shifted to Other Fuels</v>
      </c>
      <c r="D126" s="364" t="s">
        <v>196</v>
      </c>
      <c r="E126" s="364" t="s">
        <v>218</v>
      </c>
      <c r="F126" s="364" t="s">
        <v>219</v>
      </c>
      <c r="G126" s="364" t="s">
        <v>199</v>
      </c>
      <c r="H126" s="361">
        <v>445</v>
      </c>
      <c r="I126" s="364" t="s">
        <v>76</v>
      </c>
      <c r="J126" s="360" t="str">
        <f t="shared" ref="J126:O126" si="172">J$116</f>
        <v>Building Component Electrification</v>
      </c>
      <c r="K126" s="360" t="str">
        <f t="shared" si="172"/>
        <v>bldgs new component fuel shifting</v>
      </c>
      <c r="L126" s="363">
        <f t="shared" si="172"/>
        <v>0</v>
      </c>
      <c r="M126" s="363">
        <f t="shared" si="172"/>
        <v>1</v>
      </c>
      <c r="N126" s="363">
        <f t="shared" si="172"/>
        <v>0.01</v>
      </c>
      <c r="O126" s="364" t="str">
        <f t="shared" si="172"/>
        <v>% of newly sold non-electric building components</v>
      </c>
      <c r="P126" s="364" t="s">
        <v>220</v>
      </c>
      <c r="Q126" s="364" t="str">
        <f t="shared" ref="Q126:R126" si="173">Q$116</f>
        <v>buildings-sector-main.html#component-elec</v>
      </c>
      <c r="R126" s="368" t="str">
        <f t="shared" si="173"/>
        <v>building-component-electrification.html</v>
      </c>
      <c r="S126" s="364"/>
      <c r="T126" s="364"/>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360" t="str">
        <f t="shared" si="175"/>
        <v>Buildings and Appliances</v>
      </c>
      <c r="B129" s="360" t="str">
        <f t="shared" si="175"/>
        <v>Building Component Electrification</v>
      </c>
      <c r="C129" s="360" t="str">
        <f t="shared" si="175"/>
        <v>Fraction of New Bldg Components Shifted to Other Fuels</v>
      </c>
      <c r="D129" s="364" t="s">
        <v>209</v>
      </c>
      <c r="E129" s="364" t="s">
        <v>218</v>
      </c>
      <c r="F129" s="364" t="s">
        <v>219</v>
      </c>
      <c r="G129" s="364" t="s">
        <v>210</v>
      </c>
      <c r="H129" s="361">
        <v>448</v>
      </c>
      <c r="I129" s="362" t="s">
        <v>63</v>
      </c>
      <c r="J129" s="360" t="str">
        <f t="shared" ref="J129:O129" si="176">J$116</f>
        <v>Building Component Electrification</v>
      </c>
      <c r="K129" s="360" t="str">
        <f t="shared" si="176"/>
        <v>bldgs new component fuel shifting</v>
      </c>
      <c r="L129" s="363">
        <f t="shared" si="176"/>
        <v>0</v>
      </c>
      <c r="M129" s="363">
        <f t="shared" si="176"/>
        <v>1</v>
      </c>
      <c r="N129" s="363">
        <f t="shared" si="176"/>
        <v>0.01</v>
      </c>
      <c r="O129" s="364" t="str">
        <f t="shared" si="176"/>
        <v>% of newly sold non-electric building components</v>
      </c>
      <c r="P129" s="364" t="s">
        <v>4001</v>
      </c>
      <c r="Q129" s="364" t="str">
        <f>Q$116</f>
        <v>buildings-sector-main.html#component-elec</v>
      </c>
      <c r="R129" s="368" t="str">
        <f>R$116</f>
        <v>building-component-electrification.html</v>
      </c>
      <c r="S129" s="364" t="s">
        <v>4022</v>
      </c>
      <c r="T129" s="364"/>
      <c r="U129" s="8"/>
      <c r="V129" s="8"/>
      <c r="W129" s="8"/>
      <c r="X129" s="8"/>
      <c r="Y129" s="8"/>
      <c r="Z129" s="8"/>
    </row>
    <row r="130" spans="1:26" ht="15.75" customHeight="1" x14ac:dyDescent="0.45">
      <c r="A130" s="360" t="str">
        <f t="shared" ref="A130:C130" si="177">A$116</f>
        <v>Buildings and Appliances</v>
      </c>
      <c r="B130" s="360" t="str">
        <f t="shared" si="177"/>
        <v>Building Component Electrification</v>
      </c>
      <c r="C130" s="360" t="str">
        <f t="shared" si="177"/>
        <v>Fraction of New Bldg Components Shifted to Other Fuels</v>
      </c>
      <c r="D130" s="364" t="s">
        <v>211</v>
      </c>
      <c r="E130" s="364" t="s">
        <v>218</v>
      </c>
      <c r="F130" s="364" t="s">
        <v>219</v>
      </c>
      <c r="G130" s="364" t="s">
        <v>212</v>
      </c>
      <c r="H130" s="361">
        <v>449</v>
      </c>
      <c r="I130" s="362" t="s">
        <v>76</v>
      </c>
      <c r="J130" s="360" t="str">
        <f t="shared" ref="J130:O130" si="178">J$116</f>
        <v>Building Component Electrification</v>
      </c>
      <c r="K130" s="360" t="str">
        <f t="shared" si="178"/>
        <v>bldgs new component fuel shifting</v>
      </c>
      <c r="L130" s="363">
        <f t="shared" si="178"/>
        <v>0</v>
      </c>
      <c r="M130" s="363">
        <f t="shared" si="178"/>
        <v>1</v>
      </c>
      <c r="N130" s="363">
        <f t="shared" si="178"/>
        <v>0.01</v>
      </c>
      <c r="O130" s="364" t="str">
        <f t="shared" si="178"/>
        <v>% of newly sold non-electric building components</v>
      </c>
      <c r="P130" s="364" t="s">
        <v>221</v>
      </c>
      <c r="Q130" s="364" t="str">
        <f t="shared" ref="Q130:R130" si="179">Q$116</f>
        <v>buildings-sector-main.html#component-elec</v>
      </c>
      <c r="R130" s="368" t="str">
        <f t="shared" si="179"/>
        <v>building-component-electrification.html</v>
      </c>
      <c r="S130" s="364"/>
      <c r="T130" s="364"/>
      <c r="U130" s="8"/>
      <c r="V130" s="8"/>
      <c r="W130" s="8"/>
      <c r="X130" s="8"/>
      <c r="Y130" s="8"/>
      <c r="Z130" s="8"/>
    </row>
    <row r="131" spans="1:26" ht="15.75" customHeight="1" x14ac:dyDescent="0.45">
      <c r="A131" s="360" t="s">
        <v>193</v>
      </c>
      <c r="B131" s="360" t="s">
        <v>222</v>
      </c>
      <c r="C131" s="360" t="s">
        <v>223</v>
      </c>
      <c r="D131" s="364" t="s">
        <v>196</v>
      </c>
      <c r="E131" s="364" t="s">
        <v>197</v>
      </c>
      <c r="F131" s="364" t="s">
        <v>1715</v>
      </c>
      <c r="G131" s="364" t="s">
        <v>199</v>
      </c>
      <c r="H131" s="361">
        <v>13</v>
      </c>
      <c r="I131" s="364" t="s">
        <v>76</v>
      </c>
      <c r="J131" s="360" t="s">
        <v>222</v>
      </c>
      <c r="K131" s="360" t="s">
        <v>224</v>
      </c>
      <c r="L131" s="363">
        <v>0</v>
      </c>
      <c r="M131" s="363">
        <f>ROUND(MaxBoundCalculations!B162,2)</f>
        <v>0.22</v>
      </c>
      <c r="N131" s="363">
        <v>0.01</v>
      </c>
      <c r="O131" s="364" t="s">
        <v>225</v>
      </c>
      <c r="P131" s="364" t="s">
        <v>226</v>
      </c>
      <c r="Q131" s="364" t="s">
        <v>227</v>
      </c>
      <c r="R131" s="368" t="s">
        <v>228</v>
      </c>
      <c r="S131" s="364" t="s">
        <v>229</v>
      </c>
      <c r="T131" s="364" t="s">
        <v>230</v>
      </c>
      <c r="U131" s="8"/>
      <c r="V131" s="8"/>
      <c r="W131" s="8"/>
      <c r="X131" s="8"/>
      <c r="Y131" s="8"/>
      <c r="Z131" s="8"/>
    </row>
    <row r="132" spans="1:26" ht="15.75" customHeight="1" x14ac:dyDescent="0.45">
      <c r="A132" s="360" t="str">
        <f t="shared" ref="A132:C136" si="180">A$131</f>
        <v>Buildings and Appliances</v>
      </c>
      <c r="B132" s="360" t="str">
        <f t="shared" si="180"/>
        <v>Building Energy Efficiency Standards</v>
      </c>
      <c r="C132" s="360" t="str">
        <f t="shared" si="180"/>
        <v>Reduction in E Use Allowed by Component Eff Std</v>
      </c>
      <c r="D132" s="364" t="s">
        <v>205</v>
      </c>
      <c r="E132" s="364" t="s">
        <v>197</v>
      </c>
      <c r="F132" s="364" t="s">
        <v>1715</v>
      </c>
      <c r="G132" s="364" t="s">
        <v>206</v>
      </c>
      <c r="H132" s="361">
        <v>14</v>
      </c>
      <c r="I132" s="362" t="s">
        <v>63</v>
      </c>
      <c r="J132" s="360" t="str">
        <f t="shared" ref="J132:L136" si="181">J$131</f>
        <v>Building Energy Efficiency Standards</v>
      </c>
      <c r="K132" s="363" t="str">
        <f t="shared" si="181"/>
        <v>bldgs efficiency standards</v>
      </c>
      <c r="L132" s="363">
        <f t="shared" si="181"/>
        <v>0</v>
      </c>
      <c r="M132" s="363">
        <f>[1]Building_MaxBoundCalculations!B17</f>
        <v>0.6297349188653536</v>
      </c>
      <c r="N132" s="363">
        <f t="shared" ref="N132:O136" si="182">N$131</f>
        <v>0.01</v>
      </c>
      <c r="O132" s="364" t="str">
        <f t="shared" si="182"/>
        <v>% reduction in energy use</v>
      </c>
      <c r="P132" s="364" t="s">
        <v>4002</v>
      </c>
      <c r="Q132" s="364" t="str">
        <f t="shared" ref="Q132:R136" si="183">Q$131</f>
        <v>buildings-sector-main.html#eff-stds</v>
      </c>
      <c r="R132" s="368" t="str">
        <f t="shared" si="183"/>
        <v>building-energy-efficiency-standards.html</v>
      </c>
      <c r="S132" s="364" t="s">
        <v>4007</v>
      </c>
      <c r="T132" s="364"/>
      <c r="U132" s="8"/>
      <c r="V132" s="8"/>
      <c r="W132" s="8"/>
      <c r="X132" s="8"/>
      <c r="Y132" s="8"/>
      <c r="Z132" s="8"/>
    </row>
    <row r="133" spans="1:26" ht="15.75" customHeight="1" x14ac:dyDescent="0.45">
      <c r="A133" s="360" t="str">
        <f t="shared" si="180"/>
        <v>Buildings and Appliances</v>
      </c>
      <c r="B133" s="360" t="str">
        <f t="shared" si="180"/>
        <v>Building Energy Efficiency Standards</v>
      </c>
      <c r="C133" s="360" t="str">
        <f t="shared" si="180"/>
        <v>Reduction in E Use Allowed by Component Eff Std</v>
      </c>
      <c r="D133" s="364" t="s">
        <v>231</v>
      </c>
      <c r="E133" s="364" t="s">
        <v>197</v>
      </c>
      <c r="F133" s="364" t="s">
        <v>1715</v>
      </c>
      <c r="G133" s="364" t="s">
        <v>232</v>
      </c>
      <c r="H133" s="361">
        <v>15</v>
      </c>
      <c r="I133" s="362" t="s">
        <v>63</v>
      </c>
      <c r="J133" s="360" t="str">
        <f t="shared" si="181"/>
        <v>Building Energy Efficiency Standards</v>
      </c>
      <c r="K133" s="363" t="str">
        <f t="shared" si="181"/>
        <v>bldgs efficiency standards</v>
      </c>
      <c r="L133" s="363">
        <f t="shared" si="181"/>
        <v>0</v>
      </c>
      <c r="M133" s="363">
        <f>[1]Building_MaxBoundCalculations!G29</f>
        <v>3.6363636363636362E-2</v>
      </c>
      <c r="N133" s="363">
        <f t="shared" si="182"/>
        <v>0.01</v>
      </c>
      <c r="O133" s="364" t="str">
        <f t="shared" si="182"/>
        <v>% reduction in energy use</v>
      </c>
      <c r="P133" s="364" t="s">
        <v>4003</v>
      </c>
      <c r="Q133" s="364" t="str">
        <f t="shared" si="183"/>
        <v>buildings-sector-main.html#eff-stds</v>
      </c>
      <c r="R133" s="368" t="str">
        <f t="shared" si="183"/>
        <v>building-energy-efficiency-standards.html</v>
      </c>
      <c r="S133" s="364" t="s">
        <v>4008</v>
      </c>
      <c r="T133" s="364"/>
      <c r="U133" s="18"/>
      <c r="V133" s="18"/>
      <c r="W133" s="18"/>
      <c r="X133" s="18"/>
      <c r="Y133" s="18"/>
      <c r="Z133" s="18"/>
    </row>
    <row r="134" spans="1:26" ht="15.75" customHeight="1" x14ac:dyDescent="0.45">
      <c r="A134" s="360" t="str">
        <f t="shared" si="180"/>
        <v>Buildings and Appliances</v>
      </c>
      <c r="B134" s="360" t="str">
        <f t="shared" si="180"/>
        <v>Building Energy Efficiency Standards</v>
      </c>
      <c r="C134" s="360" t="str">
        <f t="shared" si="180"/>
        <v>Reduction in E Use Allowed by Component Eff Std</v>
      </c>
      <c r="D134" s="364" t="s">
        <v>207</v>
      </c>
      <c r="E134" s="364" t="s">
        <v>197</v>
      </c>
      <c r="F134" s="364" t="s">
        <v>1715</v>
      </c>
      <c r="G134" s="364" t="s">
        <v>208</v>
      </c>
      <c r="H134" s="361">
        <v>16</v>
      </c>
      <c r="I134" s="362" t="s">
        <v>63</v>
      </c>
      <c r="J134" s="360" t="str">
        <f t="shared" si="181"/>
        <v>Building Energy Efficiency Standards</v>
      </c>
      <c r="K134" s="363" t="str">
        <f t="shared" si="181"/>
        <v>bldgs efficiency standards</v>
      </c>
      <c r="L134" s="363">
        <f t="shared" si="181"/>
        <v>0</v>
      </c>
      <c r="M134" s="363">
        <f>[1]Building_MaxBoundCalculations!B16</f>
        <v>0.32222222222222224</v>
      </c>
      <c r="N134" s="363">
        <f t="shared" si="182"/>
        <v>0.01</v>
      </c>
      <c r="O134" s="364" t="str">
        <f t="shared" si="182"/>
        <v>% reduction in energy use</v>
      </c>
      <c r="P134" s="364" t="s">
        <v>4004</v>
      </c>
      <c r="Q134" s="364" t="str">
        <f t="shared" si="183"/>
        <v>buildings-sector-main.html#eff-stds</v>
      </c>
      <c r="R134" s="368" t="str">
        <f t="shared" si="183"/>
        <v>building-energy-efficiency-standards.html</v>
      </c>
      <c r="S134" s="364" t="s">
        <v>4009</v>
      </c>
      <c r="T134" s="364"/>
      <c r="U134" s="18"/>
      <c r="V134" s="18"/>
      <c r="W134" s="18"/>
      <c r="X134" s="18"/>
      <c r="Y134" s="18"/>
      <c r="Z134" s="18"/>
    </row>
    <row r="135" spans="1:26" ht="15.75" customHeight="1" x14ac:dyDescent="0.45">
      <c r="A135" s="360" t="str">
        <f t="shared" si="180"/>
        <v>Buildings and Appliances</v>
      </c>
      <c r="B135" s="360" t="str">
        <f t="shared" si="180"/>
        <v>Building Energy Efficiency Standards</v>
      </c>
      <c r="C135" s="360" t="str">
        <f t="shared" si="180"/>
        <v>Reduction in E Use Allowed by Component Eff Std</v>
      </c>
      <c r="D135" s="364" t="s">
        <v>209</v>
      </c>
      <c r="E135" s="364" t="s">
        <v>197</v>
      </c>
      <c r="F135" s="364" t="s">
        <v>1715</v>
      </c>
      <c r="G135" s="364" t="s">
        <v>210</v>
      </c>
      <c r="H135" s="361">
        <v>17</v>
      </c>
      <c r="I135" s="362" t="s">
        <v>63</v>
      </c>
      <c r="J135" s="360" t="str">
        <f t="shared" si="181"/>
        <v>Building Energy Efficiency Standards</v>
      </c>
      <c r="K135" s="363" t="str">
        <f t="shared" si="181"/>
        <v>bldgs efficiency standards</v>
      </c>
      <c r="L135" s="363">
        <f t="shared" si="181"/>
        <v>0</v>
      </c>
      <c r="M135" s="363">
        <f>[1]Building_MaxBoundCalculations!B14</f>
        <v>0.10872683142100617</v>
      </c>
      <c r="N135" s="363">
        <f t="shared" si="182"/>
        <v>0.01</v>
      </c>
      <c r="O135" s="364" t="str">
        <f t="shared" si="182"/>
        <v>% reduction in energy use</v>
      </c>
      <c r="P135" s="364" t="s">
        <v>4005</v>
      </c>
      <c r="Q135" s="364" t="str">
        <f t="shared" si="183"/>
        <v>buildings-sector-main.html#eff-stds</v>
      </c>
      <c r="R135" s="368" t="str">
        <f t="shared" si="183"/>
        <v>building-energy-efficiency-standards.html</v>
      </c>
      <c r="S135" s="364" t="s">
        <v>4010</v>
      </c>
      <c r="T135" s="364">
        <f t="shared" ref="T135:T136" si="184">T134</f>
        <v>0</v>
      </c>
      <c r="U135" s="18"/>
      <c r="V135" s="18"/>
      <c r="W135" s="18"/>
      <c r="X135" s="18"/>
      <c r="Y135" s="18"/>
      <c r="Z135" s="18"/>
    </row>
    <row r="136" spans="1:26" ht="15.75" customHeight="1" x14ac:dyDescent="0.45">
      <c r="A136" s="360" t="str">
        <f t="shared" si="180"/>
        <v>Buildings and Appliances</v>
      </c>
      <c r="B136" s="360" t="str">
        <f t="shared" si="180"/>
        <v>Building Energy Efficiency Standards</v>
      </c>
      <c r="C136" s="360" t="str">
        <f t="shared" si="180"/>
        <v>Reduction in E Use Allowed by Component Eff Std</v>
      </c>
      <c r="D136" s="364" t="s">
        <v>211</v>
      </c>
      <c r="E136" s="364" t="s">
        <v>197</v>
      </c>
      <c r="F136" s="364" t="s">
        <v>1715</v>
      </c>
      <c r="G136" s="364" t="s">
        <v>212</v>
      </c>
      <c r="H136" s="361">
        <v>18</v>
      </c>
      <c r="I136" s="362" t="s">
        <v>63</v>
      </c>
      <c r="J136" s="360" t="str">
        <f t="shared" si="181"/>
        <v>Building Energy Efficiency Standards</v>
      </c>
      <c r="K136" s="363" t="str">
        <f t="shared" si="181"/>
        <v>bldgs efficiency standards</v>
      </c>
      <c r="L136" s="363">
        <f t="shared" si="181"/>
        <v>0</v>
      </c>
      <c r="M136" s="363">
        <f>[1]Building_MaxBoundCalculations!B15</f>
        <v>0.36931818181818182</v>
      </c>
      <c r="N136" s="363">
        <f t="shared" si="182"/>
        <v>0.01</v>
      </c>
      <c r="O136" s="364" t="str">
        <f t="shared" si="182"/>
        <v>% reduction in energy use</v>
      </c>
      <c r="P136" s="364" t="s">
        <v>4006</v>
      </c>
      <c r="Q136" s="364" t="str">
        <f t="shared" si="183"/>
        <v>buildings-sector-main.html#eff-stds</v>
      </c>
      <c r="R136" s="368" t="str">
        <f t="shared" si="183"/>
        <v>building-energy-efficiency-standards.html</v>
      </c>
      <c r="S136" s="364" t="s">
        <v>4011</v>
      </c>
      <c r="T136" s="364">
        <f t="shared" si="184"/>
        <v>0</v>
      </c>
      <c r="U136" s="18"/>
      <c r="V136" s="18"/>
      <c r="W136" s="18"/>
      <c r="X136" s="18"/>
      <c r="Y136" s="18"/>
      <c r="Z136" s="18"/>
    </row>
    <row r="137" spans="1:26" ht="15.75" customHeight="1" x14ac:dyDescent="0.45">
      <c r="A137" s="360" t="str">
        <f t="shared" ref="A137:C137" si="185">A$131</f>
        <v>Buildings and Appliances</v>
      </c>
      <c r="B137" s="360" t="str">
        <f t="shared" si="185"/>
        <v>Building Energy Efficiency Standards</v>
      </c>
      <c r="C137" s="360" t="str">
        <f t="shared" si="185"/>
        <v>Reduction in E Use Allowed by Component Eff Std</v>
      </c>
      <c r="D137" s="364" t="s">
        <v>196</v>
      </c>
      <c r="E137" s="364" t="s">
        <v>214</v>
      </c>
      <c r="F137" s="364" t="s">
        <v>215</v>
      </c>
      <c r="G137" s="364" t="s">
        <v>199</v>
      </c>
      <c r="H137" s="361">
        <v>150</v>
      </c>
      <c r="I137" s="364" t="s">
        <v>76</v>
      </c>
      <c r="J137" s="360" t="str">
        <f t="shared" ref="J137:L137" si="186">J$131</f>
        <v>Building Energy Efficiency Standards</v>
      </c>
      <c r="K137" s="363" t="str">
        <f t="shared" si="186"/>
        <v>bldgs efficiency standards</v>
      </c>
      <c r="L137" s="363">
        <f t="shared" si="186"/>
        <v>0</v>
      </c>
      <c r="M137" s="363">
        <f t="shared" ref="M137:M143" si="187">M131</f>
        <v>0.22</v>
      </c>
      <c r="N137" s="363">
        <f t="shared" ref="N137:O137" si="188">N$131</f>
        <v>0.01</v>
      </c>
      <c r="O137" s="364" t="str">
        <f t="shared" si="188"/>
        <v>% reduction in energy use</v>
      </c>
      <c r="P137" s="364" t="s">
        <v>234</v>
      </c>
      <c r="Q137" s="364" t="str">
        <f t="shared" ref="Q137:S137" si="189">Q$131</f>
        <v>buildings-sector-main.html#eff-stds</v>
      </c>
      <c r="R137" s="368" t="str">
        <f t="shared" si="189"/>
        <v>building-energy-efficiency-standards.html</v>
      </c>
      <c r="S137" s="364" t="str">
        <f t="shared" si="18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364">
        <f t="shared" ref="T137:T148" si="190">T136</f>
        <v>0</v>
      </c>
      <c r="U137" s="18"/>
      <c r="V137" s="18"/>
      <c r="W137" s="18"/>
      <c r="X137" s="18"/>
      <c r="Y137" s="18"/>
      <c r="Z137" s="18"/>
    </row>
    <row r="138" spans="1:26" ht="15.75" customHeight="1" x14ac:dyDescent="0.45">
      <c r="A138" s="360" t="str">
        <f t="shared" ref="A138:C138" si="191">A$131</f>
        <v>Buildings and Appliances</v>
      </c>
      <c r="B138" s="360" t="str">
        <f t="shared" si="191"/>
        <v>Building Energy Efficiency Standards</v>
      </c>
      <c r="C138" s="360" t="str">
        <f t="shared" si="191"/>
        <v>Reduction in E Use Allowed by Component Eff Std</v>
      </c>
      <c r="D138" s="364" t="s">
        <v>205</v>
      </c>
      <c r="E138" s="364" t="s">
        <v>214</v>
      </c>
      <c r="F138" s="364" t="s">
        <v>215</v>
      </c>
      <c r="G138" s="364" t="s">
        <v>206</v>
      </c>
      <c r="H138" s="361">
        <v>151</v>
      </c>
      <c r="I138" s="364" t="s">
        <v>76</v>
      </c>
      <c r="J138" s="360" t="str">
        <f t="shared" ref="J138:L138" si="192">J$131</f>
        <v>Building Energy Efficiency Standards</v>
      </c>
      <c r="K138" s="363" t="str">
        <f t="shared" si="192"/>
        <v>bldgs efficiency standards</v>
      </c>
      <c r="L138" s="363">
        <f t="shared" si="192"/>
        <v>0</v>
      </c>
      <c r="M138" s="363">
        <f t="shared" si="187"/>
        <v>0.6297349188653536</v>
      </c>
      <c r="N138" s="363">
        <f t="shared" ref="N138:O138" si="193">N$131</f>
        <v>0.01</v>
      </c>
      <c r="O138" s="364" t="str">
        <f t="shared" si="193"/>
        <v>% reduction in energy use</v>
      </c>
      <c r="P138" s="364" t="s">
        <v>235</v>
      </c>
      <c r="Q138" s="364" t="str">
        <f t="shared" ref="Q138:S138" si="194">Q$131</f>
        <v>buildings-sector-main.html#eff-stds</v>
      </c>
      <c r="R138" s="368" t="str">
        <f t="shared" si="194"/>
        <v>building-energy-efficiency-standards.html</v>
      </c>
      <c r="S138" s="364" t="str">
        <f t="shared" si="19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364">
        <f t="shared" si="190"/>
        <v>0</v>
      </c>
      <c r="U138" s="18"/>
      <c r="V138" s="18"/>
      <c r="W138" s="18"/>
      <c r="X138" s="18"/>
      <c r="Y138" s="18"/>
      <c r="Z138" s="18"/>
    </row>
    <row r="139" spans="1:26" ht="15.75" customHeight="1" x14ac:dyDescent="0.45">
      <c r="A139" s="360" t="str">
        <f t="shared" ref="A139:C139" si="195">A$131</f>
        <v>Buildings and Appliances</v>
      </c>
      <c r="B139" s="360" t="str">
        <f t="shared" si="195"/>
        <v>Building Energy Efficiency Standards</v>
      </c>
      <c r="C139" s="360" t="str">
        <f t="shared" si="195"/>
        <v>Reduction in E Use Allowed by Component Eff Std</v>
      </c>
      <c r="D139" s="364" t="s">
        <v>231</v>
      </c>
      <c r="E139" s="364" t="s">
        <v>214</v>
      </c>
      <c r="F139" s="364" t="s">
        <v>215</v>
      </c>
      <c r="G139" s="364" t="s">
        <v>232</v>
      </c>
      <c r="H139" s="361">
        <v>152</v>
      </c>
      <c r="I139" s="364" t="s">
        <v>76</v>
      </c>
      <c r="J139" s="360" t="str">
        <f t="shared" ref="J139:L139" si="196">J$131</f>
        <v>Building Energy Efficiency Standards</v>
      </c>
      <c r="K139" s="363" t="str">
        <f t="shared" si="196"/>
        <v>bldgs efficiency standards</v>
      </c>
      <c r="L139" s="363">
        <f t="shared" si="196"/>
        <v>0</v>
      </c>
      <c r="M139" s="363">
        <f t="shared" si="187"/>
        <v>3.6363636363636362E-2</v>
      </c>
      <c r="N139" s="363">
        <f t="shared" ref="N139:O139" si="197">N$131</f>
        <v>0.01</v>
      </c>
      <c r="O139" s="364" t="str">
        <f t="shared" si="197"/>
        <v>% reduction in energy use</v>
      </c>
      <c r="P139" s="364" t="s">
        <v>236</v>
      </c>
      <c r="Q139" s="364" t="str">
        <f t="shared" ref="Q139:S139" si="198">Q$131</f>
        <v>buildings-sector-main.html#eff-stds</v>
      </c>
      <c r="R139" s="368" t="str">
        <f t="shared" si="198"/>
        <v>building-energy-efficiency-standards.html</v>
      </c>
      <c r="S139" s="364" t="str">
        <f t="shared" si="19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364">
        <f t="shared" si="190"/>
        <v>0</v>
      </c>
      <c r="U139" s="18"/>
      <c r="V139" s="18"/>
      <c r="W139" s="18"/>
      <c r="X139" s="18"/>
      <c r="Y139" s="18"/>
      <c r="Z139" s="18"/>
    </row>
    <row r="140" spans="1:26" ht="15.75" customHeight="1" x14ac:dyDescent="0.45">
      <c r="A140" s="360" t="str">
        <f t="shared" ref="A140:C140" si="199">A$131</f>
        <v>Buildings and Appliances</v>
      </c>
      <c r="B140" s="360" t="str">
        <f t="shared" si="199"/>
        <v>Building Energy Efficiency Standards</v>
      </c>
      <c r="C140" s="360" t="str">
        <f t="shared" si="199"/>
        <v>Reduction in E Use Allowed by Component Eff Std</v>
      </c>
      <c r="D140" s="364" t="s">
        <v>207</v>
      </c>
      <c r="E140" s="364" t="s">
        <v>214</v>
      </c>
      <c r="F140" s="364" t="s">
        <v>215</v>
      </c>
      <c r="G140" s="364" t="s">
        <v>208</v>
      </c>
      <c r="H140" s="361">
        <v>153</v>
      </c>
      <c r="I140" s="364" t="s">
        <v>76</v>
      </c>
      <c r="J140" s="360" t="str">
        <f t="shared" ref="J140:L140" si="200">J$131</f>
        <v>Building Energy Efficiency Standards</v>
      </c>
      <c r="K140" s="363" t="str">
        <f t="shared" si="200"/>
        <v>bldgs efficiency standards</v>
      </c>
      <c r="L140" s="363">
        <f t="shared" si="200"/>
        <v>0</v>
      </c>
      <c r="M140" s="363">
        <f t="shared" si="187"/>
        <v>0.32222222222222224</v>
      </c>
      <c r="N140" s="363">
        <f t="shared" ref="N140:O140" si="201">N$131</f>
        <v>0.01</v>
      </c>
      <c r="O140" s="364" t="str">
        <f t="shared" si="201"/>
        <v>% reduction in energy use</v>
      </c>
      <c r="P140" s="364" t="s">
        <v>237</v>
      </c>
      <c r="Q140" s="364" t="str">
        <f t="shared" ref="Q140:S140" si="202">Q$131</f>
        <v>buildings-sector-main.html#eff-stds</v>
      </c>
      <c r="R140" s="368" t="str">
        <f t="shared" si="202"/>
        <v>building-energy-efficiency-standards.html</v>
      </c>
      <c r="S140" s="364" t="str">
        <f t="shared" si="202"/>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364">
        <f t="shared" si="190"/>
        <v>0</v>
      </c>
      <c r="U140" s="18"/>
      <c r="V140" s="18"/>
      <c r="W140" s="18"/>
      <c r="X140" s="18"/>
      <c r="Y140" s="18"/>
      <c r="Z140" s="18"/>
    </row>
    <row r="141" spans="1:26" ht="15.75" customHeight="1" x14ac:dyDescent="0.45">
      <c r="A141" s="360" t="str">
        <f t="shared" ref="A141:C141" si="203">A$131</f>
        <v>Buildings and Appliances</v>
      </c>
      <c r="B141" s="360" t="str">
        <f t="shared" si="203"/>
        <v>Building Energy Efficiency Standards</v>
      </c>
      <c r="C141" s="360" t="str">
        <f t="shared" si="203"/>
        <v>Reduction in E Use Allowed by Component Eff Std</v>
      </c>
      <c r="D141" s="364" t="s">
        <v>209</v>
      </c>
      <c r="E141" s="364" t="s">
        <v>214</v>
      </c>
      <c r="F141" s="364" t="s">
        <v>215</v>
      </c>
      <c r="G141" s="364" t="s">
        <v>210</v>
      </c>
      <c r="H141" s="361">
        <v>154</v>
      </c>
      <c r="I141" s="364" t="s">
        <v>76</v>
      </c>
      <c r="J141" s="360" t="str">
        <f t="shared" ref="J141:L141" si="204">J$131</f>
        <v>Building Energy Efficiency Standards</v>
      </c>
      <c r="K141" s="363" t="str">
        <f t="shared" si="204"/>
        <v>bldgs efficiency standards</v>
      </c>
      <c r="L141" s="363">
        <f t="shared" si="204"/>
        <v>0</v>
      </c>
      <c r="M141" s="363">
        <f t="shared" si="187"/>
        <v>0.10872683142100617</v>
      </c>
      <c r="N141" s="363">
        <f t="shared" ref="N141:O141" si="205">N$131</f>
        <v>0.01</v>
      </c>
      <c r="O141" s="364" t="str">
        <f t="shared" si="205"/>
        <v>% reduction in energy use</v>
      </c>
      <c r="P141" s="364" t="s">
        <v>238</v>
      </c>
      <c r="Q141" s="364" t="str">
        <f t="shared" ref="Q141:S141" si="206">Q$131</f>
        <v>buildings-sector-main.html#eff-stds</v>
      </c>
      <c r="R141" s="368" t="str">
        <f t="shared" si="206"/>
        <v>building-energy-efficiency-standards.html</v>
      </c>
      <c r="S141" s="364" t="str">
        <f t="shared" si="206"/>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364">
        <f t="shared" si="190"/>
        <v>0</v>
      </c>
      <c r="U141" s="18"/>
      <c r="V141" s="18"/>
      <c r="W141" s="18"/>
      <c r="X141" s="18"/>
      <c r="Y141" s="18"/>
      <c r="Z141" s="18"/>
    </row>
    <row r="142" spans="1:26" ht="15.75" customHeight="1" x14ac:dyDescent="0.45">
      <c r="A142" s="360" t="str">
        <f t="shared" ref="A142:C142" si="207">A$131</f>
        <v>Buildings and Appliances</v>
      </c>
      <c r="B142" s="360" t="str">
        <f t="shared" si="207"/>
        <v>Building Energy Efficiency Standards</v>
      </c>
      <c r="C142" s="360" t="str">
        <f t="shared" si="207"/>
        <v>Reduction in E Use Allowed by Component Eff Std</v>
      </c>
      <c r="D142" s="364" t="s">
        <v>211</v>
      </c>
      <c r="E142" s="364" t="s">
        <v>214</v>
      </c>
      <c r="F142" s="364" t="s">
        <v>215</v>
      </c>
      <c r="G142" s="364" t="s">
        <v>212</v>
      </c>
      <c r="H142" s="361">
        <v>155</v>
      </c>
      <c r="I142" s="364" t="s">
        <v>76</v>
      </c>
      <c r="J142" s="360" t="str">
        <f t="shared" ref="J142:L142" si="208">J$131</f>
        <v>Building Energy Efficiency Standards</v>
      </c>
      <c r="K142" s="363" t="str">
        <f t="shared" si="208"/>
        <v>bldgs efficiency standards</v>
      </c>
      <c r="L142" s="363">
        <f t="shared" si="208"/>
        <v>0</v>
      </c>
      <c r="M142" s="363">
        <f t="shared" si="187"/>
        <v>0.36931818181818182</v>
      </c>
      <c r="N142" s="363">
        <f t="shared" ref="N142:O142" si="209">N$131</f>
        <v>0.01</v>
      </c>
      <c r="O142" s="364" t="str">
        <f t="shared" si="209"/>
        <v>% reduction in energy use</v>
      </c>
      <c r="P142" s="364" t="s">
        <v>239</v>
      </c>
      <c r="Q142" s="364" t="str">
        <f t="shared" ref="Q142:S142" si="210">Q$131</f>
        <v>buildings-sector-main.html#eff-stds</v>
      </c>
      <c r="R142" s="368" t="str">
        <f t="shared" si="210"/>
        <v>building-energy-efficiency-standards.html</v>
      </c>
      <c r="S142" s="364" t="str">
        <f t="shared" si="210"/>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364">
        <f t="shared" si="190"/>
        <v>0</v>
      </c>
      <c r="U142" s="18"/>
      <c r="V142" s="18"/>
      <c r="W142" s="18"/>
      <c r="X142" s="18"/>
      <c r="Y142" s="18"/>
      <c r="Z142" s="18"/>
    </row>
    <row r="143" spans="1:26" ht="15.75" customHeight="1" x14ac:dyDescent="0.45">
      <c r="A143" s="360" t="str">
        <f t="shared" ref="A143:C148" si="211">A$131</f>
        <v>Buildings and Appliances</v>
      </c>
      <c r="B143" s="360" t="str">
        <f t="shared" si="211"/>
        <v>Building Energy Efficiency Standards</v>
      </c>
      <c r="C143" s="360" t="str">
        <f t="shared" si="211"/>
        <v>Reduction in E Use Allowed by Component Eff Std</v>
      </c>
      <c r="D143" s="364" t="s">
        <v>196</v>
      </c>
      <c r="E143" s="364" t="s">
        <v>218</v>
      </c>
      <c r="F143" s="364" t="s">
        <v>219</v>
      </c>
      <c r="G143" s="364" t="s">
        <v>199</v>
      </c>
      <c r="H143" s="361">
        <v>156</v>
      </c>
      <c r="I143" s="364" t="s">
        <v>76</v>
      </c>
      <c r="J143" s="360" t="str">
        <f t="shared" ref="J143:L148" si="212">J$131</f>
        <v>Building Energy Efficiency Standards</v>
      </c>
      <c r="K143" s="363" t="str">
        <f t="shared" si="212"/>
        <v>bldgs efficiency standards</v>
      </c>
      <c r="L143" s="363">
        <f t="shared" si="212"/>
        <v>0</v>
      </c>
      <c r="M143" s="363">
        <f t="shared" si="187"/>
        <v>0.22</v>
      </c>
      <c r="N143" s="363">
        <f t="shared" ref="N143:O148" si="213">N$131</f>
        <v>0.01</v>
      </c>
      <c r="O143" s="364" t="str">
        <f t="shared" si="213"/>
        <v>% reduction in energy use</v>
      </c>
      <c r="P143" s="364" t="s">
        <v>240</v>
      </c>
      <c r="Q143" s="364" t="str">
        <f t="shared" ref="Q143:S148" si="214">Q$131</f>
        <v>buildings-sector-main.html#eff-stds</v>
      </c>
      <c r="R143" s="368" t="str">
        <f t="shared" si="214"/>
        <v>building-energy-efficiency-standards.html</v>
      </c>
      <c r="S143" s="364" t="str">
        <f t="shared" si="21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364">
        <f t="shared" si="190"/>
        <v>0</v>
      </c>
      <c r="U143" s="18"/>
      <c r="V143" s="18"/>
      <c r="W143" s="18"/>
      <c r="X143" s="18"/>
      <c r="Y143" s="18"/>
      <c r="Z143" s="18"/>
    </row>
    <row r="144" spans="1:26" ht="15.75" customHeight="1" x14ac:dyDescent="0.45">
      <c r="A144" s="360" t="str">
        <f t="shared" si="211"/>
        <v>Buildings and Appliances</v>
      </c>
      <c r="B144" s="360" t="str">
        <f t="shared" si="211"/>
        <v>Building Energy Efficiency Standards</v>
      </c>
      <c r="C144" s="360" t="str">
        <f t="shared" si="211"/>
        <v>Reduction in E Use Allowed by Component Eff Std</v>
      </c>
      <c r="D144" s="364" t="s">
        <v>205</v>
      </c>
      <c r="E144" s="364" t="s">
        <v>218</v>
      </c>
      <c r="F144" s="364" t="s">
        <v>219</v>
      </c>
      <c r="G144" s="364" t="s">
        <v>206</v>
      </c>
      <c r="H144" s="361">
        <v>157</v>
      </c>
      <c r="I144" s="362" t="s">
        <v>63</v>
      </c>
      <c r="J144" s="360" t="str">
        <f t="shared" si="212"/>
        <v>Building Energy Efficiency Standards</v>
      </c>
      <c r="K144" s="363" t="str">
        <f t="shared" si="212"/>
        <v>bldgs efficiency standards</v>
      </c>
      <c r="L144" s="363">
        <f t="shared" si="212"/>
        <v>0</v>
      </c>
      <c r="M144" s="363">
        <f>[1]Building_MaxBoundCalculations!B26</f>
        <v>0.78723404255319152</v>
      </c>
      <c r="N144" s="363">
        <f t="shared" si="213"/>
        <v>0.01</v>
      </c>
      <c r="O144" s="364" t="str">
        <f t="shared" si="213"/>
        <v>% reduction in energy use</v>
      </c>
      <c r="P144" s="364" t="s">
        <v>4012</v>
      </c>
      <c r="Q144" s="364" t="str">
        <f t="shared" si="214"/>
        <v>buildings-sector-main.html#eff-stds</v>
      </c>
      <c r="R144" s="368" t="str">
        <f t="shared" si="214"/>
        <v>building-energy-efficiency-standards.html</v>
      </c>
      <c r="S144" s="364" t="s">
        <v>4015</v>
      </c>
      <c r="T144" s="364">
        <f t="shared" si="190"/>
        <v>0</v>
      </c>
      <c r="U144" s="18"/>
      <c r="V144" s="18"/>
      <c r="W144" s="18"/>
      <c r="X144" s="18"/>
      <c r="Y144" s="18"/>
      <c r="Z144" s="18"/>
    </row>
    <row r="145" spans="1:26" ht="15.75" customHeight="1" x14ac:dyDescent="0.45">
      <c r="A145" s="360" t="str">
        <f t="shared" si="211"/>
        <v>Buildings and Appliances</v>
      </c>
      <c r="B145" s="360" t="str">
        <f t="shared" si="211"/>
        <v>Building Energy Efficiency Standards</v>
      </c>
      <c r="C145" s="360" t="str">
        <f t="shared" si="211"/>
        <v>Reduction in E Use Allowed by Component Eff Std</v>
      </c>
      <c r="D145" s="364" t="s">
        <v>231</v>
      </c>
      <c r="E145" s="364" t="s">
        <v>218</v>
      </c>
      <c r="F145" s="364" t="s">
        <v>219</v>
      </c>
      <c r="G145" s="364" t="s">
        <v>232</v>
      </c>
      <c r="H145" s="361">
        <v>158</v>
      </c>
      <c r="I145" s="362" t="s">
        <v>63</v>
      </c>
      <c r="J145" s="360" t="str">
        <f t="shared" si="212"/>
        <v>Building Energy Efficiency Standards</v>
      </c>
      <c r="K145" s="363" t="str">
        <f t="shared" si="212"/>
        <v>bldgs efficiency standards</v>
      </c>
      <c r="L145" s="363">
        <f t="shared" si="212"/>
        <v>0</v>
      </c>
      <c r="M145" s="363">
        <f>M133</f>
        <v>3.6363636363636362E-2</v>
      </c>
      <c r="N145" s="363">
        <f t="shared" si="213"/>
        <v>0.01</v>
      </c>
      <c r="O145" s="364" t="str">
        <f t="shared" si="213"/>
        <v>% reduction in energy use</v>
      </c>
      <c r="P145" s="364" t="s">
        <v>4013</v>
      </c>
      <c r="Q145" s="364" t="str">
        <f t="shared" si="214"/>
        <v>buildings-sector-main.html#eff-stds</v>
      </c>
      <c r="R145" s="368" t="str">
        <f t="shared" si="214"/>
        <v>building-energy-efficiency-standards.html</v>
      </c>
      <c r="S145" s="364" t="s">
        <v>4008</v>
      </c>
      <c r="T145" s="364">
        <f t="shared" si="190"/>
        <v>0</v>
      </c>
      <c r="U145" s="18"/>
      <c r="V145" s="18"/>
      <c r="W145" s="18"/>
      <c r="X145" s="18"/>
      <c r="Y145" s="18"/>
      <c r="Z145" s="18"/>
    </row>
    <row r="146" spans="1:26" ht="15.75" customHeight="1" x14ac:dyDescent="0.45">
      <c r="A146" s="360" t="str">
        <f t="shared" si="211"/>
        <v>Buildings and Appliances</v>
      </c>
      <c r="B146" s="360" t="str">
        <f t="shared" si="211"/>
        <v>Building Energy Efficiency Standards</v>
      </c>
      <c r="C146" s="360" t="str">
        <f t="shared" si="211"/>
        <v>Reduction in E Use Allowed by Component Eff Std</v>
      </c>
      <c r="D146" s="364" t="s">
        <v>207</v>
      </c>
      <c r="E146" s="364" t="s">
        <v>218</v>
      </c>
      <c r="F146" s="364" t="s">
        <v>219</v>
      </c>
      <c r="G146" s="364" t="s">
        <v>208</v>
      </c>
      <c r="H146" s="361">
        <v>159</v>
      </c>
      <c r="I146" s="362" t="s">
        <v>63</v>
      </c>
      <c r="J146" s="360" t="str">
        <f t="shared" si="212"/>
        <v>Building Energy Efficiency Standards</v>
      </c>
      <c r="K146" s="363" t="str">
        <f t="shared" si="212"/>
        <v>bldgs efficiency standards</v>
      </c>
      <c r="L146" s="363">
        <f t="shared" si="212"/>
        <v>0</v>
      </c>
      <c r="M146" s="363">
        <f>[1]Building_MaxBoundCalculations!B25</f>
        <v>0.48317307692307693</v>
      </c>
      <c r="N146" s="363">
        <f t="shared" si="213"/>
        <v>0.01</v>
      </c>
      <c r="O146" s="364" t="str">
        <f t="shared" si="213"/>
        <v>% reduction in energy use</v>
      </c>
      <c r="P146" s="364" t="s">
        <v>4014</v>
      </c>
      <c r="Q146" s="364" t="str">
        <f t="shared" si="214"/>
        <v>buildings-sector-main.html#eff-stds</v>
      </c>
      <c r="R146" s="368" t="str">
        <f t="shared" si="214"/>
        <v>building-energy-efficiency-standards.html</v>
      </c>
      <c r="S146" s="364" t="s">
        <v>4016</v>
      </c>
      <c r="T146" s="364">
        <f t="shared" si="190"/>
        <v>0</v>
      </c>
      <c r="U146" s="18"/>
      <c r="V146" s="18"/>
      <c r="W146" s="18"/>
      <c r="X146" s="18"/>
      <c r="Y146" s="18"/>
      <c r="Z146" s="18"/>
    </row>
    <row r="147" spans="1:26" ht="15.75" customHeight="1" x14ac:dyDescent="0.45">
      <c r="A147" s="360" t="str">
        <f t="shared" si="211"/>
        <v>Buildings and Appliances</v>
      </c>
      <c r="B147" s="360" t="str">
        <f t="shared" si="211"/>
        <v>Building Energy Efficiency Standards</v>
      </c>
      <c r="C147" s="360" t="str">
        <f t="shared" si="211"/>
        <v>Reduction in E Use Allowed by Component Eff Std</v>
      </c>
      <c r="D147" s="364" t="s">
        <v>209</v>
      </c>
      <c r="E147" s="364" t="s">
        <v>218</v>
      </c>
      <c r="F147" s="364" t="s">
        <v>219</v>
      </c>
      <c r="G147" s="364" t="s">
        <v>210</v>
      </c>
      <c r="H147" s="361">
        <v>160</v>
      </c>
      <c r="I147" s="362" t="s">
        <v>63</v>
      </c>
      <c r="J147" s="360" t="s">
        <v>155</v>
      </c>
      <c r="K147" s="363" t="str">
        <f t="shared" si="212"/>
        <v>bldgs efficiency standards</v>
      </c>
      <c r="L147" s="363">
        <f t="shared" si="212"/>
        <v>0</v>
      </c>
      <c r="M147" s="363">
        <f>[1]MaxBoundCalculations!B159</f>
        <v>0.38382283834586467</v>
      </c>
      <c r="N147" s="363">
        <f t="shared" si="213"/>
        <v>0.01</v>
      </c>
      <c r="O147" s="364" t="str">
        <f t="shared" si="213"/>
        <v>% reduction in energy use</v>
      </c>
      <c r="P147" s="364" t="s">
        <v>233</v>
      </c>
      <c r="Q147" s="364" t="str">
        <f t="shared" si="214"/>
        <v>buildings-sector-main.html#eff-stds</v>
      </c>
      <c r="R147" s="368" t="str">
        <f t="shared" si="214"/>
        <v>building-energy-efficiency-standards.html</v>
      </c>
      <c r="S147" s="364" t="s">
        <v>4009</v>
      </c>
      <c r="T147" s="364">
        <f t="shared" si="190"/>
        <v>0</v>
      </c>
      <c r="U147" s="18"/>
      <c r="V147" s="18"/>
      <c r="W147" s="18"/>
      <c r="X147" s="18"/>
      <c r="Y147" s="18"/>
      <c r="Z147" s="18"/>
    </row>
    <row r="148" spans="1:26" ht="15.75" customHeight="1" x14ac:dyDescent="0.45">
      <c r="A148" s="18" t="str">
        <f t="shared" si="211"/>
        <v>Buildings and Appliances</v>
      </c>
      <c r="B148" s="18" t="str">
        <f t="shared" si="211"/>
        <v>Building Energy Efficiency Standards</v>
      </c>
      <c r="C148" s="18" t="str">
        <f t="shared" si="211"/>
        <v>Reduction in E Use Allowed by Component Eff Std</v>
      </c>
      <c r="D148" s="23" t="s">
        <v>211</v>
      </c>
      <c r="E148" s="23" t="s">
        <v>218</v>
      </c>
      <c r="F148" s="23" t="s">
        <v>219</v>
      </c>
      <c r="G148" s="23" t="s">
        <v>212</v>
      </c>
      <c r="H148" s="309">
        <v>161</v>
      </c>
      <c r="I148" s="22" t="s">
        <v>63</v>
      </c>
      <c r="J148" s="18" t="str">
        <f t="shared" si="212"/>
        <v>Building Energy Efficiency Standards</v>
      </c>
      <c r="K148" s="19" t="str">
        <f t="shared" si="212"/>
        <v>bldgs efficiency standards</v>
      </c>
      <c r="L148" s="19">
        <f t="shared" si="212"/>
        <v>0</v>
      </c>
      <c r="M148" s="19">
        <f>[1]MaxBoundCalculations!B160</f>
        <v>0.1111111111111111</v>
      </c>
      <c r="N148" s="19">
        <f t="shared" si="213"/>
        <v>0.01</v>
      </c>
      <c r="O148" s="20" t="str">
        <f t="shared" si="213"/>
        <v>% reduction in energy use</v>
      </c>
      <c r="P148" s="23" t="s">
        <v>233</v>
      </c>
      <c r="Q148" s="20" t="str">
        <f t="shared" si="214"/>
        <v>buildings-sector-main.html#eff-stds</v>
      </c>
      <c r="R148" s="27" t="str">
        <f t="shared" si="214"/>
        <v>building-energy-efficiency-standards.html</v>
      </c>
      <c r="S148" s="20"/>
      <c r="T148" s="20">
        <f t="shared" si="190"/>
        <v>0</v>
      </c>
      <c r="U148" s="18"/>
      <c r="V148" s="18"/>
      <c r="W148" s="18"/>
      <c r="X148" s="18"/>
      <c r="Y148" s="18"/>
      <c r="Z148" s="18"/>
    </row>
    <row r="149" spans="1:26" ht="15.75" customHeight="1" x14ac:dyDescent="0.45">
      <c r="A149" s="41" t="s">
        <v>193</v>
      </c>
      <c r="B149" s="41" t="s">
        <v>241</v>
      </c>
      <c r="C149" s="41" t="s">
        <v>242</v>
      </c>
      <c r="D149" s="23"/>
      <c r="E149" s="23"/>
      <c r="F149" s="23"/>
      <c r="G149" s="23"/>
      <c r="H149" s="309">
        <v>19</v>
      </c>
      <c r="I149" s="22" t="s">
        <v>63</v>
      </c>
      <c r="J149" s="41" t="s">
        <v>241</v>
      </c>
      <c r="K149" s="41" t="s">
        <v>243</v>
      </c>
      <c r="L149" s="41">
        <v>0</v>
      </c>
      <c r="M149" s="41">
        <v>1</v>
      </c>
      <c r="N149" s="41">
        <v>1</v>
      </c>
      <c r="O149" s="23" t="s">
        <v>244</v>
      </c>
      <c r="P149" s="23" t="s">
        <v>4017</v>
      </c>
      <c r="Q149" s="23" t="s">
        <v>245</v>
      </c>
      <c r="R149" s="24" t="s">
        <v>246</v>
      </c>
      <c r="S149" s="23" t="s">
        <v>247</v>
      </c>
      <c r="T149" s="20"/>
      <c r="U149" s="18"/>
      <c r="V149" s="18"/>
      <c r="W149" s="18"/>
      <c r="X149" s="18"/>
      <c r="Y149" s="18"/>
      <c r="Z149" s="18"/>
    </row>
    <row r="150" spans="1:26" ht="15.75" customHeight="1" x14ac:dyDescent="0.45">
      <c r="A150" s="360" t="s">
        <v>193</v>
      </c>
      <c r="B150" s="360" t="s">
        <v>248</v>
      </c>
      <c r="C150" s="360" t="s">
        <v>249</v>
      </c>
      <c r="D150" s="364"/>
      <c r="E150" s="364"/>
      <c r="F150" s="364"/>
      <c r="G150" s="364"/>
      <c r="H150" s="361">
        <v>146</v>
      </c>
      <c r="I150" s="362" t="s">
        <v>63</v>
      </c>
      <c r="J150" s="361" t="s">
        <v>250</v>
      </c>
      <c r="K150" s="360" t="s">
        <v>251</v>
      </c>
      <c r="L150" s="360">
        <v>0</v>
      </c>
      <c r="M150" s="363">
        <f>[1]Building_MaxBoundCalculations!B43</f>
        <v>0.33681692323861573</v>
      </c>
      <c r="N150" s="375">
        <v>5.0000000000000001E-3</v>
      </c>
      <c r="O150" s="364" t="s">
        <v>252</v>
      </c>
      <c r="P150" s="364" t="s">
        <v>4018</v>
      </c>
      <c r="Q150" s="364" t="s">
        <v>253</v>
      </c>
      <c r="R150" s="368" t="s">
        <v>254</v>
      </c>
      <c r="S150" s="364" t="s">
        <v>4019</v>
      </c>
      <c r="T150" s="364"/>
      <c r="U150" s="18"/>
      <c r="V150" s="18"/>
      <c r="W150" s="18"/>
      <c r="X150" s="18"/>
      <c r="Y150" s="18"/>
      <c r="Z150" s="18"/>
    </row>
    <row r="151" spans="1:26" ht="15.75" customHeight="1" x14ac:dyDescent="0.45">
      <c r="A151" s="360" t="s">
        <v>193</v>
      </c>
      <c r="B151" s="360" t="s">
        <v>255</v>
      </c>
      <c r="C151" s="360" t="s">
        <v>256</v>
      </c>
      <c r="D151" s="364"/>
      <c r="E151" s="364"/>
      <c r="F151" s="364"/>
      <c r="G151" s="364"/>
      <c r="H151" s="361">
        <v>147</v>
      </c>
      <c r="I151" s="376" t="s">
        <v>76</v>
      </c>
      <c r="J151" s="361" t="s">
        <v>250</v>
      </c>
      <c r="K151" s="360" t="s">
        <v>257</v>
      </c>
      <c r="L151" s="360">
        <v>0</v>
      </c>
      <c r="M151" s="363">
        <v>0.5</v>
      </c>
      <c r="N151" s="363">
        <v>0.01</v>
      </c>
      <c r="O151" s="364" t="s">
        <v>258</v>
      </c>
      <c r="P151" s="364" t="s">
        <v>259</v>
      </c>
      <c r="Q151" s="364" t="s">
        <v>260</v>
      </c>
      <c r="R151" s="368" t="s">
        <v>261</v>
      </c>
      <c r="S151" s="364" t="s">
        <v>262</v>
      </c>
      <c r="T151" s="364"/>
      <c r="U151" s="8"/>
      <c r="V151" s="8"/>
      <c r="W151" s="8"/>
      <c r="X151" s="8"/>
      <c r="Y151" s="8"/>
      <c r="Z151" s="8"/>
    </row>
    <row r="152" spans="1:26" ht="15.75" customHeight="1" x14ac:dyDescent="0.45">
      <c r="A152" s="360" t="s">
        <v>193</v>
      </c>
      <c r="B152" s="360" t="s">
        <v>263</v>
      </c>
      <c r="C152" s="360" t="s">
        <v>264</v>
      </c>
      <c r="D152" s="364"/>
      <c r="E152" s="364"/>
      <c r="F152" s="364"/>
      <c r="G152" s="364"/>
      <c r="H152" s="361">
        <v>20</v>
      </c>
      <c r="I152" s="362" t="s">
        <v>63</v>
      </c>
      <c r="J152" s="360" t="s">
        <v>263</v>
      </c>
      <c r="K152" s="360" t="s">
        <v>265</v>
      </c>
      <c r="L152" s="360">
        <v>0</v>
      </c>
      <c r="M152" s="360">
        <v>1</v>
      </c>
      <c r="N152" s="360">
        <v>1</v>
      </c>
      <c r="O152" s="364" t="s">
        <v>244</v>
      </c>
      <c r="P152" s="364" t="s">
        <v>4020</v>
      </c>
      <c r="Q152" s="364" t="s">
        <v>266</v>
      </c>
      <c r="R152" s="368" t="s">
        <v>267</v>
      </c>
      <c r="S152" s="364" t="s">
        <v>4021</v>
      </c>
      <c r="T152" s="20"/>
      <c r="U152" s="18"/>
      <c r="V152" s="18"/>
      <c r="W152" s="18"/>
      <c r="X152" s="18"/>
      <c r="Y152" s="18"/>
      <c r="Z152" s="18"/>
    </row>
    <row r="153" spans="1:26" ht="15.75" customHeight="1" x14ac:dyDescent="0.45">
      <c r="A153" s="360" t="s">
        <v>193</v>
      </c>
      <c r="B153" s="360" t="s">
        <v>268</v>
      </c>
      <c r="C153" s="360" t="s">
        <v>269</v>
      </c>
      <c r="D153" s="364" t="s">
        <v>197</v>
      </c>
      <c r="E153" s="364"/>
      <c r="F153" s="364" t="s">
        <v>198</v>
      </c>
      <c r="G153" s="364"/>
      <c r="H153" s="361">
        <v>378</v>
      </c>
      <c r="I153" s="370" t="s">
        <v>76</v>
      </c>
      <c r="J153" s="360" t="s">
        <v>270</v>
      </c>
      <c r="K153" s="360" t="s">
        <v>271</v>
      </c>
      <c r="L153" s="363">
        <v>0</v>
      </c>
      <c r="M153" s="363">
        <v>0.5</v>
      </c>
      <c r="N153" s="363">
        <v>0.01</v>
      </c>
      <c r="O153" s="364" t="s">
        <v>272</v>
      </c>
      <c r="P153" s="364" t="s">
        <v>273</v>
      </c>
      <c r="Q153" s="364" t="s">
        <v>274</v>
      </c>
      <c r="R153" s="368" t="s">
        <v>275</v>
      </c>
      <c r="S153" s="364" t="s">
        <v>160</v>
      </c>
      <c r="T153" s="364"/>
      <c r="U153" s="18"/>
      <c r="V153" s="18"/>
      <c r="W153" s="18"/>
      <c r="X153" s="18"/>
      <c r="Y153" s="18"/>
      <c r="Z153" s="18"/>
    </row>
    <row r="154" spans="1:26" ht="15.75" customHeight="1" x14ac:dyDescent="0.45">
      <c r="A154" s="360" t="str">
        <f t="shared" ref="A154:C154" si="215">A$153</f>
        <v>Buildings and Appliances</v>
      </c>
      <c r="B154" s="360" t="str">
        <f t="shared" si="215"/>
        <v>Retrofit Existing Buildings</v>
      </c>
      <c r="C154" s="360" t="str">
        <f t="shared" si="215"/>
        <v>Share of Preexisting Buildings Subject to Retrofitting</v>
      </c>
      <c r="D154" s="364" t="s">
        <v>214</v>
      </c>
      <c r="E154" s="364"/>
      <c r="F154" s="364" t="s">
        <v>215</v>
      </c>
      <c r="G154" s="364"/>
      <c r="H154" s="361">
        <v>379</v>
      </c>
      <c r="I154" s="364" t="s">
        <v>76</v>
      </c>
      <c r="J154" s="360" t="str">
        <f t="shared" ref="J154:O154" si="216">J$153</f>
        <v>Increased Retrofitting</v>
      </c>
      <c r="K154" s="363" t="str">
        <f t="shared" si="216"/>
        <v>bldgs retrofitting</v>
      </c>
      <c r="L154" s="363">
        <f t="shared" si="216"/>
        <v>0</v>
      </c>
      <c r="M154" s="363">
        <f t="shared" si="216"/>
        <v>0.5</v>
      </c>
      <c r="N154" s="363">
        <f t="shared" si="216"/>
        <v>0.01</v>
      </c>
      <c r="O154" s="364" t="str">
        <f t="shared" si="216"/>
        <v>% of existing buildings</v>
      </c>
      <c r="P154" s="364" t="s">
        <v>276</v>
      </c>
      <c r="Q154" s="364" t="s">
        <v>274</v>
      </c>
      <c r="R154" s="368" t="s">
        <v>275</v>
      </c>
      <c r="S154" s="364" t="str">
        <f t="shared" ref="S154:S155" si="217">S153</f>
        <v>Calculated from model data; see the relevant variable(s) in the InputData folder for source information.</v>
      </c>
      <c r="T154" s="364"/>
      <c r="U154" s="18"/>
      <c r="V154" s="18"/>
      <c r="W154" s="18"/>
      <c r="X154" s="18"/>
      <c r="Y154" s="18"/>
      <c r="Z154" s="18"/>
    </row>
    <row r="155" spans="1:26" ht="15.75" customHeight="1" x14ac:dyDescent="0.45">
      <c r="A155" s="360" t="str">
        <f t="shared" ref="A155:C155" si="218">A$153</f>
        <v>Buildings and Appliances</v>
      </c>
      <c r="B155" s="360" t="str">
        <f t="shared" si="218"/>
        <v>Retrofit Existing Buildings</v>
      </c>
      <c r="C155" s="360" t="str">
        <f t="shared" si="218"/>
        <v>Share of Preexisting Buildings Subject to Retrofitting</v>
      </c>
      <c r="D155" s="364" t="s">
        <v>218</v>
      </c>
      <c r="E155" s="364"/>
      <c r="F155" s="364" t="s">
        <v>219</v>
      </c>
      <c r="G155" s="364"/>
      <c r="H155" s="361">
        <v>380</v>
      </c>
      <c r="I155" s="370" t="s">
        <v>76</v>
      </c>
      <c r="J155" s="360" t="str">
        <f t="shared" ref="J155:O155" si="219">J$153</f>
        <v>Increased Retrofitting</v>
      </c>
      <c r="K155" s="363" t="str">
        <f t="shared" si="219"/>
        <v>bldgs retrofitting</v>
      </c>
      <c r="L155" s="363">
        <f t="shared" si="219"/>
        <v>0</v>
      </c>
      <c r="M155" s="363">
        <f t="shared" si="219"/>
        <v>0.5</v>
      </c>
      <c r="N155" s="363">
        <f t="shared" si="219"/>
        <v>0.01</v>
      </c>
      <c r="O155" s="364" t="str">
        <f t="shared" si="219"/>
        <v>% of existing buildings</v>
      </c>
      <c r="P155" s="364" t="s">
        <v>277</v>
      </c>
      <c r="Q155" s="364" t="s">
        <v>274</v>
      </c>
      <c r="R155" s="368" t="s">
        <v>275</v>
      </c>
      <c r="S155" s="364" t="str">
        <f t="shared" si="217"/>
        <v>Calculated from model data; see the relevant variable(s) in the InputData folder for source information.</v>
      </c>
      <c r="T155" s="364"/>
      <c r="U155" s="18"/>
      <c r="V155" s="18"/>
      <c r="W155" s="18"/>
      <c r="X155" s="18"/>
      <c r="Y155" s="18"/>
      <c r="Z155" s="18"/>
    </row>
    <row r="156" spans="1:26" ht="15.75" customHeight="1" x14ac:dyDescent="0.45">
      <c r="A156" s="360" t="s">
        <v>193</v>
      </c>
      <c r="B156" s="360" t="s">
        <v>278</v>
      </c>
      <c r="C156" s="360" t="s">
        <v>279</v>
      </c>
      <c r="D156" s="364" t="s">
        <v>196</v>
      </c>
      <c r="E156" s="364"/>
      <c r="F156" s="364" t="s">
        <v>199</v>
      </c>
      <c r="G156" s="364"/>
      <c r="H156" s="361">
        <v>27</v>
      </c>
      <c r="I156" s="364" t="s">
        <v>76</v>
      </c>
      <c r="J156" s="360" t="s">
        <v>278</v>
      </c>
      <c r="K156" s="360" t="s">
        <v>280</v>
      </c>
      <c r="L156" s="360">
        <v>0</v>
      </c>
      <c r="M156" s="360">
        <v>1</v>
      </c>
      <c r="N156" s="360">
        <v>1</v>
      </c>
      <c r="O156" s="364" t="s">
        <v>244</v>
      </c>
      <c r="P156" s="364" t="s">
        <v>281</v>
      </c>
      <c r="Q156" s="364" t="s">
        <v>282</v>
      </c>
      <c r="R156" s="368" t="s">
        <v>283</v>
      </c>
      <c r="S156" s="364" t="s">
        <v>247</v>
      </c>
      <c r="T156" s="364"/>
      <c r="U156" s="18"/>
      <c r="V156" s="18"/>
      <c r="W156" s="18"/>
      <c r="X156" s="18"/>
      <c r="Y156" s="18"/>
      <c r="Z156" s="18"/>
    </row>
    <row r="157" spans="1:26" ht="15.75" customHeight="1" x14ac:dyDescent="0.45">
      <c r="A157" s="18" t="str">
        <f t="shared" ref="A157:C157" si="220">A$156</f>
        <v>Buildings and Appliances</v>
      </c>
      <c r="B157" s="18" t="str">
        <f t="shared" si="220"/>
        <v>Rebate for Efficient Products</v>
      </c>
      <c r="C157" s="18" t="str">
        <f t="shared" si="220"/>
        <v>Boolean Rebate Program for Efficient Components</v>
      </c>
      <c r="D157" s="23" t="s">
        <v>205</v>
      </c>
      <c r="E157" s="23"/>
      <c r="F157" s="23" t="s">
        <v>206</v>
      </c>
      <c r="G157" s="23"/>
      <c r="H157" s="309">
        <v>28</v>
      </c>
      <c r="I157" s="22" t="s">
        <v>63</v>
      </c>
      <c r="J157" s="18" t="str">
        <f t="shared" ref="J157:O157" si="221">J$156</f>
        <v>Rebate for Efficient Products</v>
      </c>
      <c r="K157" s="18" t="str">
        <f t="shared" si="221"/>
        <v>bldgs rebate</v>
      </c>
      <c r="L157" s="18">
        <f t="shared" si="221"/>
        <v>0</v>
      </c>
      <c r="M157" s="18">
        <f t="shared" si="221"/>
        <v>1</v>
      </c>
      <c r="N157" s="18">
        <f t="shared" si="221"/>
        <v>1</v>
      </c>
      <c r="O157" s="20" t="str">
        <f t="shared" si="221"/>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2">A$156</f>
        <v>Buildings and Appliances</v>
      </c>
      <c r="B158" s="18" t="str">
        <f t="shared" si="222"/>
        <v>Rebate for Efficient Products</v>
      </c>
      <c r="C158" s="18" t="str">
        <f t="shared" si="222"/>
        <v>Boolean Rebate Program for Efficient Components</v>
      </c>
      <c r="D158" s="16" t="s">
        <v>231</v>
      </c>
      <c r="E158" s="16"/>
      <c r="F158" s="16" t="s">
        <v>232</v>
      </c>
      <c r="G158" s="16"/>
      <c r="H158" s="13" t="s">
        <v>285</v>
      </c>
      <c r="I158" s="16" t="s">
        <v>76</v>
      </c>
      <c r="J158" s="18" t="str">
        <f t="shared" ref="J158:K158" si="223">J$156</f>
        <v>Rebate for Efficient Products</v>
      </c>
      <c r="K158" s="18" t="str">
        <f t="shared" si="223"/>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4">A$156</f>
        <v>Buildings and Appliances</v>
      </c>
      <c r="B159" s="18" t="str">
        <f t="shared" si="224"/>
        <v>Rebate for Efficient Products</v>
      </c>
      <c r="C159" s="18" t="str">
        <f t="shared" si="224"/>
        <v>Boolean Rebate Program for Efficient Components</v>
      </c>
      <c r="D159" s="16" t="s">
        <v>207</v>
      </c>
      <c r="E159" s="16"/>
      <c r="F159" s="16" t="s">
        <v>208</v>
      </c>
      <c r="G159" s="16"/>
      <c r="H159" s="13" t="s">
        <v>285</v>
      </c>
      <c r="I159" s="16" t="s">
        <v>76</v>
      </c>
      <c r="J159" s="18" t="str">
        <f t="shared" ref="J159:O160" si="225">J$156</f>
        <v>Rebate for Efficient Products</v>
      </c>
      <c r="K159" s="18" t="str">
        <f t="shared" si="225"/>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4"/>
        <v>Buildings and Appliances</v>
      </c>
      <c r="B160" s="18" t="str">
        <f t="shared" si="224"/>
        <v>Rebate for Efficient Products</v>
      </c>
      <c r="C160" s="18" t="str">
        <f t="shared" si="224"/>
        <v>Boolean Rebate Program for Efficient Components</v>
      </c>
      <c r="D160" s="23" t="s">
        <v>209</v>
      </c>
      <c r="E160" s="23"/>
      <c r="F160" s="23" t="s">
        <v>210</v>
      </c>
      <c r="G160" s="23"/>
      <c r="H160" s="309">
        <v>29</v>
      </c>
      <c r="I160" s="22" t="s">
        <v>63</v>
      </c>
      <c r="J160" s="18" t="str">
        <f t="shared" si="225"/>
        <v>Rebate for Efficient Products</v>
      </c>
      <c r="K160" s="18" t="str">
        <f t="shared" si="225"/>
        <v>bldgs rebate</v>
      </c>
      <c r="L160" s="18">
        <f t="shared" si="225"/>
        <v>0</v>
      </c>
      <c r="M160" s="18">
        <f t="shared" si="225"/>
        <v>1</v>
      </c>
      <c r="N160" s="18">
        <f t="shared" si="225"/>
        <v>1</v>
      </c>
      <c r="O160" s="20" t="str">
        <f t="shared" si="225"/>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6">A$156</f>
        <v>Buildings and Appliances</v>
      </c>
      <c r="B161" s="18" t="str">
        <f t="shared" si="226"/>
        <v>Rebate for Efficient Products</v>
      </c>
      <c r="C161" s="18" t="str">
        <f t="shared" si="226"/>
        <v>Boolean Rebate Program for Efficient Components</v>
      </c>
      <c r="D161" s="16" t="s">
        <v>211</v>
      </c>
      <c r="E161" s="16"/>
      <c r="F161" s="16" t="s">
        <v>212</v>
      </c>
      <c r="G161" s="16"/>
      <c r="H161" s="13" t="s">
        <v>285</v>
      </c>
      <c r="I161" s="16" t="s">
        <v>76</v>
      </c>
      <c r="J161" s="18" t="str">
        <f t="shared" ref="J161:K161" si="227">J$156</f>
        <v>Rebate for Efficient Products</v>
      </c>
      <c r="K161" s="18" t="str">
        <f t="shared" si="227"/>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8">A$162</f>
        <v>Electricity Supply</v>
      </c>
      <c r="B163" s="18" t="str">
        <f t="shared" si="228"/>
        <v>Ban New Power Plants</v>
      </c>
      <c r="C163" s="18" t="str">
        <f t="shared" si="228"/>
        <v>Boolean Ban New Power Plants</v>
      </c>
      <c r="D163" s="16" t="s">
        <v>296</v>
      </c>
      <c r="E163" s="16"/>
      <c r="F163" s="16" t="s">
        <v>297</v>
      </c>
      <c r="G163" s="16"/>
      <c r="H163" s="13">
        <v>168</v>
      </c>
      <c r="I163" s="22" t="s">
        <v>63</v>
      </c>
      <c r="J163" s="30" t="s">
        <v>288</v>
      </c>
      <c r="K163" s="18" t="str">
        <f t="shared" ref="K163:O163" si="229">K$162</f>
        <v>elec ban new power plants</v>
      </c>
      <c r="L163" s="18">
        <f t="shared" si="229"/>
        <v>0</v>
      </c>
      <c r="M163" s="18">
        <f t="shared" si="229"/>
        <v>1</v>
      </c>
      <c r="N163" s="18">
        <f t="shared" si="229"/>
        <v>1</v>
      </c>
      <c r="O163" s="20" t="str">
        <f t="shared" si="229"/>
        <v>on/off</v>
      </c>
      <c r="P163" s="16" t="s">
        <v>298</v>
      </c>
      <c r="Q163" s="20" t="str">
        <f t="shared" ref="Q163:R163" si="230">Q$162</f>
        <v>electricity-sector-main.html#ban</v>
      </c>
      <c r="R163" s="27" t="str">
        <f t="shared" si="230"/>
        <v>ban-new-capacity.html</v>
      </c>
      <c r="S163" s="20"/>
      <c r="T163" s="20"/>
      <c r="U163" s="18"/>
      <c r="V163" s="18"/>
      <c r="W163" s="18"/>
      <c r="X163" s="18"/>
      <c r="Y163" s="18"/>
      <c r="Z163" s="18"/>
    </row>
    <row r="164" spans="1:26" ht="15.75" customHeight="1" x14ac:dyDescent="0.45">
      <c r="A164" s="18" t="str">
        <f t="shared" ref="A164:C164" si="231">A$162</f>
        <v>Electricity Supply</v>
      </c>
      <c r="B164" s="18" t="str">
        <f t="shared" si="231"/>
        <v>Ban New Power Plants</v>
      </c>
      <c r="C164" s="18" t="str">
        <f t="shared" si="231"/>
        <v>Boolean Ban New Power Plants</v>
      </c>
      <c r="D164" s="16" t="s">
        <v>299</v>
      </c>
      <c r="E164" s="16"/>
      <c r="F164" s="16" t="s">
        <v>300</v>
      </c>
      <c r="G164" s="16"/>
      <c r="H164" s="13">
        <v>169</v>
      </c>
      <c r="I164" s="22" t="s">
        <v>63</v>
      </c>
      <c r="J164" s="30" t="s">
        <v>288</v>
      </c>
      <c r="K164" s="18" t="str">
        <f t="shared" ref="K164:O164" si="232">K$162</f>
        <v>elec ban new power plants</v>
      </c>
      <c r="L164" s="18">
        <f t="shared" si="232"/>
        <v>0</v>
      </c>
      <c r="M164" s="18">
        <f t="shared" si="232"/>
        <v>1</v>
      </c>
      <c r="N164" s="18">
        <f t="shared" si="232"/>
        <v>1</v>
      </c>
      <c r="O164" s="20" t="str">
        <f t="shared" si="232"/>
        <v>on/off</v>
      </c>
      <c r="P164" s="16" t="s">
        <v>301</v>
      </c>
      <c r="Q164" s="20" t="str">
        <f t="shared" ref="Q164:R164" si="233">Q$162</f>
        <v>electricity-sector-main.html#ban</v>
      </c>
      <c r="R164" s="27" t="str">
        <f t="shared" si="233"/>
        <v>ban-new-capacity.html</v>
      </c>
      <c r="S164" s="20"/>
      <c r="T164" s="20"/>
      <c r="U164" s="18"/>
      <c r="V164" s="18"/>
      <c r="W164" s="18"/>
      <c r="X164" s="18"/>
      <c r="Y164" s="18"/>
      <c r="Z164" s="18"/>
    </row>
    <row r="165" spans="1:26" ht="15.75" customHeight="1" x14ac:dyDescent="0.45">
      <c r="A165" s="18" t="str">
        <f t="shared" ref="A165:C165" si="234">A$162</f>
        <v>Electricity Supply</v>
      </c>
      <c r="B165" s="360" t="str">
        <f t="shared" si="234"/>
        <v>Ban New Power Plants</v>
      </c>
      <c r="C165" s="360" t="str">
        <f t="shared" si="234"/>
        <v>Boolean Ban New Power Plants</v>
      </c>
      <c r="D165" s="364" t="s">
        <v>302</v>
      </c>
      <c r="E165" s="364"/>
      <c r="F165" s="364" t="s">
        <v>303</v>
      </c>
      <c r="G165" s="364"/>
      <c r="H165" s="361">
        <v>170</v>
      </c>
      <c r="I165" s="377" t="s">
        <v>76</v>
      </c>
      <c r="J165" s="378" t="s">
        <v>288</v>
      </c>
      <c r="K165" s="360" t="str">
        <f t="shared" ref="K165:O165" si="235">K$162</f>
        <v>elec ban new power plants</v>
      </c>
      <c r="L165" s="360">
        <f t="shared" si="235"/>
        <v>0</v>
      </c>
      <c r="M165" s="360">
        <f t="shared" si="235"/>
        <v>1</v>
      </c>
      <c r="N165" s="360">
        <f t="shared" si="235"/>
        <v>1</v>
      </c>
      <c r="O165" s="364" t="str">
        <f t="shared" si="235"/>
        <v>on/off</v>
      </c>
      <c r="P165" s="364" t="s">
        <v>304</v>
      </c>
      <c r="Q165" s="364" t="str">
        <f t="shared" ref="Q165:R165" si="236">Q$162</f>
        <v>electricity-sector-main.html#ban</v>
      </c>
      <c r="R165" s="368" t="str">
        <f t="shared" si="236"/>
        <v>ban-new-capacity.html</v>
      </c>
      <c r="S165" s="364"/>
      <c r="T165" s="364"/>
      <c r="U165" s="18"/>
      <c r="V165" s="18"/>
      <c r="W165" s="18"/>
      <c r="X165" s="18"/>
      <c r="Y165" s="18"/>
      <c r="Z165" s="18"/>
    </row>
    <row r="166" spans="1:26" ht="15.75" customHeight="1" x14ac:dyDescent="0.45">
      <c r="A166" s="18" t="str">
        <f t="shared" ref="A166:C166" si="237">A$162</f>
        <v>Electricity Supply</v>
      </c>
      <c r="B166" s="18" t="str">
        <f t="shared" si="237"/>
        <v>Ban New Power Plants</v>
      </c>
      <c r="C166" s="18" t="str">
        <f t="shared" si="237"/>
        <v>Boolean Ban New Power Plants</v>
      </c>
      <c r="D166" s="16" t="s">
        <v>305</v>
      </c>
      <c r="E166" s="16"/>
      <c r="F166" s="16" t="s">
        <v>306</v>
      </c>
      <c r="G166" s="16"/>
      <c r="H166" s="13"/>
      <c r="I166" s="31" t="s">
        <v>76</v>
      </c>
      <c r="J166" s="32" t="s">
        <v>288</v>
      </c>
      <c r="K166" s="18" t="str">
        <f t="shared" ref="K166:K177" si="238">K$162</f>
        <v>elec ban new power plants</v>
      </c>
      <c r="L166" s="8"/>
      <c r="M166" s="8"/>
      <c r="N166" s="8"/>
      <c r="O166" s="16"/>
      <c r="P166" s="16"/>
      <c r="Q166" s="20"/>
      <c r="R166" s="24"/>
      <c r="S166" s="20"/>
      <c r="T166" s="20"/>
      <c r="U166" s="18"/>
      <c r="V166" s="18"/>
      <c r="W166" s="18"/>
      <c r="X166" s="18"/>
      <c r="Y166" s="18"/>
      <c r="Z166" s="18"/>
    </row>
    <row r="167" spans="1:26" ht="15.75" customHeight="1" x14ac:dyDescent="0.45">
      <c r="A167" s="18" t="str">
        <f t="shared" ref="A167:C167" si="239">A$162</f>
        <v>Electricity Supply</v>
      </c>
      <c r="B167" s="18" t="str">
        <f t="shared" si="239"/>
        <v>Ban New Power Plants</v>
      </c>
      <c r="C167" s="18" t="str">
        <f t="shared" si="239"/>
        <v>Boolean Ban New Power Plants</v>
      </c>
      <c r="D167" s="16" t="s">
        <v>307</v>
      </c>
      <c r="E167" s="16"/>
      <c r="F167" s="16" t="s">
        <v>308</v>
      </c>
      <c r="G167" s="16"/>
      <c r="H167" s="13"/>
      <c r="I167" s="31" t="s">
        <v>76</v>
      </c>
      <c r="J167" s="32" t="s">
        <v>288</v>
      </c>
      <c r="K167" s="18" t="str">
        <f t="shared" si="238"/>
        <v>elec ban new power plants</v>
      </c>
      <c r="L167" s="8"/>
      <c r="M167" s="8"/>
      <c r="N167" s="8"/>
      <c r="O167" s="16"/>
      <c r="P167" s="16"/>
      <c r="Q167" s="20"/>
      <c r="R167" s="24"/>
      <c r="S167" s="20"/>
      <c r="T167" s="20"/>
      <c r="U167" s="18"/>
      <c r="V167" s="18"/>
      <c r="W167" s="18"/>
      <c r="X167" s="18"/>
      <c r="Y167" s="18"/>
      <c r="Z167" s="18"/>
    </row>
    <row r="168" spans="1:26" ht="15.75" customHeight="1" x14ac:dyDescent="0.45">
      <c r="A168" s="18" t="str">
        <f t="shared" ref="A168:C168" si="240">A$162</f>
        <v>Electricity Supply</v>
      </c>
      <c r="B168" s="18" t="str">
        <f t="shared" si="240"/>
        <v>Ban New Power Plants</v>
      </c>
      <c r="C168" s="18" t="str">
        <f t="shared" si="240"/>
        <v>Boolean Ban New Power Plants</v>
      </c>
      <c r="D168" s="16" t="s">
        <v>309</v>
      </c>
      <c r="E168" s="16"/>
      <c r="F168" s="16" t="s">
        <v>310</v>
      </c>
      <c r="G168" s="16"/>
      <c r="H168" s="13"/>
      <c r="I168" s="31" t="s">
        <v>76</v>
      </c>
      <c r="J168" s="32" t="s">
        <v>288</v>
      </c>
      <c r="K168" s="18" t="str">
        <f t="shared" si="238"/>
        <v>elec ban new power plants</v>
      </c>
      <c r="L168" s="8"/>
      <c r="M168" s="8"/>
      <c r="N168" s="8"/>
      <c r="O168" s="16"/>
      <c r="P168" s="16"/>
      <c r="Q168" s="20"/>
      <c r="R168" s="24"/>
      <c r="S168" s="20"/>
      <c r="T168" s="20"/>
      <c r="U168" s="18"/>
      <c r="V168" s="18"/>
      <c r="W168" s="18"/>
      <c r="X168" s="18"/>
      <c r="Y168" s="18"/>
      <c r="Z168" s="18"/>
    </row>
    <row r="169" spans="1:26" ht="15.75" customHeight="1" x14ac:dyDescent="0.45">
      <c r="A169" s="18" t="str">
        <f t="shared" ref="A169:C169" si="241">A$162</f>
        <v>Electricity Supply</v>
      </c>
      <c r="B169" s="18" t="str">
        <f t="shared" si="241"/>
        <v>Ban New Power Plants</v>
      </c>
      <c r="C169" s="18" t="str">
        <f t="shared" si="241"/>
        <v>Boolean Ban New Power Plants</v>
      </c>
      <c r="D169" s="16" t="s">
        <v>311</v>
      </c>
      <c r="E169" s="16"/>
      <c r="F169" s="16" t="s">
        <v>312</v>
      </c>
      <c r="G169" s="16"/>
      <c r="H169" s="13"/>
      <c r="I169" s="31" t="s">
        <v>76</v>
      </c>
      <c r="J169" s="359" t="s">
        <v>288</v>
      </c>
      <c r="K169" s="18" t="str">
        <f t="shared" si="238"/>
        <v>elec ban new power plants</v>
      </c>
      <c r="L169" s="8"/>
      <c r="M169" s="8"/>
      <c r="N169" s="8"/>
      <c r="O169" s="16"/>
      <c r="P169" s="16"/>
      <c r="Q169" s="20"/>
      <c r="R169" s="24"/>
      <c r="S169" s="20"/>
      <c r="T169" s="20"/>
      <c r="U169" s="18"/>
      <c r="V169" s="18"/>
      <c r="W169" s="18"/>
      <c r="X169" s="18"/>
      <c r="Y169" s="18"/>
      <c r="Z169" s="18"/>
    </row>
    <row r="170" spans="1:26" ht="15.75" customHeight="1" x14ac:dyDescent="0.45">
      <c r="A170" s="18" t="str">
        <f t="shared" ref="A170:C170" si="242">A$162</f>
        <v>Electricity Supply</v>
      </c>
      <c r="B170" s="18" t="str">
        <f t="shared" si="242"/>
        <v>Ban New Power Plants</v>
      </c>
      <c r="C170" s="18" t="str">
        <f t="shared" si="242"/>
        <v>Boolean Ban New Power Plants</v>
      </c>
      <c r="D170" s="16" t="s">
        <v>313</v>
      </c>
      <c r="E170" s="16"/>
      <c r="F170" s="16" t="s">
        <v>314</v>
      </c>
      <c r="G170" s="16"/>
      <c r="H170" s="13"/>
      <c r="I170" s="22" t="s">
        <v>76</v>
      </c>
      <c r="J170" s="359" t="s">
        <v>288</v>
      </c>
      <c r="K170" s="18" t="str">
        <f t="shared" si="238"/>
        <v>elec ban new power plants</v>
      </c>
      <c r="L170" s="8"/>
      <c r="M170" s="8"/>
      <c r="N170" s="8"/>
      <c r="O170" s="16"/>
      <c r="P170" s="16"/>
      <c r="Q170" s="20"/>
      <c r="R170" s="24"/>
      <c r="S170" s="20"/>
      <c r="T170" s="20"/>
      <c r="U170" s="18"/>
      <c r="V170" s="18"/>
      <c r="W170" s="18"/>
      <c r="X170" s="18"/>
      <c r="Y170" s="18"/>
      <c r="Z170" s="18"/>
    </row>
    <row r="171" spans="1:26" ht="15.75" customHeight="1" x14ac:dyDescent="0.45">
      <c r="A171" s="360" t="str">
        <f t="shared" ref="A171:C171" si="243">A$162</f>
        <v>Electricity Supply</v>
      </c>
      <c r="B171" s="360" t="str">
        <f t="shared" si="243"/>
        <v>Ban New Power Plants</v>
      </c>
      <c r="C171" s="360" t="str">
        <f t="shared" si="243"/>
        <v>Boolean Ban New Power Plants</v>
      </c>
      <c r="D171" s="364" t="s">
        <v>315</v>
      </c>
      <c r="E171" s="364"/>
      <c r="F171" s="364" t="s">
        <v>316</v>
      </c>
      <c r="G171" s="364"/>
      <c r="H171" s="361">
        <v>591</v>
      </c>
      <c r="I171" s="362" t="s">
        <v>63</v>
      </c>
      <c r="J171" s="379" t="s">
        <v>288</v>
      </c>
      <c r="K171" s="360" t="str">
        <f t="shared" si="238"/>
        <v>elec ban new power plants</v>
      </c>
      <c r="L171" s="360"/>
      <c r="M171" s="360"/>
      <c r="N171" s="360"/>
      <c r="O171" s="364"/>
      <c r="P171" s="364" t="s">
        <v>321</v>
      </c>
      <c r="Q171" s="364"/>
      <c r="R171" s="368"/>
      <c r="S171" s="364"/>
      <c r="T171" s="364"/>
      <c r="U171" s="18"/>
      <c r="V171" s="18"/>
      <c r="W171" s="18"/>
      <c r="X171" s="18"/>
      <c r="Y171" s="18"/>
      <c r="Z171" s="18"/>
    </row>
    <row r="172" spans="1:26" ht="15.75" customHeight="1" x14ac:dyDescent="0.45">
      <c r="A172" s="18" t="str">
        <f t="shared" ref="A172:C172" si="244">A$162</f>
        <v>Electricity Supply</v>
      </c>
      <c r="B172" s="18" t="str">
        <f t="shared" si="244"/>
        <v>Ban New Power Plants</v>
      </c>
      <c r="C172" s="18" t="str">
        <f t="shared" si="244"/>
        <v>Boolean Ban New Power Plants</v>
      </c>
      <c r="D172" s="16" t="s">
        <v>317</v>
      </c>
      <c r="E172" s="16"/>
      <c r="F172" s="16" t="s">
        <v>318</v>
      </c>
      <c r="G172" s="16"/>
      <c r="H172" s="13"/>
      <c r="I172" s="31" t="s">
        <v>76</v>
      </c>
      <c r="J172" s="359" t="s">
        <v>288</v>
      </c>
      <c r="K172" s="18" t="str">
        <f t="shared" si="238"/>
        <v>elec ban new power plants</v>
      </c>
      <c r="L172" s="8"/>
      <c r="M172" s="8"/>
      <c r="N172" s="8"/>
      <c r="O172" s="16"/>
      <c r="P172" s="16"/>
      <c r="Q172" s="20"/>
      <c r="R172" s="24"/>
      <c r="S172" s="20"/>
      <c r="T172" s="20"/>
      <c r="U172" s="18"/>
      <c r="V172" s="18"/>
      <c r="W172" s="18"/>
      <c r="X172" s="18"/>
      <c r="Y172" s="18"/>
      <c r="Z172" s="18"/>
    </row>
    <row r="173" spans="1:26" ht="15.75" customHeight="1" x14ac:dyDescent="0.45">
      <c r="A173" s="18" t="str">
        <f t="shared" ref="A173:C173" si="245">A$162</f>
        <v>Electricity Supply</v>
      </c>
      <c r="B173" s="18" t="str">
        <f t="shared" si="245"/>
        <v>Ban New Power Plants</v>
      </c>
      <c r="C173" s="18" t="str">
        <f t="shared" si="245"/>
        <v>Boolean Ban New Power Plants</v>
      </c>
      <c r="D173" s="16" t="s">
        <v>319</v>
      </c>
      <c r="E173" s="16"/>
      <c r="F173" s="16" t="s">
        <v>320</v>
      </c>
      <c r="G173" s="16"/>
      <c r="H173" s="13">
        <v>116</v>
      </c>
      <c r="I173" s="22" t="s">
        <v>63</v>
      </c>
      <c r="J173" s="359" t="s">
        <v>288</v>
      </c>
      <c r="K173" s="18" t="str">
        <f t="shared" si="238"/>
        <v>elec ban new power plants</v>
      </c>
      <c r="L173" s="18">
        <f t="shared" ref="L173:O173" si="246">L$162</f>
        <v>0</v>
      </c>
      <c r="M173" s="18">
        <f t="shared" si="246"/>
        <v>1</v>
      </c>
      <c r="N173" s="18">
        <f t="shared" si="246"/>
        <v>1</v>
      </c>
      <c r="O173" s="20" t="str">
        <f t="shared" si="246"/>
        <v>on/off</v>
      </c>
      <c r="P173" s="16" t="s">
        <v>321</v>
      </c>
      <c r="Q173" s="20" t="str">
        <f t="shared" ref="Q173:R173" si="247">Q$162</f>
        <v>electricity-sector-main.html#ban</v>
      </c>
      <c r="R173" s="27" t="str">
        <f t="shared" si="247"/>
        <v>ban-new-capacity.html</v>
      </c>
      <c r="S173" s="20"/>
      <c r="T173" s="20"/>
      <c r="U173" s="18"/>
      <c r="V173" s="18"/>
      <c r="W173" s="18"/>
      <c r="X173" s="18"/>
      <c r="Y173" s="18"/>
      <c r="Z173" s="18"/>
    </row>
    <row r="174" spans="1:26" ht="15.75" customHeight="1" x14ac:dyDescent="0.45">
      <c r="A174" s="18" t="str">
        <f t="shared" ref="A174:C174" si="248">A$162</f>
        <v>Electricity Supply</v>
      </c>
      <c r="B174" s="18" t="str">
        <f t="shared" si="248"/>
        <v>Ban New Power Plants</v>
      </c>
      <c r="C174" s="18" t="str">
        <f t="shared" si="248"/>
        <v>Boolean Ban New Power Plants</v>
      </c>
      <c r="D174" s="16" t="s">
        <v>322</v>
      </c>
      <c r="E174" s="16"/>
      <c r="F174" s="16" t="s">
        <v>323</v>
      </c>
      <c r="G174" s="16"/>
      <c r="H174" s="13"/>
      <c r="I174" s="31" t="s">
        <v>76</v>
      </c>
      <c r="J174" s="359" t="s">
        <v>288</v>
      </c>
      <c r="K174" s="18" t="str">
        <f t="shared" si="238"/>
        <v>elec ban new power plants</v>
      </c>
      <c r="L174" s="19"/>
      <c r="M174" s="19"/>
      <c r="N174" s="19"/>
      <c r="O174" s="20"/>
      <c r="P174" s="16"/>
      <c r="Q174" s="20"/>
      <c r="R174" s="24"/>
      <c r="S174" s="20"/>
      <c r="T174" s="20"/>
      <c r="U174" s="18"/>
      <c r="V174" s="18"/>
      <c r="W174" s="18"/>
      <c r="X174" s="18"/>
      <c r="Y174" s="18"/>
      <c r="Z174" s="18"/>
    </row>
    <row r="175" spans="1:26" ht="15.75" customHeight="1" x14ac:dyDescent="0.45">
      <c r="A175" s="360" t="str">
        <f t="shared" ref="A175:C175" si="249">A$162</f>
        <v>Electricity Supply</v>
      </c>
      <c r="B175" s="360" t="str">
        <f t="shared" si="249"/>
        <v>Ban New Power Plants</v>
      </c>
      <c r="C175" s="360" t="str">
        <f t="shared" si="249"/>
        <v>Boolean Ban New Power Plants</v>
      </c>
      <c r="D175" s="364" t="s">
        <v>324</v>
      </c>
      <c r="E175" s="364"/>
      <c r="F175" s="364" t="s">
        <v>325</v>
      </c>
      <c r="G175" s="364"/>
      <c r="H175" s="361">
        <v>592</v>
      </c>
      <c r="I175" s="362" t="s">
        <v>63</v>
      </c>
      <c r="J175" s="379" t="s">
        <v>288</v>
      </c>
      <c r="K175" s="360" t="str">
        <f t="shared" si="238"/>
        <v>elec ban new power plants</v>
      </c>
      <c r="L175" s="363"/>
      <c r="M175" s="363"/>
      <c r="N175" s="363"/>
      <c r="O175" s="364"/>
      <c r="P175" s="364" t="s">
        <v>321</v>
      </c>
      <c r="Q175" s="364"/>
      <c r="R175" s="368"/>
      <c r="S175" s="364"/>
      <c r="T175" s="364"/>
      <c r="U175" s="18"/>
      <c r="V175" s="18"/>
      <c r="W175" s="18"/>
      <c r="X175" s="18"/>
      <c r="Y175" s="18"/>
      <c r="Z175" s="18"/>
    </row>
    <row r="176" spans="1:26" ht="15.75" customHeight="1" x14ac:dyDescent="0.45">
      <c r="A176" s="360" t="str">
        <f t="shared" ref="A176:C176" si="250">A$162</f>
        <v>Electricity Supply</v>
      </c>
      <c r="B176" s="360" t="str">
        <f t="shared" si="250"/>
        <v>Ban New Power Plants</v>
      </c>
      <c r="C176" s="360" t="str">
        <f t="shared" si="250"/>
        <v>Boolean Ban New Power Plants</v>
      </c>
      <c r="D176" s="364" t="s">
        <v>326</v>
      </c>
      <c r="E176" s="364"/>
      <c r="F176" s="364" t="s">
        <v>327</v>
      </c>
      <c r="G176" s="364"/>
      <c r="H176" s="361">
        <v>593</v>
      </c>
      <c r="I176" s="362" t="s">
        <v>63</v>
      </c>
      <c r="J176" s="379" t="s">
        <v>288</v>
      </c>
      <c r="K176" s="360" t="str">
        <f t="shared" si="238"/>
        <v>elec ban new power plants</v>
      </c>
      <c r="L176" s="363"/>
      <c r="M176" s="363"/>
      <c r="N176" s="363"/>
      <c r="O176" s="364"/>
      <c r="P176" s="364" t="s">
        <v>321</v>
      </c>
      <c r="Q176" s="364"/>
      <c r="R176" s="368"/>
      <c r="S176" s="364"/>
      <c r="T176" s="364"/>
      <c r="U176" s="18"/>
      <c r="V176" s="18"/>
      <c r="W176" s="18"/>
      <c r="X176" s="18"/>
      <c r="Y176" s="18"/>
      <c r="Z176" s="18"/>
    </row>
    <row r="177" spans="1:26" ht="15.75" customHeight="1" x14ac:dyDescent="0.45">
      <c r="A177" s="18" t="str">
        <f t="shared" ref="A177:C177" si="251">A$162</f>
        <v>Electricity Supply</v>
      </c>
      <c r="B177" s="18" t="str">
        <f t="shared" si="251"/>
        <v>Ban New Power Plants</v>
      </c>
      <c r="C177" s="18" t="str">
        <f t="shared" si="251"/>
        <v>Boolean Ban New Power Plants</v>
      </c>
      <c r="D177" s="16" t="s">
        <v>328</v>
      </c>
      <c r="E177" s="16"/>
      <c r="F177" s="16" t="s">
        <v>329</v>
      </c>
      <c r="G177" s="16"/>
      <c r="H177" s="13"/>
      <c r="I177" s="31" t="s">
        <v>76</v>
      </c>
      <c r="J177" s="359" t="s">
        <v>288</v>
      </c>
      <c r="K177" s="18" t="str">
        <f t="shared" si="238"/>
        <v>elec ban new power plants</v>
      </c>
      <c r="L177" s="19"/>
      <c r="M177" s="19"/>
      <c r="N177" s="19"/>
      <c r="O177" s="20"/>
      <c r="P177" s="16"/>
      <c r="Q177" s="20"/>
      <c r="R177" s="24"/>
      <c r="S177" s="20"/>
      <c r="T177" s="20"/>
      <c r="U177" s="18"/>
      <c r="V177" s="18"/>
      <c r="W177" s="18"/>
      <c r="X177" s="18"/>
      <c r="Y177" s="18"/>
      <c r="Z177" s="18"/>
    </row>
    <row r="178" spans="1:26" ht="15.75" customHeight="1" x14ac:dyDescent="0.45">
      <c r="A178" s="360" t="s">
        <v>287</v>
      </c>
      <c r="B178" s="364" t="s">
        <v>330</v>
      </c>
      <c r="C178" s="360" t="s">
        <v>331</v>
      </c>
      <c r="D178" s="364"/>
      <c r="E178" s="364"/>
      <c r="F178" s="364"/>
      <c r="G178" s="364"/>
      <c r="H178" s="361">
        <v>508</v>
      </c>
      <c r="I178" s="362" t="s">
        <v>63</v>
      </c>
      <c r="J178" s="380" t="s">
        <v>330</v>
      </c>
      <c r="K178" s="360" t="s">
        <v>332</v>
      </c>
      <c r="L178" s="363">
        <v>0</v>
      </c>
      <c r="M178" s="363">
        <v>1</v>
      </c>
      <c r="N178" s="363">
        <v>0.01</v>
      </c>
      <c r="O178" s="364" t="s">
        <v>333</v>
      </c>
      <c r="P178" s="364" t="s">
        <v>4070</v>
      </c>
      <c r="Q178" s="364" t="s">
        <v>334</v>
      </c>
      <c r="R178" s="368" t="s">
        <v>335</v>
      </c>
      <c r="S178" s="364" t="s">
        <v>4071</v>
      </c>
      <c r="T178" s="364" t="s">
        <v>4071</v>
      </c>
      <c r="U178" s="8"/>
      <c r="V178" s="8"/>
      <c r="W178" s="8"/>
      <c r="X178" s="8"/>
      <c r="Y178" s="8"/>
      <c r="Z178" s="8"/>
    </row>
    <row r="179" spans="1:26" ht="15.75" customHeight="1" x14ac:dyDescent="0.45">
      <c r="A179" s="360" t="s">
        <v>287</v>
      </c>
      <c r="B179" s="360" t="s">
        <v>336</v>
      </c>
      <c r="C179" s="360" t="s">
        <v>337</v>
      </c>
      <c r="D179" s="364"/>
      <c r="E179" s="364"/>
      <c r="F179" s="364"/>
      <c r="G179" s="364"/>
      <c r="H179" s="361">
        <v>148</v>
      </c>
      <c r="I179" s="362" t="s">
        <v>76</v>
      </c>
      <c r="J179" s="381" t="s">
        <v>338</v>
      </c>
      <c r="K179" s="360" t="s">
        <v>339</v>
      </c>
      <c r="L179" s="363">
        <v>-0.5</v>
      </c>
      <c r="M179" s="363">
        <v>1</v>
      </c>
      <c r="N179" s="363">
        <v>0.02</v>
      </c>
      <c r="O179" s="364" t="s">
        <v>340</v>
      </c>
      <c r="P179" s="364" t="s">
        <v>341</v>
      </c>
      <c r="Q179" s="364" t="s">
        <v>342</v>
      </c>
      <c r="R179" s="368" t="s">
        <v>343</v>
      </c>
      <c r="S179" s="364" t="s">
        <v>344</v>
      </c>
      <c r="T179" s="364"/>
      <c r="U179" s="8"/>
      <c r="V179" s="8"/>
      <c r="W179" s="8"/>
      <c r="X179" s="8"/>
      <c r="Y179" s="8"/>
      <c r="Z179" s="8"/>
    </row>
    <row r="180" spans="1:26" ht="15.75" customHeight="1" x14ac:dyDescent="0.45">
      <c r="A180" s="360" t="s">
        <v>287</v>
      </c>
      <c r="B180" s="360" t="s">
        <v>345</v>
      </c>
      <c r="C180" s="360" t="s">
        <v>346</v>
      </c>
      <c r="D180" s="364" t="s">
        <v>290</v>
      </c>
      <c r="E180" s="364"/>
      <c r="F180" s="364" t="s">
        <v>291</v>
      </c>
      <c r="G180" s="364"/>
      <c r="H180" s="361">
        <v>149</v>
      </c>
      <c r="I180" s="382" t="s">
        <v>76</v>
      </c>
      <c r="J180" s="379" t="s">
        <v>338</v>
      </c>
      <c r="K180" s="360" t="s">
        <v>347</v>
      </c>
      <c r="L180" s="363">
        <v>-0.5</v>
      </c>
      <c r="M180" s="363">
        <v>1</v>
      </c>
      <c r="N180" s="363">
        <v>0.02</v>
      </c>
      <c r="O180" s="364" t="s">
        <v>348</v>
      </c>
      <c r="P180" s="364" t="s">
        <v>349</v>
      </c>
      <c r="Q180" s="364" t="s">
        <v>350</v>
      </c>
      <c r="R180" s="368" t="s">
        <v>343</v>
      </c>
      <c r="S180" s="364" t="s">
        <v>344</v>
      </c>
      <c r="T180" s="364"/>
      <c r="U180" s="8"/>
      <c r="V180" s="8"/>
      <c r="W180" s="8"/>
      <c r="X180" s="8"/>
      <c r="Y180" s="8"/>
      <c r="Z180" s="8"/>
    </row>
    <row r="181" spans="1:26" ht="15.75" customHeight="1" x14ac:dyDescent="0.45">
      <c r="A181" s="360" t="str">
        <f t="shared" ref="A181:C181" si="252">A$180</f>
        <v>Electricity Supply</v>
      </c>
      <c r="B181" s="360" t="str">
        <f t="shared" si="252"/>
        <v>Change Electricity Imports</v>
      </c>
      <c r="C181" s="360" t="str">
        <f t="shared" si="252"/>
        <v>Percent Change in Electricity Imports</v>
      </c>
      <c r="D181" s="364" t="s">
        <v>296</v>
      </c>
      <c r="E181" s="364"/>
      <c r="F181" s="364" t="s">
        <v>297</v>
      </c>
      <c r="G181" s="364"/>
      <c r="H181" s="361">
        <v>526</v>
      </c>
      <c r="I181" s="382" t="s">
        <v>76</v>
      </c>
      <c r="J181" s="379" t="s">
        <v>338</v>
      </c>
      <c r="K181" s="360" t="str">
        <f t="shared" ref="K181:S181" si="253">K$180</f>
        <v>elec change imports</v>
      </c>
      <c r="L181" s="363">
        <f t="shared" si="253"/>
        <v>-0.5</v>
      </c>
      <c r="M181" s="363">
        <f t="shared" si="253"/>
        <v>1</v>
      </c>
      <c r="N181" s="363">
        <f t="shared" si="253"/>
        <v>0.02</v>
      </c>
      <c r="O181" s="364" t="str">
        <f t="shared" si="253"/>
        <v>% change in imports</v>
      </c>
      <c r="P181" s="364" t="str">
        <f t="shared" si="253"/>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364" t="str">
        <f t="shared" si="253"/>
        <v>electricity-sector-main.html#elec-imports</v>
      </c>
      <c r="R181" s="368" t="str">
        <f t="shared" si="253"/>
        <v>electricity-imports-exports.html</v>
      </c>
      <c r="S181" s="364" t="str">
        <f t="shared" si="253"/>
        <v>Energy Information Administation.  2016.  Electric Power Annual.  Table 2.13.</v>
      </c>
      <c r="T181" s="364"/>
      <c r="U181" s="8"/>
      <c r="V181" s="8"/>
      <c r="W181" s="8"/>
      <c r="X181" s="8"/>
      <c r="Y181" s="8"/>
      <c r="Z181" s="8"/>
    </row>
    <row r="182" spans="1:26" ht="15.75" customHeight="1" x14ac:dyDescent="0.45">
      <c r="A182" s="360" t="str">
        <f t="shared" ref="A182:C182" si="254">A$180</f>
        <v>Electricity Supply</v>
      </c>
      <c r="B182" s="360" t="str">
        <f t="shared" si="254"/>
        <v>Change Electricity Imports</v>
      </c>
      <c r="C182" s="360" t="str">
        <f t="shared" si="254"/>
        <v>Percent Change in Electricity Imports</v>
      </c>
      <c r="D182" s="364" t="s">
        <v>299</v>
      </c>
      <c r="E182" s="364"/>
      <c r="F182" s="364" t="s">
        <v>300</v>
      </c>
      <c r="G182" s="364"/>
      <c r="H182" s="361">
        <v>527</v>
      </c>
      <c r="I182" s="382" t="s">
        <v>76</v>
      </c>
      <c r="J182" s="379" t="s">
        <v>338</v>
      </c>
      <c r="K182" s="360" t="str">
        <f t="shared" ref="K182:S182" si="255">K$180</f>
        <v>elec change imports</v>
      </c>
      <c r="L182" s="363">
        <f t="shared" si="255"/>
        <v>-0.5</v>
      </c>
      <c r="M182" s="363">
        <f t="shared" si="255"/>
        <v>1</v>
      </c>
      <c r="N182" s="363">
        <f t="shared" si="255"/>
        <v>0.02</v>
      </c>
      <c r="O182" s="364" t="str">
        <f t="shared" si="255"/>
        <v>% change in imports</v>
      </c>
      <c r="P182" s="364" t="str">
        <f t="shared" si="25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364" t="str">
        <f t="shared" si="255"/>
        <v>electricity-sector-main.html#elec-imports</v>
      </c>
      <c r="R182" s="368" t="str">
        <f t="shared" si="255"/>
        <v>electricity-imports-exports.html</v>
      </c>
      <c r="S182" s="364" t="str">
        <f t="shared" si="255"/>
        <v>Energy Information Administation.  2016.  Electric Power Annual.  Table 2.13.</v>
      </c>
      <c r="T182" s="364"/>
      <c r="U182" s="8"/>
      <c r="V182" s="8"/>
      <c r="W182" s="8"/>
      <c r="X182" s="8"/>
      <c r="Y182" s="8"/>
      <c r="Z182" s="8"/>
    </row>
    <row r="183" spans="1:26" ht="15.75" customHeight="1" x14ac:dyDescent="0.45">
      <c r="A183" s="360" t="str">
        <f t="shared" ref="A183:C183" si="256">A$180</f>
        <v>Electricity Supply</v>
      </c>
      <c r="B183" s="360" t="str">
        <f t="shared" si="256"/>
        <v>Change Electricity Imports</v>
      </c>
      <c r="C183" s="360" t="str">
        <f t="shared" si="256"/>
        <v>Percent Change in Electricity Imports</v>
      </c>
      <c r="D183" s="364" t="s">
        <v>302</v>
      </c>
      <c r="E183" s="364"/>
      <c r="F183" s="364" t="s">
        <v>303</v>
      </c>
      <c r="G183" s="364"/>
      <c r="H183" s="361">
        <v>528</v>
      </c>
      <c r="I183" s="364" t="s">
        <v>76</v>
      </c>
      <c r="J183" s="381" t="str">
        <f t="shared" ref="J183:S183" si="257">J$180</f>
        <v>Electricity Imports and Exports</v>
      </c>
      <c r="K183" s="360" t="str">
        <f t="shared" si="257"/>
        <v>elec change imports</v>
      </c>
      <c r="L183" s="363">
        <f t="shared" si="257"/>
        <v>-0.5</v>
      </c>
      <c r="M183" s="363">
        <f t="shared" si="257"/>
        <v>1</v>
      </c>
      <c r="N183" s="363">
        <f t="shared" si="257"/>
        <v>0.02</v>
      </c>
      <c r="O183" s="364" t="str">
        <f t="shared" si="257"/>
        <v>% change in imports</v>
      </c>
      <c r="P183" s="364" t="str">
        <f t="shared" si="257"/>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364" t="str">
        <f t="shared" si="257"/>
        <v>electricity-sector-main.html#elec-imports</v>
      </c>
      <c r="R183" s="368" t="str">
        <f t="shared" si="257"/>
        <v>electricity-imports-exports.html</v>
      </c>
      <c r="S183" s="364" t="str">
        <f t="shared" si="257"/>
        <v>Energy Information Administation.  2016.  Electric Power Annual.  Table 2.13.</v>
      </c>
      <c r="T183" s="364"/>
      <c r="U183" s="8"/>
      <c r="V183" s="8"/>
      <c r="W183" s="8"/>
      <c r="X183" s="8"/>
      <c r="Y183" s="8"/>
      <c r="Z183" s="8"/>
    </row>
    <row r="184" spans="1:26" ht="15.75" customHeight="1" x14ac:dyDescent="0.45">
      <c r="A184" s="360" t="str">
        <f t="shared" ref="A184:C184" si="258">A$180</f>
        <v>Electricity Supply</v>
      </c>
      <c r="B184" s="360" t="str">
        <f t="shared" si="258"/>
        <v>Change Electricity Imports</v>
      </c>
      <c r="C184" s="360" t="str">
        <f t="shared" si="258"/>
        <v>Percent Change in Electricity Imports</v>
      </c>
      <c r="D184" s="364" t="s">
        <v>305</v>
      </c>
      <c r="E184" s="364"/>
      <c r="F184" s="364" t="s">
        <v>306</v>
      </c>
      <c r="G184" s="364"/>
      <c r="H184" s="361">
        <v>529</v>
      </c>
      <c r="I184" s="382" t="s">
        <v>76</v>
      </c>
      <c r="J184" s="379" t="s">
        <v>338</v>
      </c>
      <c r="K184" s="360" t="str">
        <f t="shared" ref="K184:S184" si="259">K$180</f>
        <v>elec change imports</v>
      </c>
      <c r="L184" s="363">
        <f t="shared" si="259"/>
        <v>-0.5</v>
      </c>
      <c r="M184" s="363">
        <f t="shared" si="259"/>
        <v>1</v>
      </c>
      <c r="N184" s="363">
        <f t="shared" si="259"/>
        <v>0.02</v>
      </c>
      <c r="O184" s="364" t="str">
        <f t="shared" si="259"/>
        <v>% change in imports</v>
      </c>
      <c r="P184" s="364" t="str">
        <f t="shared" si="25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364" t="str">
        <f t="shared" si="259"/>
        <v>electricity-sector-main.html#elec-imports</v>
      </c>
      <c r="R184" s="368" t="str">
        <f t="shared" si="259"/>
        <v>electricity-imports-exports.html</v>
      </c>
      <c r="S184" s="364" t="str">
        <f t="shared" si="259"/>
        <v>Energy Information Administation.  2016.  Electric Power Annual.  Table 2.13.</v>
      </c>
      <c r="T184" s="364"/>
      <c r="U184" s="8"/>
      <c r="V184" s="8"/>
      <c r="W184" s="8"/>
      <c r="X184" s="8"/>
      <c r="Y184" s="8"/>
      <c r="Z184" s="8"/>
    </row>
    <row r="185" spans="1:26" ht="15.75" customHeight="1" x14ac:dyDescent="0.45">
      <c r="A185" s="360" t="str">
        <f t="shared" ref="A185:C185" si="260">A$180</f>
        <v>Electricity Supply</v>
      </c>
      <c r="B185" s="360" t="str">
        <f t="shared" si="260"/>
        <v>Change Electricity Imports</v>
      </c>
      <c r="C185" s="360" t="str">
        <f t="shared" si="260"/>
        <v>Percent Change in Electricity Imports</v>
      </c>
      <c r="D185" s="364" t="s">
        <v>307</v>
      </c>
      <c r="E185" s="364"/>
      <c r="F185" s="364" t="s">
        <v>308</v>
      </c>
      <c r="G185" s="364"/>
      <c r="H185" s="361">
        <v>530</v>
      </c>
      <c r="I185" s="382" t="s">
        <v>76</v>
      </c>
      <c r="J185" s="379" t="s">
        <v>338</v>
      </c>
      <c r="K185" s="360" t="str">
        <f t="shared" ref="K185:S185" si="261">K$180</f>
        <v>elec change imports</v>
      </c>
      <c r="L185" s="363">
        <f t="shared" si="261"/>
        <v>-0.5</v>
      </c>
      <c r="M185" s="363">
        <f t="shared" si="261"/>
        <v>1</v>
      </c>
      <c r="N185" s="363">
        <f t="shared" si="261"/>
        <v>0.02</v>
      </c>
      <c r="O185" s="364" t="str">
        <f t="shared" si="261"/>
        <v>% change in imports</v>
      </c>
      <c r="P185" s="364" t="str">
        <f t="shared" si="26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364" t="str">
        <f t="shared" si="261"/>
        <v>electricity-sector-main.html#elec-imports</v>
      </c>
      <c r="R185" s="368" t="str">
        <f t="shared" si="261"/>
        <v>electricity-imports-exports.html</v>
      </c>
      <c r="S185" s="364" t="str">
        <f t="shared" si="261"/>
        <v>Energy Information Administation.  2016.  Electric Power Annual.  Table 2.13.</v>
      </c>
      <c r="T185" s="364"/>
      <c r="U185" s="8"/>
      <c r="V185" s="8"/>
      <c r="W185" s="8"/>
      <c r="X185" s="8"/>
      <c r="Y185" s="8"/>
      <c r="Z185" s="8"/>
    </row>
    <row r="186" spans="1:26" ht="15.75" customHeight="1" x14ac:dyDescent="0.45">
      <c r="A186" s="18" t="str">
        <f t="shared" ref="A186:C186" si="262">A$180</f>
        <v>Electricity Supply</v>
      </c>
      <c r="B186" s="18" t="str">
        <f t="shared" si="262"/>
        <v>Change Electricity Imports</v>
      </c>
      <c r="C186" s="18" t="str">
        <f t="shared" si="262"/>
        <v>Percent Change in Electricity Imports</v>
      </c>
      <c r="D186" s="16" t="s">
        <v>309</v>
      </c>
      <c r="E186" s="16"/>
      <c r="F186" s="16" t="s">
        <v>310</v>
      </c>
      <c r="G186" s="16"/>
      <c r="H186" s="13">
        <v>531</v>
      </c>
      <c r="I186" s="16" t="s">
        <v>76</v>
      </c>
      <c r="J186" s="316" t="str">
        <f t="shared" ref="J186:O186" si="263">J$180</f>
        <v>Electricity Imports and Exports</v>
      </c>
      <c r="K186" s="18" t="str">
        <f t="shared" si="263"/>
        <v>elec change imports</v>
      </c>
      <c r="L186" s="19">
        <f t="shared" si="263"/>
        <v>-0.5</v>
      </c>
      <c r="M186" s="19">
        <f t="shared" si="263"/>
        <v>1</v>
      </c>
      <c r="N186" s="19">
        <f t="shared" si="263"/>
        <v>0.02</v>
      </c>
      <c r="O186" s="20" t="str">
        <f t="shared" si="263"/>
        <v>% change in imports</v>
      </c>
      <c r="P186" s="16"/>
      <c r="Q186" s="20" t="str">
        <f t="shared" ref="Q186:S186" si="264">Q$180</f>
        <v>electricity-sector-main.html#elec-imports</v>
      </c>
      <c r="R186" s="27" t="str">
        <f t="shared" si="264"/>
        <v>electricity-imports-exports.html</v>
      </c>
      <c r="S186" s="20" t="str">
        <f t="shared" si="264"/>
        <v>Energy Information Administation.  2016.  Electric Power Annual.  Table 2.13.</v>
      </c>
      <c r="T186" s="16"/>
      <c r="U186" s="8"/>
      <c r="V186" s="8"/>
      <c r="W186" s="8"/>
      <c r="X186" s="8"/>
      <c r="Y186" s="8"/>
      <c r="Z186" s="8"/>
    </row>
    <row r="187" spans="1:26" ht="15.75" customHeight="1" x14ac:dyDescent="0.45">
      <c r="A187" s="360" t="str">
        <f t="shared" ref="A187:C187" si="265">A$180</f>
        <v>Electricity Supply</v>
      </c>
      <c r="B187" s="360" t="str">
        <f t="shared" si="265"/>
        <v>Change Electricity Imports</v>
      </c>
      <c r="C187" s="360" t="str">
        <f t="shared" si="265"/>
        <v>Percent Change in Electricity Imports</v>
      </c>
      <c r="D187" s="364" t="s">
        <v>311</v>
      </c>
      <c r="E187" s="364"/>
      <c r="F187" s="364" t="s">
        <v>312</v>
      </c>
      <c r="G187" s="364"/>
      <c r="H187" s="361">
        <v>532</v>
      </c>
      <c r="I187" s="382" t="s">
        <v>76</v>
      </c>
      <c r="J187" s="379" t="s">
        <v>338</v>
      </c>
      <c r="K187" s="360" t="str">
        <f t="shared" ref="K187:S187" si="266">K$180</f>
        <v>elec change imports</v>
      </c>
      <c r="L187" s="363">
        <f t="shared" si="266"/>
        <v>-0.5</v>
      </c>
      <c r="M187" s="363">
        <f t="shared" si="266"/>
        <v>1</v>
      </c>
      <c r="N187" s="363">
        <f t="shared" si="266"/>
        <v>0.02</v>
      </c>
      <c r="O187" s="364" t="str">
        <f t="shared" si="266"/>
        <v>% change in imports</v>
      </c>
      <c r="P187" s="364" t="str">
        <f t="shared" si="266"/>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364" t="str">
        <f t="shared" si="266"/>
        <v>electricity-sector-main.html#elec-imports</v>
      </c>
      <c r="R187" s="368" t="str">
        <f t="shared" si="266"/>
        <v>electricity-imports-exports.html</v>
      </c>
      <c r="S187" s="364" t="str">
        <f t="shared" si="266"/>
        <v>Energy Information Administation.  2016.  Electric Power Annual.  Table 2.13.</v>
      </c>
      <c r="T187" s="364"/>
      <c r="U187" s="8"/>
      <c r="V187" s="8"/>
      <c r="W187" s="8"/>
      <c r="X187" s="8"/>
      <c r="Y187" s="8"/>
      <c r="Z187" s="8"/>
    </row>
    <row r="188" spans="1:26" ht="15.75" customHeight="1" x14ac:dyDescent="0.45">
      <c r="A188" s="18" t="str">
        <f t="shared" ref="A188:C188" si="267">A$180</f>
        <v>Electricity Supply</v>
      </c>
      <c r="B188" s="18" t="str">
        <f t="shared" si="267"/>
        <v>Change Electricity Imports</v>
      </c>
      <c r="C188" s="18" t="str">
        <f t="shared" si="267"/>
        <v>Percent Change in Electricity Imports</v>
      </c>
      <c r="D188" s="16" t="s">
        <v>313</v>
      </c>
      <c r="E188" s="16"/>
      <c r="F188" s="16" t="s">
        <v>314</v>
      </c>
      <c r="G188" s="16"/>
      <c r="H188" s="13">
        <v>533</v>
      </c>
      <c r="I188" s="16" t="s">
        <v>76</v>
      </c>
      <c r="J188" s="316" t="str">
        <f t="shared" ref="J188:O188" si="268">J$180</f>
        <v>Electricity Imports and Exports</v>
      </c>
      <c r="K188" s="18" t="str">
        <f t="shared" si="268"/>
        <v>elec change imports</v>
      </c>
      <c r="L188" s="19">
        <f t="shared" si="268"/>
        <v>-0.5</v>
      </c>
      <c r="M188" s="19">
        <f t="shared" si="268"/>
        <v>1</v>
      </c>
      <c r="N188" s="19">
        <f t="shared" si="268"/>
        <v>0.02</v>
      </c>
      <c r="O188" s="20" t="str">
        <f t="shared" si="268"/>
        <v>% change in imports</v>
      </c>
      <c r="P188" s="16"/>
      <c r="Q188" s="20" t="str">
        <f t="shared" ref="Q188:S188" si="269">Q$180</f>
        <v>electricity-sector-main.html#elec-imports</v>
      </c>
      <c r="R188" s="27" t="str">
        <f t="shared" si="269"/>
        <v>electricity-imports-exports.html</v>
      </c>
      <c r="S188" s="20" t="str">
        <f t="shared" si="269"/>
        <v>Energy Information Administation.  2016.  Electric Power Annual.  Table 2.13.</v>
      </c>
      <c r="T188" s="16"/>
      <c r="U188" s="8"/>
      <c r="V188" s="8"/>
      <c r="W188" s="8"/>
      <c r="X188" s="8"/>
      <c r="Y188" s="8"/>
      <c r="Z188" s="8"/>
    </row>
    <row r="189" spans="1:26" ht="15.75" customHeight="1" x14ac:dyDescent="0.45">
      <c r="A189" s="360" t="str">
        <f t="shared" ref="A189:C189" si="270">A$180</f>
        <v>Electricity Supply</v>
      </c>
      <c r="B189" s="360" t="str">
        <f t="shared" si="270"/>
        <v>Change Electricity Imports</v>
      </c>
      <c r="C189" s="360" t="str">
        <f t="shared" si="270"/>
        <v>Percent Change in Electricity Imports</v>
      </c>
      <c r="D189" s="364" t="s">
        <v>315</v>
      </c>
      <c r="E189" s="364"/>
      <c r="F189" s="364" t="s">
        <v>316</v>
      </c>
      <c r="G189" s="364"/>
      <c r="H189" s="361">
        <v>534</v>
      </c>
      <c r="I189" s="382" t="s">
        <v>76</v>
      </c>
      <c r="J189" s="379" t="s">
        <v>338</v>
      </c>
      <c r="K189" s="360" t="str">
        <f t="shared" ref="K189:S189" si="271">K$180</f>
        <v>elec change imports</v>
      </c>
      <c r="L189" s="363">
        <f t="shared" si="271"/>
        <v>-0.5</v>
      </c>
      <c r="M189" s="363">
        <f t="shared" si="271"/>
        <v>1</v>
      </c>
      <c r="N189" s="363">
        <f t="shared" si="271"/>
        <v>0.02</v>
      </c>
      <c r="O189" s="364" t="str">
        <f t="shared" si="271"/>
        <v>% change in imports</v>
      </c>
      <c r="P189" s="364" t="str">
        <f t="shared" si="27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364" t="str">
        <f t="shared" si="271"/>
        <v>electricity-sector-main.html#elec-imports</v>
      </c>
      <c r="R189" s="368" t="str">
        <f t="shared" si="271"/>
        <v>electricity-imports-exports.html</v>
      </c>
      <c r="S189" s="364" t="str">
        <f t="shared" si="271"/>
        <v>Energy Information Administation.  2016.  Electric Power Annual.  Table 2.13.</v>
      </c>
      <c r="T189" s="364"/>
      <c r="U189" s="8"/>
      <c r="V189" s="8"/>
      <c r="W189" s="8"/>
      <c r="X189" s="8"/>
      <c r="Y189" s="8"/>
      <c r="Z189" s="8"/>
    </row>
    <row r="190" spans="1:26" ht="15.75" customHeight="1" x14ac:dyDescent="0.45">
      <c r="A190" s="18" t="str">
        <f t="shared" ref="A190:C190" si="272">A$180</f>
        <v>Electricity Supply</v>
      </c>
      <c r="B190" s="18" t="str">
        <f t="shared" si="272"/>
        <v>Change Electricity Imports</v>
      </c>
      <c r="C190" s="18" t="str">
        <f t="shared" si="272"/>
        <v>Percent Change in Electricity Imports</v>
      </c>
      <c r="D190" s="16" t="s">
        <v>317</v>
      </c>
      <c r="E190" s="16"/>
      <c r="F190" s="16" t="s">
        <v>318</v>
      </c>
      <c r="G190" s="16"/>
      <c r="H190" s="13">
        <v>535</v>
      </c>
      <c r="I190" s="16" t="s">
        <v>76</v>
      </c>
      <c r="J190" s="316" t="str">
        <f t="shared" ref="J190:O190" si="273">J$180</f>
        <v>Electricity Imports and Exports</v>
      </c>
      <c r="K190" s="18" t="str">
        <f t="shared" si="273"/>
        <v>elec change imports</v>
      </c>
      <c r="L190" s="19">
        <f t="shared" si="273"/>
        <v>-0.5</v>
      </c>
      <c r="M190" s="19">
        <f t="shared" si="273"/>
        <v>1</v>
      </c>
      <c r="N190" s="19">
        <f t="shared" si="273"/>
        <v>0.02</v>
      </c>
      <c r="O190" s="20" t="str">
        <f t="shared" si="273"/>
        <v>% change in imports</v>
      </c>
      <c r="P190" s="16"/>
      <c r="Q190" s="20" t="str">
        <f t="shared" ref="Q190:S190" si="274">Q$180</f>
        <v>electricity-sector-main.html#elec-imports</v>
      </c>
      <c r="R190" s="27" t="str">
        <f t="shared" si="274"/>
        <v>electricity-imports-exports.html</v>
      </c>
      <c r="S190" s="20" t="str">
        <f t="shared" si="274"/>
        <v>Energy Information Administation.  2016.  Electric Power Annual.  Table 2.13.</v>
      </c>
      <c r="T190" s="16"/>
      <c r="U190" s="8"/>
      <c r="V190" s="8"/>
      <c r="W190" s="8"/>
      <c r="X190" s="8"/>
      <c r="Y190" s="8"/>
      <c r="Z190" s="8"/>
    </row>
    <row r="191" spans="1:26" ht="15.75" customHeight="1" x14ac:dyDescent="0.45">
      <c r="A191" s="18" t="str">
        <f t="shared" ref="A191:C191" si="275">A$180</f>
        <v>Electricity Supply</v>
      </c>
      <c r="B191" s="18" t="str">
        <f t="shared" si="275"/>
        <v>Change Electricity Imports</v>
      </c>
      <c r="C191" s="18" t="str">
        <f t="shared" si="275"/>
        <v>Percent Change in Electricity Imports</v>
      </c>
      <c r="D191" s="16" t="s">
        <v>319</v>
      </c>
      <c r="E191" s="16"/>
      <c r="F191" s="16" t="s">
        <v>320</v>
      </c>
      <c r="G191" s="16"/>
      <c r="H191" s="13">
        <v>536</v>
      </c>
      <c r="I191" s="16" t="s">
        <v>76</v>
      </c>
      <c r="J191" s="316" t="str">
        <f t="shared" ref="J191:O191" si="276">J$180</f>
        <v>Electricity Imports and Exports</v>
      </c>
      <c r="K191" s="18" t="str">
        <f t="shared" si="276"/>
        <v>elec change imports</v>
      </c>
      <c r="L191" s="19">
        <f t="shared" si="276"/>
        <v>-0.5</v>
      </c>
      <c r="M191" s="19">
        <f t="shared" si="276"/>
        <v>1</v>
      </c>
      <c r="N191" s="19">
        <f t="shared" si="276"/>
        <v>0.02</v>
      </c>
      <c r="O191" s="20" t="str">
        <f t="shared" si="276"/>
        <v>% change in imports</v>
      </c>
      <c r="P191" s="16"/>
      <c r="Q191" s="20" t="str">
        <f t="shared" ref="Q191:S191" si="277">Q$180</f>
        <v>electricity-sector-main.html#elec-imports</v>
      </c>
      <c r="R191" s="27" t="str">
        <f t="shared" si="277"/>
        <v>electricity-imports-exports.html</v>
      </c>
      <c r="S191" s="20" t="str">
        <f t="shared" si="277"/>
        <v>Energy Information Administation.  2016.  Electric Power Annual.  Table 2.13.</v>
      </c>
      <c r="T191" s="16"/>
      <c r="U191" s="8"/>
      <c r="V191" s="8"/>
      <c r="W191" s="8"/>
      <c r="X191" s="8"/>
      <c r="Y191" s="8"/>
      <c r="Z191" s="8"/>
    </row>
    <row r="192" spans="1:26" ht="15.75" customHeight="1" x14ac:dyDescent="0.45">
      <c r="A192" s="18" t="str">
        <f t="shared" ref="A192:C192" si="278">A$180</f>
        <v>Electricity Supply</v>
      </c>
      <c r="B192" s="18" t="str">
        <f t="shared" si="278"/>
        <v>Change Electricity Imports</v>
      </c>
      <c r="C192" s="18" t="str">
        <f t="shared" si="278"/>
        <v>Percent Change in Electricity Imports</v>
      </c>
      <c r="D192" s="16" t="s">
        <v>322</v>
      </c>
      <c r="E192" s="16"/>
      <c r="F192" s="16" t="s">
        <v>323</v>
      </c>
      <c r="G192" s="16"/>
      <c r="H192" s="13">
        <v>537</v>
      </c>
      <c r="I192" s="16" t="s">
        <v>76</v>
      </c>
      <c r="J192" s="316" t="str">
        <f t="shared" ref="J192:O192" si="279">J$180</f>
        <v>Electricity Imports and Exports</v>
      </c>
      <c r="K192" s="18" t="str">
        <f t="shared" si="279"/>
        <v>elec change imports</v>
      </c>
      <c r="L192" s="19">
        <f t="shared" si="279"/>
        <v>-0.5</v>
      </c>
      <c r="M192" s="19">
        <f t="shared" si="279"/>
        <v>1</v>
      </c>
      <c r="N192" s="19">
        <f t="shared" si="279"/>
        <v>0.02</v>
      </c>
      <c r="O192" s="20" t="str">
        <f t="shared" si="279"/>
        <v>% change in imports</v>
      </c>
      <c r="P192" s="16"/>
      <c r="Q192" s="20" t="str">
        <f t="shared" ref="Q192:S192" si="280">Q$180</f>
        <v>electricity-sector-main.html#elec-imports</v>
      </c>
      <c r="R192" s="27" t="str">
        <f t="shared" si="280"/>
        <v>electricity-imports-exports.html</v>
      </c>
      <c r="S192" s="20" t="str">
        <f t="shared" si="280"/>
        <v>Energy Information Administation.  2016.  Electric Power Annual.  Table 2.13.</v>
      </c>
      <c r="T192" s="16"/>
      <c r="U192" s="8"/>
      <c r="V192" s="8"/>
      <c r="W192" s="8"/>
      <c r="X192" s="8"/>
      <c r="Y192" s="8"/>
      <c r="Z192" s="8"/>
    </row>
    <row r="193" spans="1:26" ht="15.75" customHeight="1" x14ac:dyDescent="0.45">
      <c r="A193" s="18" t="str">
        <f t="shared" ref="A193:C193" si="281">A$180</f>
        <v>Electricity Supply</v>
      </c>
      <c r="B193" s="18" t="str">
        <f t="shared" si="281"/>
        <v>Change Electricity Imports</v>
      </c>
      <c r="C193" s="18" t="str">
        <f t="shared" si="281"/>
        <v>Percent Change in Electricity Imports</v>
      </c>
      <c r="D193" s="16" t="s">
        <v>324</v>
      </c>
      <c r="E193" s="16"/>
      <c r="F193" s="16" t="s">
        <v>325</v>
      </c>
      <c r="G193" s="16"/>
      <c r="H193" s="13">
        <v>538</v>
      </c>
      <c r="I193" s="16" t="s">
        <v>76</v>
      </c>
      <c r="J193" s="18" t="str">
        <f t="shared" ref="J193:O193" si="282">J$180</f>
        <v>Electricity Imports and Exports</v>
      </c>
      <c r="K193" s="18" t="str">
        <f t="shared" si="282"/>
        <v>elec change imports</v>
      </c>
      <c r="L193" s="19">
        <f t="shared" si="282"/>
        <v>-0.5</v>
      </c>
      <c r="M193" s="19">
        <f t="shared" si="282"/>
        <v>1</v>
      </c>
      <c r="N193" s="19">
        <f t="shared" si="282"/>
        <v>0.02</v>
      </c>
      <c r="O193" s="20" t="str">
        <f t="shared" si="282"/>
        <v>% change in imports</v>
      </c>
      <c r="P193" s="16"/>
      <c r="Q193" s="20" t="str">
        <f t="shared" ref="Q193:S193" si="283">Q$180</f>
        <v>electricity-sector-main.html#elec-imports</v>
      </c>
      <c r="R193" s="27" t="str">
        <f t="shared" si="283"/>
        <v>electricity-imports-exports.html</v>
      </c>
      <c r="S193" s="20" t="str">
        <f t="shared" si="283"/>
        <v>Energy Information Administation.  2016.  Electric Power Annual.  Table 2.13.</v>
      </c>
      <c r="T193" s="16"/>
      <c r="U193" s="8"/>
      <c r="V193" s="8"/>
      <c r="W193" s="8"/>
      <c r="X193" s="8"/>
      <c r="Y193" s="8"/>
      <c r="Z193" s="8"/>
    </row>
    <row r="194" spans="1:26" ht="15.75" customHeight="1" x14ac:dyDescent="0.45">
      <c r="A194" s="18" t="str">
        <f t="shared" ref="A194:C194" si="284">A$180</f>
        <v>Electricity Supply</v>
      </c>
      <c r="B194" s="18" t="str">
        <f t="shared" si="284"/>
        <v>Change Electricity Imports</v>
      </c>
      <c r="C194" s="18" t="str">
        <f t="shared" si="284"/>
        <v>Percent Change in Electricity Imports</v>
      </c>
      <c r="D194" s="16" t="s">
        <v>326</v>
      </c>
      <c r="E194" s="16"/>
      <c r="F194" s="16" t="s">
        <v>327</v>
      </c>
      <c r="G194" s="16"/>
      <c r="H194" s="13">
        <v>539</v>
      </c>
      <c r="I194" s="16" t="s">
        <v>76</v>
      </c>
      <c r="J194" s="18" t="str">
        <f t="shared" ref="J194:O194" si="285">J$180</f>
        <v>Electricity Imports and Exports</v>
      </c>
      <c r="K194" s="18" t="str">
        <f t="shared" si="285"/>
        <v>elec change imports</v>
      </c>
      <c r="L194" s="19">
        <f t="shared" si="285"/>
        <v>-0.5</v>
      </c>
      <c r="M194" s="19">
        <f t="shared" si="285"/>
        <v>1</v>
      </c>
      <c r="N194" s="19">
        <f t="shared" si="285"/>
        <v>0.02</v>
      </c>
      <c r="O194" s="20" t="str">
        <f t="shared" si="285"/>
        <v>% change in imports</v>
      </c>
      <c r="P194" s="16"/>
      <c r="Q194" s="20" t="str">
        <f t="shared" ref="Q194:S194" si="286">Q$180</f>
        <v>electricity-sector-main.html#elec-imports</v>
      </c>
      <c r="R194" s="27" t="str">
        <f t="shared" si="286"/>
        <v>electricity-imports-exports.html</v>
      </c>
      <c r="S194" s="20" t="str">
        <f t="shared" si="286"/>
        <v>Energy Information Administation.  2016.  Electric Power Annual.  Table 2.13.</v>
      </c>
      <c r="T194" s="16"/>
      <c r="U194" s="8"/>
      <c r="V194" s="8"/>
      <c r="W194" s="8"/>
      <c r="X194" s="8"/>
      <c r="Y194" s="8"/>
      <c r="Z194" s="8"/>
    </row>
    <row r="195" spans="1:26" ht="15.75" customHeight="1" x14ac:dyDescent="0.45">
      <c r="A195" s="18" t="str">
        <f t="shared" ref="A195:C195" si="287">A$180</f>
        <v>Electricity Supply</v>
      </c>
      <c r="B195" s="18" t="str">
        <f t="shared" si="287"/>
        <v>Change Electricity Imports</v>
      </c>
      <c r="C195" s="18" t="str">
        <f t="shared" si="287"/>
        <v>Percent Change in Electricity Imports</v>
      </c>
      <c r="D195" s="16" t="s">
        <v>328</v>
      </c>
      <c r="E195" s="16"/>
      <c r="F195" s="16" t="s">
        <v>329</v>
      </c>
      <c r="G195" s="16"/>
      <c r="H195" s="13">
        <v>540</v>
      </c>
      <c r="I195" s="16" t="s">
        <v>76</v>
      </c>
      <c r="J195" s="18" t="str">
        <f t="shared" ref="J195:O195" si="288">J$180</f>
        <v>Electricity Imports and Exports</v>
      </c>
      <c r="K195" s="18" t="str">
        <f t="shared" si="288"/>
        <v>elec change imports</v>
      </c>
      <c r="L195" s="19">
        <f t="shared" si="288"/>
        <v>-0.5</v>
      </c>
      <c r="M195" s="19">
        <f t="shared" si="288"/>
        <v>1</v>
      </c>
      <c r="N195" s="19">
        <f t="shared" si="288"/>
        <v>0.02</v>
      </c>
      <c r="O195" s="20" t="str">
        <f t="shared" si="288"/>
        <v>% change in imports</v>
      </c>
      <c r="P195" s="16"/>
      <c r="Q195" s="20" t="str">
        <f t="shared" ref="Q195:S195" si="289">Q$180</f>
        <v>electricity-sector-main.html#elec-imports</v>
      </c>
      <c r="R195" s="27" t="str">
        <f t="shared" si="289"/>
        <v>electricity-imports-exports.html</v>
      </c>
      <c r="S195" s="20" t="str">
        <f t="shared" si="289"/>
        <v>Energy Information Administation.  2016.  Electric Power Annual.  Table 2.13.</v>
      </c>
      <c r="T195" s="16"/>
      <c r="U195" s="8"/>
      <c r="V195" s="8"/>
      <c r="W195" s="8"/>
      <c r="X195" s="8"/>
      <c r="Y195" s="8"/>
      <c r="Z195" s="8"/>
    </row>
    <row r="196" spans="1:26" ht="15.75" customHeight="1" x14ac:dyDescent="0.45">
      <c r="A196" s="8" t="s">
        <v>287</v>
      </c>
      <c r="B196" s="8" t="s">
        <v>351</v>
      </c>
      <c r="C196" s="8" t="s">
        <v>352</v>
      </c>
      <c r="D196" s="16"/>
      <c r="E196" s="16"/>
      <c r="F196" s="16"/>
      <c r="G196" s="16"/>
      <c r="H196" s="13" t="s">
        <v>285</v>
      </c>
      <c r="I196" s="16" t="s">
        <v>76</v>
      </c>
      <c r="J196" s="8" t="s">
        <v>351</v>
      </c>
      <c r="K196" s="8" t="s">
        <v>353</v>
      </c>
      <c r="L196" s="8"/>
      <c r="M196" s="8"/>
      <c r="N196" s="8"/>
      <c r="O196" s="16"/>
      <c r="P196" s="16"/>
      <c r="Q196" s="16"/>
      <c r="R196" s="24"/>
      <c r="S196" s="16"/>
      <c r="T196" s="16"/>
      <c r="U196" s="8"/>
      <c r="V196" s="8"/>
      <c r="W196" s="8"/>
      <c r="X196" s="8"/>
      <c r="Y196" s="8"/>
      <c r="Z196" s="8"/>
    </row>
    <row r="197" spans="1:26" ht="15.75" customHeight="1" x14ac:dyDescent="0.45">
      <c r="A197" s="360" t="s">
        <v>287</v>
      </c>
      <c r="B197" s="360" t="s">
        <v>354</v>
      </c>
      <c r="C197" s="360" t="s">
        <v>355</v>
      </c>
      <c r="D197" s="364"/>
      <c r="E197" s="364"/>
      <c r="F197" s="364"/>
      <c r="G197" s="364"/>
      <c r="H197" s="361">
        <v>30</v>
      </c>
      <c r="I197" s="362" t="s">
        <v>63</v>
      </c>
      <c r="J197" s="360" t="s">
        <v>354</v>
      </c>
      <c r="K197" s="360" t="s">
        <v>356</v>
      </c>
      <c r="L197" s="363">
        <v>0</v>
      </c>
      <c r="M197" s="363">
        <v>1</v>
      </c>
      <c r="N197" s="363">
        <v>0.01</v>
      </c>
      <c r="O197" s="364" t="s">
        <v>357</v>
      </c>
      <c r="P197" s="364" t="s">
        <v>4072</v>
      </c>
      <c r="Q197" s="364" t="s">
        <v>358</v>
      </c>
      <c r="R197" s="368" t="s">
        <v>359</v>
      </c>
      <c r="S197" s="364" t="s">
        <v>4073</v>
      </c>
      <c r="T197" s="364" t="s">
        <v>4073</v>
      </c>
      <c r="U197" s="8"/>
      <c r="V197" s="8"/>
      <c r="W197" s="8"/>
      <c r="X197" s="8"/>
      <c r="Y197" s="8"/>
      <c r="Z197" s="8"/>
    </row>
    <row r="198" spans="1:26" ht="15.75" customHeight="1" x14ac:dyDescent="0.45">
      <c r="A198" s="360" t="s">
        <v>287</v>
      </c>
      <c r="B198" s="360" t="s">
        <v>360</v>
      </c>
      <c r="C198" s="360" t="s">
        <v>361</v>
      </c>
      <c r="D198" s="364" t="s">
        <v>290</v>
      </c>
      <c r="E198" s="364"/>
      <c r="F198" s="364" t="s">
        <v>291</v>
      </c>
      <c r="G198" s="364"/>
      <c r="H198" s="361">
        <v>31</v>
      </c>
      <c r="I198" s="362" t="s">
        <v>63</v>
      </c>
      <c r="J198" s="360" t="s">
        <v>360</v>
      </c>
      <c r="K198" s="360" t="s">
        <v>362</v>
      </c>
      <c r="L198" s="383">
        <v>0</v>
      </c>
      <c r="M198" s="383">
        <v>10000</v>
      </c>
      <c r="N198" s="383">
        <v>250</v>
      </c>
      <c r="O198" s="364" t="s">
        <v>363</v>
      </c>
      <c r="P198" s="364" t="s">
        <v>4074</v>
      </c>
      <c r="Q198" s="364" t="s">
        <v>364</v>
      </c>
      <c r="R198" s="368" t="s">
        <v>365</v>
      </c>
      <c r="S198" s="364" t="s">
        <v>4075</v>
      </c>
      <c r="T198" s="364" t="s">
        <v>4075</v>
      </c>
      <c r="U198" s="8"/>
      <c r="V198" s="8"/>
      <c r="W198" s="8"/>
      <c r="X198" s="8"/>
      <c r="Y198" s="8"/>
      <c r="Z198" s="8"/>
    </row>
    <row r="199" spans="1:26" ht="15.75" customHeight="1" x14ac:dyDescent="0.45">
      <c r="A199" s="18" t="str">
        <f t="shared" ref="A199:C200" si="290">A$198</f>
        <v>Electricity Supply</v>
      </c>
      <c r="B199" s="18" t="str">
        <f t="shared" si="290"/>
        <v>Early Retirement of Power Plants</v>
      </c>
      <c r="C199" s="18" t="str">
        <f t="shared" si="290"/>
        <v>Annual Additional Capacity Retired due to Early Retirement Policy</v>
      </c>
      <c r="D199" s="16" t="s">
        <v>296</v>
      </c>
      <c r="E199" s="16"/>
      <c r="F199" s="16" t="s">
        <v>297</v>
      </c>
      <c r="G199" s="16"/>
      <c r="H199" s="13" t="s">
        <v>285</v>
      </c>
      <c r="I199" s="16" t="s">
        <v>76</v>
      </c>
      <c r="J199" s="18" t="str">
        <f t="shared" ref="J199:O200" si="291">J$198</f>
        <v>Early Retirement of Power Plants</v>
      </c>
      <c r="K199" s="18" t="str">
        <f t="shared" si="291"/>
        <v>elec early retirement</v>
      </c>
      <c r="L199" s="33"/>
      <c r="M199" s="33"/>
      <c r="N199" s="33"/>
      <c r="O199" s="16"/>
      <c r="P199" s="16"/>
      <c r="Q199" s="16"/>
      <c r="R199" s="24"/>
      <c r="S199" s="16"/>
      <c r="T199" s="16"/>
      <c r="U199" s="8"/>
      <c r="V199" s="8"/>
      <c r="W199" s="8"/>
      <c r="X199" s="8"/>
      <c r="Y199" s="8"/>
      <c r="Z199" s="8"/>
    </row>
    <row r="200" spans="1:26" ht="15.75" customHeight="1" x14ac:dyDescent="0.45">
      <c r="A200" s="360" t="str">
        <f t="shared" si="290"/>
        <v>Electricity Supply</v>
      </c>
      <c r="B200" s="360" t="str">
        <f t="shared" si="290"/>
        <v>Early Retirement of Power Plants</v>
      </c>
      <c r="C200" s="360" t="str">
        <f t="shared" si="290"/>
        <v>Annual Additional Capacity Retired due to Early Retirement Policy</v>
      </c>
      <c r="D200" s="364" t="s">
        <v>299</v>
      </c>
      <c r="E200" s="364"/>
      <c r="F200" s="364" t="s">
        <v>300</v>
      </c>
      <c r="G200" s="364"/>
      <c r="H200" s="361">
        <v>32</v>
      </c>
      <c r="I200" s="362" t="s">
        <v>63</v>
      </c>
      <c r="J200" s="360" t="str">
        <f t="shared" si="291"/>
        <v>Early Retirement of Power Plants</v>
      </c>
      <c r="K200" s="360" t="str">
        <f t="shared" si="291"/>
        <v>elec early retirement</v>
      </c>
      <c r="L200" s="383">
        <f t="shared" si="291"/>
        <v>0</v>
      </c>
      <c r="M200" s="383">
        <f t="shared" si="291"/>
        <v>10000</v>
      </c>
      <c r="N200" s="383">
        <f t="shared" si="291"/>
        <v>250</v>
      </c>
      <c r="O200" s="364" t="str">
        <f t="shared" si="291"/>
        <v>MW/year</v>
      </c>
      <c r="P200" s="364" t="s">
        <v>4076</v>
      </c>
      <c r="Q200" s="364" t="s">
        <v>364</v>
      </c>
      <c r="R200" s="368" t="s">
        <v>365</v>
      </c>
      <c r="S200" s="364" t="s">
        <v>4075</v>
      </c>
      <c r="T200" s="364" t="s">
        <v>4075</v>
      </c>
      <c r="U200" s="8"/>
      <c r="V200" s="8"/>
      <c r="W200" s="8"/>
      <c r="X200" s="8"/>
      <c r="Y200" s="8"/>
      <c r="Z200" s="8"/>
    </row>
    <row r="201" spans="1:26" ht="15.75" customHeight="1" x14ac:dyDescent="0.45">
      <c r="A201" s="18" t="str">
        <f t="shared" ref="A201:C201" si="292">A$198</f>
        <v>Electricity Supply</v>
      </c>
      <c r="B201" s="18" t="str">
        <f t="shared" si="292"/>
        <v>Early Retirement of Power Plants</v>
      </c>
      <c r="C201" s="18" t="str">
        <f t="shared" si="292"/>
        <v>Annual Additional Capacity Retired due to Early Retirement Policy</v>
      </c>
      <c r="D201" s="16" t="s">
        <v>302</v>
      </c>
      <c r="E201" s="16"/>
      <c r="F201" s="16" t="s">
        <v>303</v>
      </c>
      <c r="G201" s="16"/>
      <c r="H201" s="13" t="s">
        <v>285</v>
      </c>
      <c r="I201" s="22" t="s">
        <v>76</v>
      </c>
      <c r="J201" s="18" t="str">
        <f t="shared" ref="J201:K201" si="293">J$198</f>
        <v>Early Retirement of Power Plants</v>
      </c>
      <c r="K201" s="18" t="str">
        <f t="shared" si="293"/>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4">A$198</f>
        <v>Electricity Supply</v>
      </c>
      <c r="B202" s="18" t="str">
        <f t="shared" si="294"/>
        <v>Early Retirement of Power Plants</v>
      </c>
      <c r="C202" s="18" t="str">
        <f t="shared" si="294"/>
        <v>Annual Additional Capacity Retired due to Early Retirement Policy</v>
      </c>
      <c r="D202" s="16" t="s">
        <v>305</v>
      </c>
      <c r="E202" s="16"/>
      <c r="F202" s="16" t="s">
        <v>306</v>
      </c>
      <c r="G202" s="16"/>
      <c r="H202" s="13" t="s">
        <v>285</v>
      </c>
      <c r="I202" s="16" t="s">
        <v>76</v>
      </c>
      <c r="J202" s="18" t="str">
        <f t="shared" ref="J202:K202" si="295">J$198</f>
        <v>Early Retirement of Power Plants</v>
      </c>
      <c r="K202" s="18" t="str">
        <f t="shared" si="295"/>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6">A$198</f>
        <v>Electricity Supply</v>
      </c>
      <c r="B203" s="18" t="str">
        <f t="shared" si="296"/>
        <v>Early Retirement of Power Plants</v>
      </c>
      <c r="C203" s="18" t="str">
        <f t="shared" si="296"/>
        <v>Annual Additional Capacity Retired due to Early Retirement Policy</v>
      </c>
      <c r="D203" s="16" t="s">
        <v>307</v>
      </c>
      <c r="E203" s="16"/>
      <c r="F203" s="16" t="s">
        <v>308</v>
      </c>
      <c r="G203" s="16"/>
      <c r="H203" s="13" t="s">
        <v>285</v>
      </c>
      <c r="I203" s="16" t="s">
        <v>76</v>
      </c>
      <c r="J203" s="18" t="str">
        <f t="shared" ref="J203:K203" si="297">J$198</f>
        <v>Early Retirement of Power Plants</v>
      </c>
      <c r="K203" s="18" t="str">
        <f t="shared" si="297"/>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8">A$198</f>
        <v>Electricity Supply</v>
      </c>
      <c r="B204" s="18" t="str">
        <f t="shared" si="298"/>
        <v>Early Retirement of Power Plants</v>
      </c>
      <c r="C204" s="18" t="str">
        <f t="shared" si="298"/>
        <v>Annual Additional Capacity Retired due to Early Retirement Policy</v>
      </c>
      <c r="D204" s="16" t="s">
        <v>309</v>
      </c>
      <c r="E204" s="16"/>
      <c r="F204" s="16" t="s">
        <v>310</v>
      </c>
      <c r="G204" s="16"/>
      <c r="H204" s="13" t="s">
        <v>285</v>
      </c>
      <c r="I204" s="16" t="s">
        <v>76</v>
      </c>
      <c r="J204" s="18" t="str">
        <f t="shared" ref="J204:K204" si="299">J$198</f>
        <v>Early Retirement of Power Plants</v>
      </c>
      <c r="K204" s="18" t="str">
        <f t="shared" si="299"/>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300">A$198</f>
        <v>Electricity Supply</v>
      </c>
      <c r="B205" s="18" t="str">
        <f t="shared" si="300"/>
        <v>Early Retirement of Power Plants</v>
      </c>
      <c r="C205" s="18" t="str">
        <f t="shared" si="300"/>
        <v>Annual Additional Capacity Retired due to Early Retirement Policy</v>
      </c>
      <c r="D205" s="16" t="s">
        <v>311</v>
      </c>
      <c r="E205" s="16"/>
      <c r="F205" s="16" t="s">
        <v>312</v>
      </c>
      <c r="G205" s="16"/>
      <c r="H205" s="13" t="s">
        <v>285</v>
      </c>
      <c r="I205" s="16" t="s">
        <v>76</v>
      </c>
      <c r="J205" s="18" t="str">
        <f t="shared" ref="J205:K205" si="301">J$198</f>
        <v>Early Retirement of Power Plants</v>
      </c>
      <c r="K205" s="18" t="str">
        <f t="shared" si="301"/>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2">A$198</f>
        <v>Electricity Supply</v>
      </c>
      <c r="B206" s="18" t="str">
        <f t="shared" si="302"/>
        <v>Early Retirement of Power Plants</v>
      </c>
      <c r="C206" s="18" t="str">
        <f t="shared" si="302"/>
        <v>Annual Additional Capacity Retired due to Early Retirement Policy</v>
      </c>
      <c r="D206" s="16" t="s">
        <v>313</v>
      </c>
      <c r="E206" s="16"/>
      <c r="F206" s="16" t="s">
        <v>314</v>
      </c>
      <c r="G206" s="16"/>
      <c r="H206" s="13"/>
      <c r="I206" s="16" t="s">
        <v>76</v>
      </c>
      <c r="J206" s="18" t="str">
        <f t="shared" ref="J206:K206" si="303">J$198</f>
        <v>Early Retirement of Power Plants</v>
      </c>
      <c r="K206" s="18" t="str">
        <f t="shared" si="303"/>
        <v>elec early retirement</v>
      </c>
      <c r="L206" s="33"/>
      <c r="M206" s="33"/>
      <c r="N206" s="33"/>
      <c r="O206" s="16"/>
      <c r="P206" s="16"/>
      <c r="Q206" s="16"/>
      <c r="R206" s="24"/>
      <c r="S206" s="16"/>
      <c r="T206" s="16"/>
      <c r="U206" s="8"/>
      <c r="V206" s="8"/>
      <c r="W206" s="8"/>
      <c r="X206" s="8"/>
      <c r="Y206" s="8"/>
      <c r="Z206" s="8"/>
    </row>
    <row r="207" spans="1:26" ht="15.75" customHeight="1" x14ac:dyDescent="0.45">
      <c r="A207" s="360" t="str">
        <f t="shared" ref="A207:C207" si="304">A$198</f>
        <v>Electricity Supply</v>
      </c>
      <c r="B207" s="360" t="str">
        <f t="shared" si="304"/>
        <v>Early Retirement of Power Plants</v>
      </c>
      <c r="C207" s="360" t="str">
        <f t="shared" si="304"/>
        <v>Annual Additional Capacity Retired due to Early Retirement Policy</v>
      </c>
      <c r="D207" s="364" t="s">
        <v>315</v>
      </c>
      <c r="E207" s="364"/>
      <c r="F207" s="364" t="s">
        <v>316</v>
      </c>
      <c r="G207" s="364"/>
      <c r="H207" s="361">
        <v>594</v>
      </c>
      <c r="I207" s="362" t="s">
        <v>63</v>
      </c>
      <c r="J207" s="360" t="str">
        <f t="shared" ref="J207:K207" si="305">J$198</f>
        <v>Early Retirement of Power Plants</v>
      </c>
      <c r="K207" s="360" t="str">
        <f t="shared" si="305"/>
        <v>elec early retirement</v>
      </c>
      <c r="L207" s="383"/>
      <c r="M207" s="383"/>
      <c r="N207" s="383"/>
      <c r="O207" s="364"/>
      <c r="P207" s="364"/>
      <c r="Q207" s="364"/>
      <c r="R207" s="368"/>
      <c r="S207" s="364"/>
      <c r="T207" s="364"/>
      <c r="U207" s="8"/>
      <c r="V207" s="8"/>
      <c r="W207" s="8"/>
      <c r="X207" s="8"/>
      <c r="Y207" s="8"/>
      <c r="Z207" s="8"/>
    </row>
    <row r="208" spans="1:26" ht="15.75" customHeight="1" x14ac:dyDescent="0.45">
      <c r="A208" s="18" t="str">
        <f t="shared" ref="A208:C208" si="306">A$198</f>
        <v>Electricity Supply</v>
      </c>
      <c r="B208" s="18" t="str">
        <f t="shared" si="306"/>
        <v>Early Retirement of Power Plants</v>
      </c>
      <c r="C208" s="18" t="str">
        <f t="shared" si="306"/>
        <v>Annual Additional Capacity Retired due to Early Retirement Policy</v>
      </c>
      <c r="D208" s="16" t="s">
        <v>317</v>
      </c>
      <c r="E208" s="16"/>
      <c r="F208" s="16" t="s">
        <v>318</v>
      </c>
      <c r="G208" s="16"/>
      <c r="H208" s="13"/>
      <c r="I208" s="16" t="s">
        <v>76</v>
      </c>
      <c r="J208" s="18" t="str">
        <f t="shared" ref="J208:K208" si="307">J$198</f>
        <v>Early Retirement of Power Plants</v>
      </c>
      <c r="K208" s="18" t="str">
        <f t="shared" si="307"/>
        <v>elec early retirement</v>
      </c>
      <c r="L208" s="33"/>
      <c r="M208" s="33"/>
      <c r="N208" s="33"/>
      <c r="O208" s="16"/>
      <c r="P208" s="16"/>
      <c r="Q208" s="16"/>
      <c r="R208" s="24"/>
      <c r="S208" s="16"/>
      <c r="T208" s="16"/>
      <c r="U208" s="8"/>
      <c r="V208" s="8"/>
      <c r="W208" s="8"/>
      <c r="X208" s="8"/>
      <c r="Y208" s="8"/>
      <c r="Z208" s="8"/>
    </row>
    <row r="209" spans="1:26" ht="15.75" customHeight="1" x14ac:dyDescent="0.45">
      <c r="A209" s="360" t="str">
        <f t="shared" ref="A209:C209" si="308">A$198</f>
        <v>Electricity Supply</v>
      </c>
      <c r="B209" s="360" t="str">
        <f t="shared" si="308"/>
        <v>Early Retirement of Power Plants</v>
      </c>
      <c r="C209" s="360" t="str">
        <f t="shared" si="308"/>
        <v>Annual Additional Capacity Retired due to Early Retirement Policy</v>
      </c>
      <c r="D209" s="364" t="s">
        <v>319</v>
      </c>
      <c r="E209" s="364"/>
      <c r="F209" s="364" t="s">
        <v>320</v>
      </c>
      <c r="G209" s="364"/>
      <c r="H209" s="361">
        <v>595</v>
      </c>
      <c r="I209" s="362" t="s">
        <v>63</v>
      </c>
      <c r="J209" s="360" t="str">
        <f t="shared" ref="J209:K209" si="309">J$198</f>
        <v>Early Retirement of Power Plants</v>
      </c>
      <c r="K209" s="381" t="str">
        <f t="shared" si="309"/>
        <v>elec early retirement</v>
      </c>
      <c r="L209" s="363"/>
      <c r="M209" s="363"/>
      <c r="N209" s="363"/>
      <c r="O209" s="364"/>
      <c r="P209" s="364"/>
      <c r="Q209" s="364"/>
      <c r="R209" s="368"/>
      <c r="S209" s="364"/>
      <c r="T209" s="364"/>
      <c r="U209" s="8"/>
      <c r="V209" s="8"/>
      <c r="W209" s="8"/>
      <c r="X209" s="8"/>
      <c r="Y209" s="8"/>
      <c r="Z209" s="8"/>
    </row>
    <row r="210" spans="1:26" ht="15.75" customHeight="1" x14ac:dyDescent="0.45">
      <c r="A210" s="18" t="str">
        <f t="shared" ref="A210:C210" si="310">A$198</f>
        <v>Electricity Supply</v>
      </c>
      <c r="B210" s="18" t="str">
        <f t="shared" si="310"/>
        <v>Early Retirement of Power Plants</v>
      </c>
      <c r="C210" s="18" t="str">
        <f t="shared" si="310"/>
        <v>Annual Additional Capacity Retired due to Early Retirement Policy</v>
      </c>
      <c r="D210" s="16" t="s">
        <v>322</v>
      </c>
      <c r="E210" s="16"/>
      <c r="F210" s="16" t="s">
        <v>323</v>
      </c>
      <c r="G210" s="16"/>
      <c r="H210" s="13"/>
      <c r="I210" s="16" t="s">
        <v>76</v>
      </c>
      <c r="J210" s="18" t="str">
        <f t="shared" ref="J210:K210" si="311">J$198</f>
        <v>Early Retirement of Power Plants</v>
      </c>
      <c r="K210" s="316" t="str">
        <f t="shared" si="311"/>
        <v>elec early retirement</v>
      </c>
      <c r="L210" s="19"/>
      <c r="M210" s="19"/>
      <c r="N210" s="19"/>
      <c r="O210" s="20"/>
      <c r="P210" s="16"/>
      <c r="Q210" s="16"/>
      <c r="R210" s="24"/>
      <c r="S210" s="16"/>
      <c r="T210" s="16"/>
      <c r="U210" s="8"/>
      <c r="V210" s="8"/>
      <c r="W210" s="8"/>
      <c r="X210" s="8"/>
      <c r="Y210" s="8"/>
      <c r="Z210" s="8"/>
    </row>
    <row r="211" spans="1:26" ht="15.75" customHeight="1" x14ac:dyDescent="0.45">
      <c r="A211" s="360" t="str">
        <f t="shared" ref="A211:C211" si="312">A$198</f>
        <v>Electricity Supply</v>
      </c>
      <c r="B211" s="360" t="str">
        <f t="shared" si="312"/>
        <v>Early Retirement of Power Plants</v>
      </c>
      <c r="C211" s="360" t="str">
        <f t="shared" si="312"/>
        <v>Annual Additional Capacity Retired due to Early Retirement Policy</v>
      </c>
      <c r="D211" s="364" t="s">
        <v>324</v>
      </c>
      <c r="E211" s="364"/>
      <c r="F211" s="364" t="s">
        <v>325</v>
      </c>
      <c r="G211" s="364"/>
      <c r="H211" s="361">
        <v>597</v>
      </c>
      <c r="I211" s="362" t="s">
        <v>63</v>
      </c>
      <c r="J211" s="360" t="str">
        <f t="shared" ref="J211:K211" si="313">J$198</f>
        <v>Early Retirement of Power Plants</v>
      </c>
      <c r="K211" s="381" t="str">
        <f t="shared" si="313"/>
        <v>elec early retirement</v>
      </c>
      <c r="L211" s="363"/>
      <c r="M211" s="363"/>
      <c r="N211" s="363"/>
      <c r="O211" s="364"/>
      <c r="P211" s="364"/>
      <c r="Q211" s="364"/>
      <c r="R211" s="368"/>
      <c r="S211" s="364"/>
      <c r="T211" s="364"/>
      <c r="U211" s="8"/>
      <c r="V211" s="8"/>
      <c r="W211" s="8"/>
      <c r="X211" s="8"/>
      <c r="Y211" s="8"/>
      <c r="Z211" s="8"/>
    </row>
    <row r="212" spans="1:26" ht="15.75" customHeight="1" x14ac:dyDescent="0.45">
      <c r="A212" s="360" t="str">
        <f t="shared" ref="A212:C212" si="314">A$198</f>
        <v>Electricity Supply</v>
      </c>
      <c r="B212" s="360" t="str">
        <f t="shared" si="314"/>
        <v>Early Retirement of Power Plants</v>
      </c>
      <c r="C212" s="360" t="str">
        <f t="shared" si="314"/>
        <v>Annual Additional Capacity Retired due to Early Retirement Policy</v>
      </c>
      <c r="D212" s="364" t="s">
        <v>326</v>
      </c>
      <c r="E212" s="364"/>
      <c r="F212" s="364" t="s">
        <v>327</v>
      </c>
      <c r="G212" s="364"/>
      <c r="H212" s="361">
        <v>598</v>
      </c>
      <c r="I212" s="362" t="s">
        <v>63</v>
      </c>
      <c r="J212" s="360" t="str">
        <f t="shared" ref="J212:K212" si="315">J$198</f>
        <v>Early Retirement of Power Plants</v>
      </c>
      <c r="K212" s="381" t="str">
        <f t="shared" si="315"/>
        <v>elec early retirement</v>
      </c>
      <c r="L212" s="363"/>
      <c r="M212" s="363"/>
      <c r="N212" s="363"/>
      <c r="O212" s="364"/>
      <c r="P212" s="364"/>
      <c r="Q212" s="364"/>
      <c r="R212" s="368"/>
      <c r="S212" s="364"/>
      <c r="T212" s="364"/>
      <c r="U212" s="8"/>
      <c r="V212" s="8"/>
      <c r="W212" s="8"/>
      <c r="X212" s="8"/>
      <c r="Y212" s="8"/>
      <c r="Z212" s="8"/>
    </row>
    <row r="213" spans="1:26" ht="15.75" customHeight="1" x14ac:dyDescent="0.45">
      <c r="A213" s="18" t="str">
        <f t="shared" ref="A213:C213" si="316">A$198</f>
        <v>Electricity Supply</v>
      </c>
      <c r="B213" s="18" t="str">
        <f t="shared" si="316"/>
        <v>Early Retirement of Power Plants</v>
      </c>
      <c r="C213" s="18" t="str">
        <f t="shared" si="316"/>
        <v>Annual Additional Capacity Retired due to Early Retirement Policy</v>
      </c>
      <c r="D213" s="16" t="s">
        <v>328</v>
      </c>
      <c r="E213" s="16"/>
      <c r="F213" s="16" t="s">
        <v>329</v>
      </c>
      <c r="G213" s="16"/>
      <c r="H213" s="13"/>
      <c r="I213" s="16" t="s">
        <v>76</v>
      </c>
      <c r="J213" s="18" t="str">
        <f t="shared" ref="J213:K213" si="317">J$198</f>
        <v>Early Retirement of Power Plants</v>
      </c>
      <c r="K213" s="316" t="str">
        <f t="shared" si="317"/>
        <v>elec early retirement</v>
      </c>
      <c r="L213" s="19"/>
      <c r="M213" s="19"/>
      <c r="N213" s="19"/>
      <c r="O213" s="20"/>
      <c r="P213" s="16"/>
      <c r="Q213" s="16"/>
      <c r="R213" s="24"/>
      <c r="S213" s="16"/>
      <c r="T213" s="16"/>
      <c r="U213" s="8"/>
      <c r="V213" s="8"/>
      <c r="W213" s="8"/>
      <c r="X213" s="8"/>
      <c r="Y213" s="8"/>
      <c r="Z213" s="8"/>
    </row>
    <row r="214" spans="1:26" ht="15.75" customHeight="1" x14ac:dyDescent="0.45">
      <c r="A214" s="360" t="s">
        <v>287</v>
      </c>
      <c r="B214" s="360" t="s">
        <v>366</v>
      </c>
      <c r="C214" s="360" t="s">
        <v>367</v>
      </c>
      <c r="D214" s="364"/>
      <c r="E214" s="364"/>
      <c r="F214" s="364"/>
      <c r="G214" s="364"/>
      <c r="H214" s="361">
        <v>33</v>
      </c>
      <c r="I214" s="362" t="s">
        <v>63</v>
      </c>
      <c r="J214" s="360" t="s">
        <v>366</v>
      </c>
      <c r="K214" s="381" t="s">
        <v>368</v>
      </c>
      <c r="L214" s="363">
        <v>0</v>
      </c>
      <c r="M214" s="363">
        <v>0.1</v>
      </c>
      <c r="N214" s="375">
        <v>5.0000000000000001E-3</v>
      </c>
      <c r="O214" s="364" t="s">
        <v>369</v>
      </c>
      <c r="P214" s="364" t="s">
        <v>4077</v>
      </c>
      <c r="Q214" s="364" t="s">
        <v>370</v>
      </c>
      <c r="R214" s="368" t="s">
        <v>371</v>
      </c>
      <c r="S214" s="364" t="s">
        <v>4078</v>
      </c>
      <c r="T214" s="364" t="s">
        <v>4078</v>
      </c>
      <c r="U214" s="8"/>
      <c r="V214" s="8"/>
      <c r="W214" s="8"/>
      <c r="X214" s="8"/>
      <c r="Y214" s="8"/>
      <c r="Z214" s="8"/>
    </row>
    <row r="215" spans="1:26" ht="15.75" customHeight="1" x14ac:dyDescent="0.45">
      <c r="A215" s="360" t="s">
        <v>287</v>
      </c>
      <c r="B215" s="360" t="s">
        <v>372</v>
      </c>
      <c r="C215" s="360" t="s">
        <v>373</v>
      </c>
      <c r="D215" s="364"/>
      <c r="E215" s="364"/>
      <c r="F215" s="364"/>
      <c r="G215" s="364"/>
      <c r="H215" s="361">
        <v>34</v>
      </c>
      <c r="I215" s="362" t="s">
        <v>63</v>
      </c>
      <c r="J215" s="360" t="s">
        <v>372</v>
      </c>
      <c r="K215" s="381" t="s">
        <v>374</v>
      </c>
      <c r="L215" s="363">
        <v>0</v>
      </c>
      <c r="M215" s="363">
        <v>1.5</v>
      </c>
      <c r="N215" s="363">
        <v>0.01</v>
      </c>
      <c r="O215" s="364" t="s">
        <v>375</v>
      </c>
      <c r="P215" s="364" t="s">
        <v>4079</v>
      </c>
      <c r="Q215" s="364" t="s">
        <v>376</v>
      </c>
      <c r="R215" s="368" t="s">
        <v>377</v>
      </c>
      <c r="S215" s="364" t="s">
        <v>378</v>
      </c>
      <c r="T215" s="364" t="s">
        <v>378</v>
      </c>
      <c r="U215" s="8"/>
      <c r="V215" s="8"/>
      <c r="W215" s="8"/>
      <c r="X215" s="8"/>
      <c r="Y215" s="8"/>
      <c r="Z215" s="8"/>
    </row>
    <row r="216" spans="1:26" ht="15.75" customHeight="1" x14ac:dyDescent="0.45">
      <c r="A216" s="8" t="s">
        <v>287</v>
      </c>
      <c r="B216" s="8" t="s">
        <v>379</v>
      </c>
      <c r="C216" s="8" t="s">
        <v>380</v>
      </c>
      <c r="D216" s="16" t="s">
        <v>290</v>
      </c>
      <c r="E216" s="16"/>
      <c r="F216" s="16" t="s">
        <v>291</v>
      </c>
      <c r="G216" s="16"/>
      <c r="H216" s="13" t="s">
        <v>285</v>
      </c>
      <c r="I216" s="16" t="s">
        <v>76</v>
      </c>
      <c r="J216" s="8" t="s">
        <v>379</v>
      </c>
      <c r="K216" s="357"/>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8">A$216</f>
        <v>Electricity Supply</v>
      </c>
      <c r="B217" s="18" t="str">
        <f t="shared" si="318"/>
        <v>Non BAU Mandated Capacity Construction</v>
      </c>
      <c r="C217" s="18" t="str">
        <f t="shared" si="318"/>
        <v>Boolean Use Non BAU Mandated Capacity Construction Schedule</v>
      </c>
      <c r="D217" s="16" t="s">
        <v>296</v>
      </c>
      <c r="E217" s="16"/>
      <c r="F217" s="16" t="s">
        <v>297</v>
      </c>
      <c r="G217" s="16"/>
      <c r="H217" s="13"/>
      <c r="I217" s="16" t="s">
        <v>76</v>
      </c>
      <c r="J217" s="18" t="str">
        <f t="shared" ref="J217:J231" si="319">J$216</f>
        <v>Non BAU Mandated Capacity Construction</v>
      </c>
      <c r="K217" s="357"/>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20">A$216</f>
        <v>Electricity Supply</v>
      </c>
      <c r="B218" s="18" t="str">
        <f t="shared" si="320"/>
        <v>Non BAU Mandated Capacity Construction</v>
      </c>
      <c r="C218" s="18" t="str">
        <f t="shared" si="320"/>
        <v>Boolean Use Non BAU Mandated Capacity Construction Schedule</v>
      </c>
      <c r="D218" s="16" t="s">
        <v>299</v>
      </c>
      <c r="E218" s="16"/>
      <c r="F218" s="16" t="s">
        <v>300</v>
      </c>
      <c r="G218" s="16"/>
      <c r="H218" s="13"/>
      <c r="I218" s="16" t="s">
        <v>76</v>
      </c>
      <c r="J218" s="18" t="str">
        <f t="shared" si="319"/>
        <v>Non BAU Mandated Capacity Construction</v>
      </c>
      <c r="K218" s="357"/>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21">A$216</f>
        <v>Electricity Supply</v>
      </c>
      <c r="B219" s="18" t="str">
        <f t="shared" si="321"/>
        <v>Non BAU Mandated Capacity Construction</v>
      </c>
      <c r="C219" s="18" t="str">
        <f t="shared" si="321"/>
        <v>Boolean Use Non BAU Mandated Capacity Construction Schedule</v>
      </c>
      <c r="D219" s="16" t="s">
        <v>302</v>
      </c>
      <c r="E219" s="16"/>
      <c r="F219" s="16" t="s">
        <v>303</v>
      </c>
      <c r="G219" s="16"/>
      <c r="H219" s="13"/>
      <c r="I219" s="16" t="s">
        <v>76</v>
      </c>
      <c r="J219" s="18" t="str">
        <f t="shared" si="319"/>
        <v>Non BAU Mandated Capacity Construction</v>
      </c>
      <c r="K219" s="357"/>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2">A$216</f>
        <v>Electricity Supply</v>
      </c>
      <c r="B220" s="18" t="str">
        <f t="shared" si="322"/>
        <v>Non BAU Mandated Capacity Construction</v>
      </c>
      <c r="C220" s="18" t="str">
        <f t="shared" si="322"/>
        <v>Boolean Use Non BAU Mandated Capacity Construction Schedule</v>
      </c>
      <c r="D220" s="16" t="s">
        <v>305</v>
      </c>
      <c r="E220" s="16"/>
      <c r="F220" s="16" t="s">
        <v>306</v>
      </c>
      <c r="G220" s="16"/>
      <c r="H220" s="13"/>
      <c r="I220" s="16" t="s">
        <v>76</v>
      </c>
      <c r="J220" s="18" t="str">
        <f t="shared" si="319"/>
        <v>Non BAU Mandated Capacity Construction</v>
      </c>
      <c r="K220" s="357"/>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3">A$216</f>
        <v>Electricity Supply</v>
      </c>
      <c r="B221" s="18" t="str">
        <f t="shared" si="323"/>
        <v>Non BAU Mandated Capacity Construction</v>
      </c>
      <c r="C221" s="18" t="str">
        <f t="shared" si="323"/>
        <v>Boolean Use Non BAU Mandated Capacity Construction Schedule</v>
      </c>
      <c r="D221" s="16" t="s">
        <v>307</v>
      </c>
      <c r="E221" s="16"/>
      <c r="F221" s="16" t="s">
        <v>308</v>
      </c>
      <c r="G221" s="16"/>
      <c r="H221" s="13"/>
      <c r="I221" s="16" t="s">
        <v>76</v>
      </c>
      <c r="J221" s="18" t="str">
        <f t="shared" si="319"/>
        <v>Non BAU Mandated Capacity Construction</v>
      </c>
      <c r="K221" s="357"/>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4">A$216</f>
        <v>Electricity Supply</v>
      </c>
      <c r="B222" s="18" t="str">
        <f t="shared" si="324"/>
        <v>Non BAU Mandated Capacity Construction</v>
      </c>
      <c r="C222" s="18" t="str">
        <f t="shared" si="324"/>
        <v>Boolean Use Non BAU Mandated Capacity Construction Schedule</v>
      </c>
      <c r="D222" s="16" t="s">
        <v>309</v>
      </c>
      <c r="E222" s="16"/>
      <c r="F222" s="16" t="s">
        <v>310</v>
      </c>
      <c r="G222" s="16"/>
      <c r="H222" s="13"/>
      <c r="I222" s="16" t="s">
        <v>76</v>
      </c>
      <c r="J222" s="18" t="str">
        <f t="shared" si="319"/>
        <v>Non BAU Mandated Capacity Construction</v>
      </c>
      <c r="K222" s="357"/>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5">A$216</f>
        <v>Electricity Supply</v>
      </c>
      <c r="B223" s="18" t="str">
        <f t="shared" si="325"/>
        <v>Non BAU Mandated Capacity Construction</v>
      </c>
      <c r="C223" s="18" t="str">
        <f t="shared" si="325"/>
        <v>Boolean Use Non BAU Mandated Capacity Construction Schedule</v>
      </c>
      <c r="D223" s="16" t="s">
        <v>311</v>
      </c>
      <c r="E223" s="16"/>
      <c r="F223" s="16" t="s">
        <v>312</v>
      </c>
      <c r="G223" s="16"/>
      <c r="H223" s="13"/>
      <c r="I223" s="16" t="s">
        <v>76</v>
      </c>
      <c r="J223" s="18" t="str">
        <f t="shared" si="319"/>
        <v>Non BAU Mandated Capacity Construction</v>
      </c>
      <c r="K223" s="357"/>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6">A$216</f>
        <v>Electricity Supply</v>
      </c>
      <c r="B224" s="18" t="str">
        <f t="shared" si="326"/>
        <v>Non BAU Mandated Capacity Construction</v>
      </c>
      <c r="C224" s="18" t="str">
        <f t="shared" si="326"/>
        <v>Boolean Use Non BAU Mandated Capacity Construction Schedule</v>
      </c>
      <c r="D224" s="16" t="s">
        <v>313</v>
      </c>
      <c r="E224" s="16"/>
      <c r="F224" s="16" t="s">
        <v>314</v>
      </c>
      <c r="G224" s="16"/>
      <c r="H224" s="13"/>
      <c r="I224" s="16" t="s">
        <v>76</v>
      </c>
      <c r="J224" s="18" t="str">
        <f t="shared" si="319"/>
        <v>Non BAU Mandated Capacity Construction</v>
      </c>
      <c r="K224" s="357"/>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7">A$216</f>
        <v>Electricity Supply</v>
      </c>
      <c r="B225" s="18" t="str">
        <f t="shared" si="327"/>
        <v>Non BAU Mandated Capacity Construction</v>
      </c>
      <c r="C225" s="18" t="str">
        <f t="shared" si="327"/>
        <v>Boolean Use Non BAU Mandated Capacity Construction Schedule</v>
      </c>
      <c r="D225" s="16" t="s">
        <v>315</v>
      </c>
      <c r="E225" s="16"/>
      <c r="F225" s="16" t="s">
        <v>316</v>
      </c>
      <c r="G225" s="16"/>
      <c r="H225" s="13"/>
      <c r="I225" s="16" t="s">
        <v>76</v>
      </c>
      <c r="J225" s="18" t="str">
        <f t="shared" si="319"/>
        <v>Non BAU Mandated Capacity Construction</v>
      </c>
      <c r="K225" s="357"/>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8">A$216</f>
        <v>Electricity Supply</v>
      </c>
      <c r="B226" s="18" t="str">
        <f t="shared" si="328"/>
        <v>Non BAU Mandated Capacity Construction</v>
      </c>
      <c r="C226" s="18" t="str">
        <f t="shared" si="328"/>
        <v>Boolean Use Non BAU Mandated Capacity Construction Schedule</v>
      </c>
      <c r="D226" s="16" t="s">
        <v>317</v>
      </c>
      <c r="E226" s="16"/>
      <c r="F226" s="16" t="s">
        <v>318</v>
      </c>
      <c r="G226" s="16"/>
      <c r="H226" s="13"/>
      <c r="I226" s="16" t="s">
        <v>76</v>
      </c>
      <c r="J226" s="18" t="str">
        <f t="shared" si="319"/>
        <v>Non BAU Mandated Capacity Construction</v>
      </c>
      <c r="K226" s="357"/>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9">A$216</f>
        <v>Electricity Supply</v>
      </c>
      <c r="B227" s="18" t="str">
        <f t="shared" si="329"/>
        <v>Non BAU Mandated Capacity Construction</v>
      </c>
      <c r="C227" s="18" t="str">
        <f t="shared" si="329"/>
        <v>Boolean Use Non BAU Mandated Capacity Construction Schedule</v>
      </c>
      <c r="D227" s="16" t="s">
        <v>319</v>
      </c>
      <c r="E227" s="16"/>
      <c r="F227" s="16" t="s">
        <v>320</v>
      </c>
      <c r="G227" s="16"/>
      <c r="H227" s="13"/>
      <c r="I227" s="16" t="s">
        <v>76</v>
      </c>
      <c r="J227" s="18" t="str">
        <f t="shared" si="319"/>
        <v>Non BAU Mandated Capacity Construction</v>
      </c>
      <c r="K227" s="357"/>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30">A$216</f>
        <v>Electricity Supply</v>
      </c>
      <c r="B228" s="18" t="str">
        <f t="shared" si="330"/>
        <v>Non BAU Mandated Capacity Construction</v>
      </c>
      <c r="C228" s="18" t="str">
        <f t="shared" si="330"/>
        <v>Boolean Use Non BAU Mandated Capacity Construction Schedule</v>
      </c>
      <c r="D228" s="16" t="s">
        <v>322</v>
      </c>
      <c r="E228" s="16"/>
      <c r="F228" s="16" t="s">
        <v>323</v>
      </c>
      <c r="G228" s="16"/>
      <c r="H228" s="13"/>
      <c r="I228" s="16" t="s">
        <v>76</v>
      </c>
      <c r="J228" s="18" t="str">
        <f t="shared" si="319"/>
        <v>Non BAU Mandated Capacity Construction</v>
      </c>
      <c r="K228" s="357"/>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31">A$216</f>
        <v>Electricity Supply</v>
      </c>
      <c r="B229" s="18" t="str">
        <f t="shared" si="331"/>
        <v>Non BAU Mandated Capacity Construction</v>
      </c>
      <c r="C229" s="18" t="str">
        <f t="shared" si="331"/>
        <v>Boolean Use Non BAU Mandated Capacity Construction Schedule</v>
      </c>
      <c r="D229" s="16" t="s">
        <v>324</v>
      </c>
      <c r="E229" s="16"/>
      <c r="F229" s="16" t="s">
        <v>325</v>
      </c>
      <c r="G229" s="16"/>
      <c r="H229" s="13"/>
      <c r="I229" s="16" t="s">
        <v>76</v>
      </c>
      <c r="J229" s="18" t="str">
        <f t="shared" si="319"/>
        <v>Non BAU Mandated Capacity Construction</v>
      </c>
      <c r="K229" s="357"/>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2">A$216</f>
        <v>Electricity Supply</v>
      </c>
      <c r="B230" s="18" t="str">
        <f t="shared" si="332"/>
        <v>Non BAU Mandated Capacity Construction</v>
      </c>
      <c r="C230" s="18" t="str">
        <f t="shared" si="332"/>
        <v>Boolean Use Non BAU Mandated Capacity Construction Schedule</v>
      </c>
      <c r="D230" s="16" t="s">
        <v>326</v>
      </c>
      <c r="E230" s="16"/>
      <c r="F230" s="16" t="s">
        <v>327</v>
      </c>
      <c r="G230" s="16"/>
      <c r="H230" s="13"/>
      <c r="I230" s="16" t="s">
        <v>76</v>
      </c>
      <c r="J230" s="18" t="str">
        <f t="shared" si="319"/>
        <v>Non BAU Mandated Capacity Construction</v>
      </c>
      <c r="K230" s="357"/>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3">A$216</f>
        <v>Electricity Supply</v>
      </c>
      <c r="B231" s="18" t="str">
        <f t="shared" si="333"/>
        <v>Non BAU Mandated Capacity Construction</v>
      </c>
      <c r="C231" s="18" t="str">
        <f t="shared" si="333"/>
        <v>Boolean Use Non BAU Mandated Capacity Construction Schedule</v>
      </c>
      <c r="D231" s="16" t="s">
        <v>328</v>
      </c>
      <c r="E231" s="16"/>
      <c r="F231" s="16" t="s">
        <v>329</v>
      </c>
      <c r="G231" s="16"/>
      <c r="H231" s="13"/>
      <c r="I231" s="16" t="s">
        <v>76</v>
      </c>
      <c r="J231" s="18" t="str">
        <f t="shared" si="319"/>
        <v>Non BAU Mandated Capacity Construction</v>
      </c>
      <c r="K231" s="357"/>
      <c r="L231" s="8"/>
      <c r="M231" s="8"/>
      <c r="N231" s="8"/>
      <c r="O231" s="16"/>
      <c r="P231" s="16"/>
      <c r="Q231" s="20"/>
      <c r="R231" s="24"/>
      <c r="S231" s="20"/>
      <c r="T231" s="20"/>
      <c r="U231" s="18"/>
      <c r="V231" s="18"/>
      <c r="W231" s="18"/>
      <c r="X231" s="18"/>
      <c r="Y231" s="18"/>
      <c r="Z231" s="18"/>
    </row>
    <row r="232" spans="1:26" ht="15.75" customHeight="1" x14ac:dyDescent="0.45">
      <c r="A232" s="8" t="s">
        <v>287</v>
      </c>
      <c r="B232" s="8" t="s">
        <v>381</v>
      </c>
      <c r="C232" s="8" t="s">
        <v>382</v>
      </c>
      <c r="D232" s="16"/>
      <c r="E232" s="16"/>
      <c r="F232" s="16"/>
      <c r="G232" s="16"/>
      <c r="H232" s="13" t="s">
        <v>285</v>
      </c>
      <c r="I232" s="16" t="s">
        <v>76</v>
      </c>
      <c r="J232" s="8" t="s">
        <v>381</v>
      </c>
      <c r="K232" s="317" t="s">
        <v>383</v>
      </c>
      <c r="L232" s="8"/>
      <c r="M232" s="8"/>
      <c r="N232" s="8"/>
      <c r="O232" s="16"/>
      <c r="P232" s="16"/>
      <c r="Q232" s="20"/>
      <c r="R232" s="24"/>
      <c r="S232" s="20"/>
      <c r="T232" s="20"/>
      <c r="U232" s="18"/>
      <c r="V232" s="18"/>
      <c r="W232" s="18"/>
      <c r="X232" s="18"/>
      <c r="Y232" s="18"/>
      <c r="Z232" s="18"/>
    </row>
    <row r="233" spans="1:26" ht="15.75" customHeight="1" x14ac:dyDescent="0.45">
      <c r="A233" s="360" t="s">
        <v>287</v>
      </c>
      <c r="B233" s="360" t="s">
        <v>384</v>
      </c>
      <c r="C233" s="360" t="s">
        <v>385</v>
      </c>
      <c r="D233" s="364"/>
      <c r="E233" s="364"/>
      <c r="F233" s="364"/>
      <c r="G233" s="364"/>
      <c r="H233" s="361">
        <v>35</v>
      </c>
      <c r="I233" s="362" t="s">
        <v>63</v>
      </c>
      <c r="J233" s="360" t="s">
        <v>386</v>
      </c>
      <c r="K233" s="384"/>
      <c r="L233" s="363">
        <v>0</v>
      </c>
      <c r="M233" s="363">
        <v>0.2</v>
      </c>
      <c r="N233" s="360">
        <v>1</v>
      </c>
      <c r="O233" s="364" t="s">
        <v>387</v>
      </c>
      <c r="P233" s="364" t="s">
        <v>388</v>
      </c>
      <c r="Q233" s="364" t="s">
        <v>389</v>
      </c>
      <c r="R233" s="368" t="s">
        <v>390</v>
      </c>
      <c r="S233" s="364" t="s">
        <v>391</v>
      </c>
      <c r="T233" s="364" t="s">
        <v>391</v>
      </c>
      <c r="U233" s="18"/>
      <c r="V233" s="18"/>
      <c r="W233" s="18"/>
      <c r="X233" s="18"/>
      <c r="Y233" s="18"/>
      <c r="Z233" s="18"/>
    </row>
    <row r="234" spans="1:26" ht="15.75" customHeight="1" x14ac:dyDescent="0.45">
      <c r="A234" s="8" t="s">
        <v>287</v>
      </c>
      <c r="B234" s="8" t="s">
        <v>392</v>
      </c>
      <c r="C234" s="8" t="s">
        <v>393</v>
      </c>
      <c r="D234" s="16" t="s">
        <v>290</v>
      </c>
      <c r="E234" s="16" t="s">
        <v>394</v>
      </c>
      <c r="F234" s="16"/>
      <c r="G234" s="16"/>
      <c r="H234" s="13"/>
      <c r="I234" s="22" t="s">
        <v>76</v>
      </c>
      <c r="J234" s="8" t="s">
        <v>392</v>
      </c>
      <c r="K234" s="8" t="s">
        <v>395</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4">A$234</f>
        <v>Electricity Supply</v>
      </c>
      <c r="B235" s="26" t="str">
        <f t="shared" si="334"/>
        <v>Reduce Plant Downtime</v>
      </c>
      <c r="C235" s="26" t="str">
        <f t="shared" si="334"/>
        <v>Percentage Reduction in Plant Downtime</v>
      </c>
      <c r="D235" s="16" t="s">
        <v>290</v>
      </c>
      <c r="E235" s="16" t="s">
        <v>396</v>
      </c>
      <c r="F235" s="16"/>
      <c r="G235" s="16"/>
      <c r="H235" s="13"/>
      <c r="I235" s="16" t="s">
        <v>76</v>
      </c>
      <c r="J235" s="26" t="str">
        <f t="shared" ref="J235:K235" si="335">J$234</f>
        <v>Reduce Plant Downtime</v>
      </c>
      <c r="K235" s="26" t="str">
        <f t="shared" si="335"/>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6">A$234</f>
        <v>Electricity Supply</v>
      </c>
      <c r="B236" s="26" t="str">
        <f t="shared" si="336"/>
        <v>Reduce Plant Downtime</v>
      </c>
      <c r="C236" s="26" t="str">
        <f t="shared" si="336"/>
        <v>Percentage Reduction in Plant Downtime</v>
      </c>
      <c r="D236" s="16" t="s">
        <v>290</v>
      </c>
      <c r="E236" s="16" t="s">
        <v>397</v>
      </c>
      <c r="F236" s="16"/>
      <c r="G236" s="16"/>
      <c r="H236" s="13"/>
      <c r="I236" s="16" t="s">
        <v>76</v>
      </c>
      <c r="J236" s="26" t="str">
        <f t="shared" ref="J236:K237" si="337">J$234</f>
        <v>Reduce Plant Downtime</v>
      </c>
      <c r="K236" s="26" t="str">
        <f t="shared" si="337"/>
        <v>elec reduce plant downtime</v>
      </c>
      <c r="L236" s="8"/>
      <c r="M236" s="8"/>
      <c r="N236" s="8"/>
      <c r="O236" s="16"/>
      <c r="P236" s="16"/>
      <c r="Q236" s="16"/>
      <c r="R236" s="24"/>
      <c r="S236" s="16"/>
      <c r="T236" s="16"/>
      <c r="U236" s="8"/>
      <c r="V236" s="8"/>
      <c r="W236" s="8"/>
      <c r="X236" s="8"/>
      <c r="Y236" s="8"/>
      <c r="Z236" s="8"/>
    </row>
    <row r="237" spans="1:26" ht="15.75" customHeight="1" x14ac:dyDescent="0.45">
      <c r="A237" s="361" t="str">
        <f t="shared" si="336"/>
        <v>Electricity Supply</v>
      </c>
      <c r="B237" s="361" t="str">
        <f t="shared" si="336"/>
        <v>Reduce Plant Downtime</v>
      </c>
      <c r="C237" s="361" t="str">
        <f t="shared" si="336"/>
        <v>Percentage Reduction in Plant Downtime</v>
      </c>
      <c r="D237" s="364" t="s">
        <v>296</v>
      </c>
      <c r="E237" s="364" t="s">
        <v>394</v>
      </c>
      <c r="F237" s="364" t="s">
        <v>398</v>
      </c>
      <c r="G237" s="364" t="s">
        <v>297</v>
      </c>
      <c r="H237" s="361">
        <v>141</v>
      </c>
      <c r="I237" s="362" t="s">
        <v>63</v>
      </c>
      <c r="J237" s="361" t="str">
        <f t="shared" si="337"/>
        <v>Reduce Plant Downtime</v>
      </c>
      <c r="K237" s="361" t="str">
        <f t="shared" si="337"/>
        <v>elec reduce plant downtime</v>
      </c>
      <c r="L237" s="363">
        <v>0</v>
      </c>
      <c r="M237" s="363">
        <v>0.6</v>
      </c>
      <c r="N237" s="363">
        <v>0.01</v>
      </c>
      <c r="O237" s="364" t="s">
        <v>399</v>
      </c>
      <c r="P237" s="364" t="s">
        <v>4080</v>
      </c>
      <c r="Q237" s="364" t="s">
        <v>400</v>
      </c>
      <c r="R237" s="368" t="s">
        <v>401</v>
      </c>
      <c r="S237" s="364" t="s">
        <v>4081</v>
      </c>
      <c r="T237" s="364" t="s">
        <v>4081</v>
      </c>
      <c r="U237" s="8"/>
      <c r="V237" s="8"/>
      <c r="W237" s="8"/>
      <c r="X237" s="8"/>
      <c r="Y237" s="8"/>
      <c r="Z237" s="8"/>
    </row>
    <row r="238" spans="1:26" ht="15.75" customHeight="1" x14ac:dyDescent="0.45">
      <c r="A238" s="26" t="str">
        <f t="shared" ref="A238:C238" si="338">A$234</f>
        <v>Electricity Supply</v>
      </c>
      <c r="B238" s="26" t="str">
        <f t="shared" si="338"/>
        <v>Reduce Plant Downtime</v>
      </c>
      <c r="C238" s="26" t="str">
        <f t="shared" si="338"/>
        <v>Percentage Reduction in Plant Downtime</v>
      </c>
      <c r="D238" s="16" t="s">
        <v>296</v>
      </c>
      <c r="E238" s="16" t="s">
        <v>396</v>
      </c>
      <c r="F238" s="16"/>
      <c r="G238" s="16"/>
      <c r="H238" s="13"/>
      <c r="I238" s="16" t="s">
        <v>76</v>
      </c>
      <c r="J238" s="26" t="str">
        <f t="shared" ref="J238:K238" si="339">J$234</f>
        <v>Reduce Plant Downtime</v>
      </c>
      <c r="K238" s="26" t="str">
        <f t="shared" si="339"/>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40">A$234</f>
        <v>Electricity Supply</v>
      </c>
      <c r="B239" s="26" t="str">
        <f t="shared" si="340"/>
        <v>Reduce Plant Downtime</v>
      </c>
      <c r="C239" s="26" t="str">
        <f t="shared" si="340"/>
        <v>Percentage Reduction in Plant Downtime</v>
      </c>
      <c r="D239" s="16" t="s">
        <v>296</v>
      </c>
      <c r="E239" s="16" t="s">
        <v>397</v>
      </c>
      <c r="F239" s="16"/>
      <c r="G239" s="16"/>
      <c r="H239" s="13"/>
      <c r="I239" s="16" t="s">
        <v>76</v>
      </c>
      <c r="J239" s="26" t="str">
        <f t="shared" ref="J239:K239" si="341">J$234</f>
        <v>Reduce Plant Downtime</v>
      </c>
      <c r="K239" s="26" t="str">
        <f t="shared" si="341"/>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2">A$234</f>
        <v>Electricity Supply</v>
      </c>
      <c r="B240" s="26" t="str">
        <f t="shared" si="342"/>
        <v>Reduce Plant Downtime</v>
      </c>
      <c r="C240" s="26" t="str">
        <f t="shared" si="342"/>
        <v>Percentage Reduction in Plant Downtime</v>
      </c>
      <c r="D240" s="16" t="s">
        <v>299</v>
      </c>
      <c r="E240" s="16" t="s">
        <v>394</v>
      </c>
      <c r="F240" s="16"/>
      <c r="G240" s="16"/>
      <c r="H240" s="13"/>
      <c r="I240" s="16" t="s">
        <v>76</v>
      </c>
      <c r="J240" s="26" t="str">
        <f t="shared" ref="J240:K240" si="343">J$234</f>
        <v>Reduce Plant Downtime</v>
      </c>
      <c r="K240" s="26" t="str">
        <f t="shared" si="343"/>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4">A$234</f>
        <v>Electricity Supply</v>
      </c>
      <c r="B241" s="26" t="str">
        <f t="shared" si="344"/>
        <v>Reduce Plant Downtime</v>
      </c>
      <c r="C241" s="26" t="str">
        <f t="shared" si="344"/>
        <v>Percentage Reduction in Plant Downtime</v>
      </c>
      <c r="D241" s="16" t="s">
        <v>299</v>
      </c>
      <c r="E241" s="16" t="s">
        <v>396</v>
      </c>
      <c r="F241" s="16"/>
      <c r="G241" s="16"/>
      <c r="H241" s="13"/>
      <c r="I241" s="16" t="s">
        <v>76</v>
      </c>
      <c r="J241" s="26" t="str">
        <f t="shared" ref="J241:K241" si="345">J$234</f>
        <v>Reduce Plant Downtime</v>
      </c>
      <c r="K241" s="26" t="str">
        <f t="shared" si="345"/>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6">A$234</f>
        <v>Electricity Supply</v>
      </c>
      <c r="B242" s="26" t="str">
        <f t="shared" si="346"/>
        <v>Reduce Plant Downtime</v>
      </c>
      <c r="C242" s="26" t="str">
        <f t="shared" si="346"/>
        <v>Percentage Reduction in Plant Downtime</v>
      </c>
      <c r="D242" s="16" t="s">
        <v>299</v>
      </c>
      <c r="E242" s="16" t="s">
        <v>397</v>
      </c>
      <c r="F242" s="16"/>
      <c r="G242" s="16"/>
      <c r="H242" s="13"/>
      <c r="I242" s="16" t="s">
        <v>76</v>
      </c>
      <c r="J242" s="26" t="str">
        <f t="shared" ref="J242:K242" si="347">J$234</f>
        <v>Reduce Plant Downtime</v>
      </c>
      <c r="K242" s="26" t="str">
        <f t="shared" si="347"/>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8">A$234</f>
        <v>Electricity Supply</v>
      </c>
      <c r="B243" s="26" t="str">
        <f t="shared" si="348"/>
        <v>Reduce Plant Downtime</v>
      </c>
      <c r="C243" s="26" t="str">
        <f t="shared" si="348"/>
        <v>Percentage Reduction in Plant Downtime</v>
      </c>
      <c r="D243" s="16" t="s">
        <v>302</v>
      </c>
      <c r="E243" s="16" t="s">
        <v>394</v>
      </c>
      <c r="F243" s="16"/>
      <c r="G243" s="16"/>
      <c r="H243" s="13"/>
      <c r="I243" s="16" t="s">
        <v>76</v>
      </c>
      <c r="J243" s="26" t="str">
        <f t="shared" ref="J243:K243" si="349">J$234</f>
        <v>Reduce Plant Downtime</v>
      </c>
      <c r="K243" s="26" t="str">
        <f t="shared" si="349"/>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50">A$234</f>
        <v>Electricity Supply</v>
      </c>
      <c r="B244" s="26" t="str">
        <f t="shared" si="350"/>
        <v>Reduce Plant Downtime</v>
      </c>
      <c r="C244" s="26" t="str">
        <f t="shared" si="350"/>
        <v>Percentage Reduction in Plant Downtime</v>
      </c>
      <c r="D244" s="16" t="s">
        <v>302</v>
      </c>
      <c r="E244" s="16" t="s">
        <v>396</v>
      </c>
      <c r="F244" s="16"/>
      <c r="G244" s="16"/>
      <c r="H244" s="13"/>
      <c r="I244" s="16" t="s">
        <v>76</v>
      </c>
      <c r="J244" s="26" t="str">
        <f t="shared" ref="J244:K244" si="351">J$234</f>
        <v>Reduce Plant Downtime</v>
      </c>
      <c r="K244" s="26" t="str">
        <f t="shared" si="351"/>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2">A$234</f>
        <v>Electricity Supply</v>
      </c>
      <c r="B245" s="26" t="str">
        <f t="shared" si="352"/>
        <v>Reduce Plant Downtime</v>
      </c>
      <c r="C245" s="26" t="str">
        <f t="shared" si="352"/>
        <v>Percentage Reduction in Plant Downtime</v>
      </c>
      <c r="D245" s="16" t="s">
        <v>302</v>
      </c>
      <c r="E245" s="16" t="s">
        <v>397</v>
      </c>
      <c r="F245" s="16"/>
      <c r="G245" s="16"/>
      <c r="H245" s="13"/>
      <c r="I245" s="16" t="s">
        <v>76</v>
      </c>
      <c r="J245" s="26" t="str">
        <f t="shared" ref="J245:K245" si="353">J$234</f>
        <v>Reduce Plant Downtime</v>
      </c>
      <c r="K245" s="26" t="str">
        <f t="shared" si="353"/>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4">A$234</f>
        <v>Electricity Supply</v>
      </c>
      <c r="B246" s="26" t="str">
        <f t="shared" si="354"/>
        <v>Reduce Plant Downtime</v>
      </c>
      <c r="C246" s="26" t="str">
        <f t="shared" si="354"/>
        <v>Percentage Reduction in Plant Downtime</v>
      </c>
      <c r="D246" s="16" t="s">
        <v>305</v>
      </c>
      <c r="E246" s="16" t="s">
        <v>394</v>
      </c>
      <c r="F246" s="16"/>
      <c r="G246" s="16"/>
      <c r="H246" s="13"/>
      <c r="I246" s="16" t="s">
        <v>76</v>
      </c>
      <c r="J246" s="26" t="str">
        <f t="shared" ref="J246:K246" si="355">J$234</f>
        <v>Reduce Plant Downtime</v>
      </c>
      <c r="K246" s="26" t="str">
        <f t="shared" si="355"/>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6">A$234</f>
        <v>Electricity Supply</v>
      </c>
      <c r="B247" s="26" t="str">
        <f t="shared" si="356"/>
        <v>Reduce Plant Downtime</v>
      </c>
      <c r="C247" s="26" t="str">
        <f t="shared" si="356"/>
        <v>Percentage Reduction in Plant Downtime</v>
      </c>
      <c r="D247" s="16" t="s">
        <v>305</v>
      </c>
      <c r="E247" s="16" t="s">
        <v>396</v>
      </c>
      <c r="F247" s="16"/>
      <c r="G247" s="16"/>
      <c r="H247" s="13"/>
      <c r="I247" s="16" t="s">
        <v>76</v>
      </c>
      <c r="J247" s="26" t="str">
        <f t="shared" ref="J247:K248" si="357">J$234</f>
        <v>Reduce Plant Downtime</v>
      </c>
      <c r="K247" s="26" t="str">
        <f t="shared" si="357"/>
        <v>elec reduce plant downtime</v>
      </c>
      <c r="L247" s="8"/>
      <c r="M247" s="8"/>
      <c r="N247" s="8"/>
      <c r="O247" s="16"/>
      <c r="P247" s="16"/>
      <c r="Q247" s="16"/>
      <c r="R247" s="24"/>
      <c r="S247" s="16"/>
      <c r="T247" s="16"/>
      <c r="U247" s="8"/>
      <c r="V247" s="8"/>
      <c r="W247" s="8"/>
      <c r="X247" s="8"/>
      <c r="Y247" s="8"/>
      <c r="Z247" s="8"/>
    </row>
    <row r="248" spans="1:26" ht="15.75" customHeight="1" x14ac:dyDescent="0.45">
      <c r="A248" s="361" t="str">
        <f t="shared" si="356"/>
        <v>Electricity Supply</v>
      </c>
      <c r="B248" s="361" t="str">
        <f t="shared" si="356"/>
        <v>Reduce Plant Downtime</v>
      </c>
      <c r="C248" s="361" t="str">
        <f t="shared" si="356"/>
        <v>Percentage Reduction in Plant Downtime</v>
      </c>
      <c r="D248" s="364" t="s">
        <v>305</v>
      </c>
      <c r="E248" s="364" t="s">
        <v>397</v>
      </c>
      <c r="F248" s="364" t="s">
        <v>402</v>
      </c>
      <c r="G248" s="364" t="s">
        <v>306</v>
      </c>
      <c r="H248" s="361">
        <v>143</v>
      </c>
      <c r="I248" s="362" t="s">
        <v>63</v>
      </c>
      <c r="J248" s="361" t="str">
        <f t="shared" si="357"/>
        <v>Reduce Plant Downtime</v>
      </c>
      <c r="K248" s="361" t="str">
        <f t="shared" si="357"/>
        <v>elec reduce plant downtime</v>
      </c>
      <c r="L248" s="363">
        <v>0</v>
      </c>
      <c r="M248" s="363">
        <v>0.25</v>
      </c>
      <c r="N248" s="363">
        <v>0.01</v>
      </c>
      <c r="O248" s="364" t="s">
        <v>399</v>
      </c>
      <c r="P248" s="364" t="s">
        <v>4082</v>
      </c>
      <c r="Q248" s="364" t="s">
        <v>400</v>
      </c>
      <c r="R248" s="368" t="s">
        <v>401</v>
      </c>
      <c r="S248" s="364" t="s">
        <v>4083</v>
      </c>
      <c r="T248" s="364" t="s">
        <v>4083</v>
      </c>
      <c r="U248" s="8"/>
      <c r="V248" s="8"/>
      <c r="W248" s="8"/>
      <c r="X248" s="8"/>
      <c r="Y248" s="8"/>
      <c r="Z248" s="8"/>
    </row>
    <row r="249" spans="1:26" ht="15.75" customHeight="1" x14ac:dyDescent="0.45">
      <c r="A249" s="26" t="str">
        <f t="shared" ref="A249:C249" si="358">A$234</f>
        <v>Electricity Supply</v>
      </c>
      <c r="B249" s="26" t="str">
        <f t="shared" si="358"/>
        <v>Reduce Plant Downtime</v>
      </c>
      <c r="C249" s="26" t="str">
        <f t="shared" si="358"/>
        <v>Percentage Reduction in Plant Downtime</v>
      </c>
      <c r="D249" s="16" t="s">
        <v>307</v>
      </c>
      <c r="E249" s="16" t="s">
        <v>394</v>
      </c>
      <c r="F249" s="16"/>
      <c r="G249" s="16"/>
      <c r="H249" s="13"/>
      <c r="I249" s="16" t="s">
        <v>76</v>
      </c>
      <c r="J249" s="26" t="str">
        <f t="shared" ref="J249:K249" si="359">J$234</f>
        <v>Reduce Plant Downtime</v>
      </c>
      <c r="K249" s="26" t="str">
        <f t="shared" si="359"/>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60">A$234</f>
        <v>Electricity Supply</v>
      </c>
      <c r="B250" s="26" t="str">
        <f t="shared" si="360"/>
        <v>Reduce Plant Downtime</v>
      </c>
      <c r="C250" s="26" t="str">
        <f t="shared" si="360"/>
        <v>Percentage Reduction in Plant Downtime</v>
      </c>
      <c r="D250" s="16" t="s">
        <v>307</v>
      </c>
      <c r="E250" s="16" t="s">
        <v>396</v>
      </c>
      <c r="F250" s="16"/>
      <c r="G250" s="16"/>
      <c r="H250" s="13"/>
      <c r="I250" s="16" t="s">
        <v>76</v>
      </c>
      <c r="J250" s="26" t="str">
        <f t="shared" ref="J250:K251" si="361">J$234</f>
        <v>Reduce Plant Downtime</v>
      </c>
      <c r="K250" s="26" t="str">
        <f t="shared" si="361"/>
        <v>elec reduce plant downtime</v>
      </c>
      <c r="L250" s="8"/>
      <c r="M250" s="8"/>
      <c r="N250" s="8"/>
      <c r="O250" s="16"/>
      <c r="P250" s="16"/>
      <c r="Q250" s="16"/>
      <c r="R250" s="24"/>
      <c r="S250" s="16"/>
      <c r="T250" s="16"/>
      <c r="U250" s="8"/>
      <c r="V250" s="8"/>
      <c r="W250" s="8"/>
      <c r="X250" s="8"/>
      <c r="Y250" s="8"/>
      <c r="Z250" s="8"/>
    </row>
    <row r="251" spans="1:26" ht="15.75" customHeight="1" x14ac:dyDescent="0.45">
      <c r="A251" s="361" t="str">
        <f t="shared" si="360"/>
        <v>Electricity Supply</v>
      </c>
      <c r="B251" s="361" t="str">
        <f t="shared" si="360"/>
        <v>Reduce Plant Downtime</v>
      </c>
      <c r="C251" s="361" t="str">
        <f t="shared" si="360"/>
        <v>Percentage Reduction in Plant Downtime</v>
      </c>
      <c r="D251" s="364" t="s">
        <v>307</v>
      </c>
      <c r="E251" s="364" t="s">
        <v>397</v>
      </c>
      <c r="F251" s="364" t="s">
        <v>402</v>
      </c>
      <c r="G251" s="364" t="s">
        <v>308</v>
      </c>
      <c r="H251" s="361">
        <v>144</v>
      </c>
      <c r="I251" s="362" t="s">
        <v>63</v>
      </c>
      <c r="J251" s="361" t="str">
        <f t="shared" si="361"/>
        <v>Reduce Plant Downtime</v>
      </c>
      <c r="K251" s="361" t="str">
        <f t="shared" si="361"/>
        <v>elec reduce plant downtime</v>
      </c>
      <c r="L251" s="363">
        <v>0</v>
      </c>
      <c r="M251" s="363">
        <v>0.3</v>
      </c>
      <c r="N251" s="363">
        <v>0.01</v>
      </c>
      <c r="O251" s="364" t="s">
        <v>399</v>
      </c>
      <c r="P251" s="364" t="s">
        <v>403</v>
      </c>
      <c r="Q251" s="364" t="s">
        <v>400</v>
      </c>
      <c r="R251" s="368" t="s">
        <v>401</v>
      </c>
      <c r="S251" s="364" t="s">
        <v>4084</v>
      </c>
      <c r="T251" s="364" t="s">
        <v>4084</v>
      </c>
      <c r="U251" s="8"/>
      <c r="V251" s="8"/>
      <c r="W251" s="8"/>
      <c r="X251" s="8"/>
      <c r="Y251" s="8"/>
      <c r="Z251" s="8"/>
    </row>
    <row r="252" spans="1:26" ht="15.75" customHeight="1" x14ac:dyDescent="0.45">
      <c r="A252" s="26" t="str">
        <f t="shared" ref="A252:C252" si="362">A$234</f>
        <v>Electricity Supply</v>
      </c>
      <c r="B252" s="26" t="str">
        <f t="shared" si="362"/>
        <v>Reduce Plant Downtime</v>
      </c>
      <c r="C252" s="26" t="str">
        <f t="shared" si="362"/>
        <v>Percentage Reduction in Plant Downtime</v>
      </c>
      <c r="D252" s="16" t="s">
        <v>309</v>
      </c>
      <c r="E252" s="16" t="s">
        <v>394</v>
      </c>
      <c r="F252" s="16"/>
      <c r="G252" s="16"/>
      <c r="H252" s="13"/>
      <c r="I252" s="16" t="s">
        <v>76</v>
      </c>
      <c r="J252" s="26" t="str">
        <f t="shared" ref="J252:K252" si="363">J$234</f>
        <v>Reduce Plant Downtime</v>
      </c>
      <c r="K252" s="26" t="str">
        <f t="shared" si="363"/>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4">A$234</f>
        <v>Electricity Supply</v>
      </c>
      <c r="B253" s="26" t="str">
        <f t="shared" si="364"/>
        <v>Reduce Plant Downtime</v>
      </c>
      <c r="C253" s="26" t="str">
        <f t="shared" si="364"/>
        <v>Percentage Reduction in Plant Downtime</v>
      </c>
      <c r="D253" s="16" t="s">
        <v>309</v>
      </c>
      <c r="E253" s="16" t="s">
        <v>396</v>
      </c>
      <c r="F253" s="16"/>
      <c r="G253" s="16"/>
      <c r="H253" s="13"/>
      <c r="I253" s="16" t="s">
        <v>76</v>
      </c>
      <c r="J253" s="26" t="str">
        <f t="shared" ref="J253:K253" si="365">J$234</f>
        <v>Reduce Plant Downtime</v>
      </c>
      <c r="K253" s="26" t="str">
        <f t="shared" si="365"/>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6">A$234</f>
        <v>Electricity Supply</v>
      </c>
      <c r="B254" s="26" t="str">
        <f t="shared" si="366"/>
        <v>Reduce Plant Downtime</v>
      </c>
      <c r="C254" s="26" t="str">
        <f t="shared" si="366"/>
        <v>Percentage Reduction in Plant Downtime</v>
      </c>
      <c r="D254" s="16" t="s">
        <v>309</v>
      </c>
      <c r="E254" s="16" t="s">
        <v>397</v>
      </c>
      <c r="F254" s="16"/>
      <c r="G254" s="16"/>
      <c r="H254" s="13"/>
      <c r="I254" s="16" t="s">
        <v>76</v>
      </c>
      <c r="J254" s="26" t="str">
        <f t="shared" ref="J254:K254" si="367">J$234</f>
        <v>Reduce Plant Downtime</v>
      </c>
      <c r="K254" s="26" t="str">
        <f t="shared" si="367"/>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8">A$234</f>
        <v>Electricity Supply</v>
      </c>
      <c r="B255" s="26" t="str">
        <f t="shared" si="368"/>
        <v>Reduce Plant Downtime</v>
      </c>
      <c r="C255" s="26" t="str">
        <f t="shared" si="368"/>
        <v>Percentage Reduction in Plant Downtime</v>
      </c>
      <c r="D255" s="16" t="s">
        <v>311</v>
      </c>
      <c r="E255" s="16" t="s">
        <v>394</v>
      </c>
      <c r="F255" s="16"/>
      <c r="G255" s="16"/>
      <c r="H255" s="13"/>
      <c r="I255" s="16" t="s">
        <v>76</v>
      </c>
      <c r="J255" s="26" t="str">
        <f t="shared" ref="J255:K255" si="369">J$234</f>
        <v>Reduce Plant Downtime</v>
      </c>
      <c r="K255" s="26" t="str">
        <f t="shared" si="369"/>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70">A$234</f>
        <v>Electricity Supply</v>
      </c>
      <c r="B256" s="26" t="str">
        <f t="shared" si="370"/>
        <v>Reduce Plant Downtime</v>
      </c>
      <c r="C256" s="26" t="str">
        <f t="shared" si="370"/>
        <v>Percentage Reduction in Plant Downtime</v>
      </c>
      <c r="D256" s="16" t="s">
        <v>311</v>
      </c>
      <c r="E256" s="16" t="s">
        <v>396</v>
      </c>
      <c r="F256" s="16"/>
      <c r="G256" s="16"/>
      <c r="H256" s="13"/>
      <c r="I256" s="16" t="s">
        <v>76</v>
      </c>
      <c r="J256" s="26" t="str">
        <f t="shared" ref="J256:K256" si="371">J$234</f>
        <v>Reduce Plant Downtime</v>
      </c>
      <c r="K256" s="26" t="str">
        <f t="shared" si="371"/>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2">A$234</f>
        <v>Electricity Supply</v>
      </c>
      <c r="B257" s="26" t="str">
        <f t="shared" si="372"/>
        <v>Reduce Plant Downtime</v>
      </c>
      <c r="C257" s="26" t="str">
        <f t="shared" si="372"/>
        <v>Percentage Reduction in Plant Downtime</v>
      </c>
      <c r="D257" s="16" t="s">
        <v>311</v>
      </c>
      <c r="E257" s="16" t="s">
        <v>397</v>
      </c>
      <c r="F257" s="16"/>
      <c r="G257" s="16"/>
      <c r="H257" s="13"/>
      <c r="I257" s="16" t="s">
        <v>76</v>
      </c>
      <c r="J257" s="26" t="str">
        <f t="shared" ref="J257:K257" si="373">J$234</f>
        <v>Reduce Plant Downtime</v>
      </c>
      <c r="K257" s="26" t="str">
        <f t="shared" si="373"/>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4">A$234</f>
        <v>Electricity Supply</v>
      </c>
      <c r="B258" s="26" t="str">
        <f t="shared" si="374"/>
        <v>Reduce Plant Downtime</v>
      </c>
      <c r="C258" s="26" t="str">
        <f t="shared" si="374"/>
        <v>Percentage Reduction in Plant Downtime</v>
      </c>
      <c r="D258" s="16" t="s">
        <v>315</v>
      </c>
      <c r="E258" s="16" t="s">
        <v>394</v>
      </c>
      <c r="F258" s="16"/>
      <c r="G258" s="16"/>
      <c r="H258" s="13"/>
      <c r="I258" s="16" t="s">
        <v>76</v>
      </c>
      <c r="J258" s="26" t="str">
        <f t="shared" ref="J258:K258" si="375">J$234</f>
        <v>Reduce Plant Downtime</v>
      </c>
      <c r="K258" s="26" t="str">
        <f t="shared" si="375"/>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6">A$234</f>
        <v>Electricity Supply</v>
      </c>
      <c r="B259" s="26" t="str">
        <f t="shared" si="376"/>
        <v>Reduce Plant Downtime</v>
      </c>
      <c r="C259" s="26" t="str">
        <f t="shared" si="376"/>
        <v>Percentage Reduction in Plant Downtime</v>
      </c>
      <c r="D259" s="16" t="s">
        <v>315</v>
      </c>
      <c r="E259" s="16" t="s">
        <v>396</v>
      </c>
      <c r="F259" s="16"/>
      <c r="G259" s="16"/>
      <c r="H259" s="13"/>
      <c r="I259" s="16" t="s">
        <v>76</v>
      </c>
      <c r="J259" s="26" t="str">
        <f t="shared" ref="J259:K259" si="377">J$234</f>
        <v>Reduce Plant Downtime</v>
      </c>
      <c r="K259" s="26" t="str">
        <f t="shared" si="377"/>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8">A$234</f>
        <v>Electricity Supply</v>
      </c>
      <c r="B260" s="26" t="str">
        <f t="shared" si="378"/>
        <v>Reduce Plant Downtime</v>
      </c>
      <c r="C260" s="26" t="str">
        <f t="shared" si="378"/>
        <v>Percentage Reduction in Plant Downtime</v>
      </c>
      <c r="D260" s="16" t="s">
        <v>315</v>
      </c>
      <c r="E260" s="16" t="s">
        <v>397</v>
      </c>
      <c r="F260" s="16"/>
      <c r="G260" s="16"/>
      <c r="H260" s="13"/>
      <c r="I260" s="16" t="s">
        <v>76</v>
      </c>
      <c r="J260" s="26" t="str">
        <f t="shared" ref="J260:K260" si="379">J$234</f>
        <v>Reduce Plant Downtime</v>
      </c>
      <c r="K260" s="26" t="str">
        <f t="shared" si="379"/>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80">A$234</f>
        <v>Electricity Supply</v>
      </c>
      <c r="B261" s="26" t="str">
        <f t="shared" si="380"/>
        <v>Reduce Plant Downtime</v>
      </c>
      <c r="C261" s="26" t="str">
        <f t="shared" si="380"/>
        <v>Percentage Reduction in Plant Downtime</v>
      </c>
      <c r="D261" s="16" t="s">
        <v>317</v>
      </c>
      <c r="E261" s="16" t="s">
        <v>394</v>
      </c>
      <c r="F261" s="16"/>
      <c r="G261" s="16"/>
      <c r="H261" s="13"/>
      <c r="I261" s="16" t="s">
        <v>76</v>
      </c>
      <c r="J261" s="26" t="str">
        <f t="shared" ref="J261:K261" si="381">J$234</f>
        <v>Reduce Plant Downtime</v>
      </c>
      <c r="K261" s="26" t="str">
        <f t="shared" si="381"/>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2">A$234</f>
        <v>Electricity Supply</v>
      </c>
      <c r="B262" s="26" t="str">
        <f t="shared" si="382"/>
        <v>Reduce Plant Downtime</v>
      </c>
      <c r="C262" s="26" t="str">
        <f t="shared" si="382"/>
        <v>Percentage Reduction in Plant Downtime</v>
      </c>
      <c r="D262" s="16" t="s">
        <v>317</v>
      </c>
      <c r="E262" s="16" t="s">
        <v>396</v>
      </c>
      <c r="F262" s="16"/>
      <c r="G262" s="16"/>
      <c r="H262" s="13"/>
      <c r="I262" s="16" t="s">
        <v>76</v>
      </c>
      <c r="J262" s="26" t="str">
        <f t="shared" ref="J262:K262" si="383">J$234</f>
        <v>Reduce Plant Downtime</v>
      </c>
      <c r="K262" s="26" t="str">
        <f t="shared" si="383"/>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4">A$234</f>
        <v>Electricity Supply</v>
      </c>
      <c r="B263" s="26" t="str">
        <f t="shared" si="384"/>
        <v>Reduce Plant Downtime</v>
      </c>
      <c r="C263" s="26" t="str">
        <f t="shared" si="384"/>
        <v>Percentage Reduction in Plant Downtime</v>
      </c>
      <c r="D263" s="16" t="s">
        <v>317</v>
      </c>
      <c r="E263" s="16" t="s">
        <v>397</v>
      </c>
      <c r="F263" s="16"/>
      <c r="G263" s="16"/>
      <c r="H263" s="13"/>
      <c r="I263" s="16" t="s">
        <v>76</v>
      </c>
      <c r="J263" s="26" t="str">
        <f t="shared" ref="J263:K263" si="385">J$234</f>
        <v>Reduce Plant Downtime</v>
      </c>
      <c r="K263" s="26" t="str">
        <f t="shared" si="385"/>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6">A$234</f>
        <v>Electricity Supply</v>
      </c>
      <c r="B264" s="26" t="str">
        <f t="shared" si="386"/>
        <v>Reduce Plant Downtime</v>
      </c>
      <c r="C264" s="26" t="str">
        <f t="shared" si="386"/>
        <v>Percentage Reduction in Plant Downtime</v>
      </c>
      <c r="D264" s="16" t="s">
        <v>319</v>
      </c>
      <c r="E264" s="16" t="s">
        <v>394</v>
      </c>
      <c r="F264" s="16"/>
      <c r="G264" s="16"/>
      <c r="H264" s="13"/>
      <c r="I264" s="16" t="s">
        <v>76</v>
      </c>
      <c r="J264" s="26" t="str">
        <f t="shared" ref="J264:K264" si="387">J$234</f>
        <v>Reduce Plant Downtime</v>
      </c>
      <c r="K264" s="26" t="str">
        <f t="shared" si="387"/>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8">A$234</f>
        <v>Electricity Supply</v>
      </c>
      <c r="B265" s="26" t="str">
        <f t="shared" si="388"/>
        <v>Reduce Plant Downtime</v>
      </c>
      <c r="C265" s="26" t="str">
        <f t="shared" si="388"/>
        <v>Percentage Reduction in Plant Downtime</v>
      </c>
      <c r="D265" s="16" t="s">
        <v>319</v>
      </c>
      <c r="E265" s="16" t="s">
        <v>396</v>
      </c>
      <c r="F265" s="16"/>
      <c r="G265" s="16"/>
      <c r="H265" s="13"/>
      <c r="I265" s="16" t="s">
        <v>76</v>
      </c>
      <c r="J265" s="26" t="str">
        <f t="shared" ref="J265:K265" si="389">J$234</f>
        <v>Reduce Plant Downtime</v>
      </c>
      <c r="K265" s="26" t="str">
        <f t="shared" si="389"/>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90">A$234</f>
        <v>Electricity Supply</v>
      </c>
      <c r="B266" s="26" t="str">
        <f t="shared" si="390"/>
        <v>Reduce Plant Downtime</v>
      </c>
      <c r="C266" s="26" t="str">
        <f t="shared" si="390"/>
        <v>Percentage Reduction in Plant Downtime</v>
      </c>
      <c r="D266" s="16" t="s">
        <v>319</v>
      </c>
      <c r="E266" s="16" t="s">
        <v>397</v>
      </c>
      <c r="F266" s="16"/>
      <c r="G266" s="16"/>
      <c r="H266" s="13"/>
      <c r="I266" s="16" t="s">
        <v>76</v>
      </c>
      <c r="J266" s="26" t="str">
        <f t="shared" ref="J266:K266" si="391">J$234</f>
        <v>Reduce Plant Downtime</v>
      </c>
      <c r="K266" s="26" t="str">
        <f t="shared" si="391"/>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2">A$234</f>
        <v>Electricity Supply</v>
      </c>
      <c r="B267" s="26" t="str">
        <f t="shared" si="392"/>
        <v>Reduce Plant Downtime</v>
      </c>
      <c r="C267" s="26" t="str">
        <f t="shared" si="392"/>
        <v>Percentage Reduction in Plant Downtime</v>
      </c>
      <c r="D267" s="16" t="s">
        <v>322</v>
      </c>
      <c r="E267" s="16" t="s">
        <v>394</v>
      </c>
      <c r="F267" s="16"/>
      <c r="G267" s="16"/>
      <c r="H267" s="13"/>
      <c r="I267" s="16" t="s">
        <v>76</v>
      </c>
      <c r="J267" s="26" t="str">
        <f t="shared" ref="J267:K267" si="393">J$234</f>
        <v>Reduce Plant Downtime</v>
      </c>
      <c r="K267" s="26" t="str">
        <f t="shared" si="393"/>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4">A$234</f>
        <v>Electricity Supply</v>
      </c>
      <c r="B268" s="26" t="str">
        <f t="shared" si="394"/>
        <v>Reduce Plant Downtime</v>
      </c>
      <c r="C268" s="26" t="str">
        <f t="shared" si="394"/>
        <v>Percentage Reduction in Plant Downtime</v>
      </c>
      <c r="D268" s="16" t="s">
        <v>322</v>
      </c>
      <c r="E268" s="16" t="s">
        <v>396</v>
      </c>
      <c r="F268" s="16"/>
      <c r="G268" s="16"/>
      <c r="H268" s="13"/>
      <c r="I268" s="16" t="s">
        <v>76</v>
      </c>
      <c r="J268" s="26" t="str">
        <f t="shared" ref="J268:K269" si="395">J$234</f>
        <v>Reduce Plant Downtime</v>
      </c>
      <c r="K268" s="26" t="str">
        <f t="shared" si="395"/>
        <v>elec reduce plant downtime</v>
      </c>
      <c r="L268" s="19"/>
      <c r="M268" s="19"/>
      <c r="N268" s="19"/>
      <c r="O268" s="20"/>
      <c r="P268" s="16"/>
      <c r="Q268" s="16"/>
      <c r="R268" s="24"/>
      <c r="S268" s="16"/>
      <c r="T268" s="16"/>
      <c r="U268" s="8"/>
      <c r="V268" s="8"/>
      <c r="W268" s="8"/>
      <c r="X268" s="8"/>
      <c r="Y268" s="8"/>
      <c r="Z268" s="8"/>
    </row>
    <row r="269" spans="1:26" ht="15.75" customHeight="1" x14ac:dyDescent="0.45">
      <c r="A269" s="361" t="str">
        <f t="shared" si="394"/>
        <v>Electricity Supply</v>
      </c>
      <c r="B269" s="361" t="str">
        <f t="shared" si="394"/>
        <v>Reduce Plant Downtime</v>
      </c>
      <c r="C269" s="361" t="str">
        <f t="shared" si="394"/>
        <v>Percentage Reduction in Plant Downtime</v>
      </c>
      <c r="D269" s="364" t="s">
        <v>322</v>
      </c>
      <c r="E269" s="364" t="s">
        <v>397</v>
      </c>
      <c r="F269" s="364" t="s">
        <v>402</v>
      </c>
      <c r="G269" s="364" t="s">
        <v>323</v>
      </c>
      <c r="H269" s="361">
        <v>182</v>
      </c>
      <c r="I269" s="362" t="s">
        <v>63</v>
      </c>
      <c r="J269" s="361" t="str">
        <f t="shared" si="395"/>
        <v>Reduce Plant Downtime</v>
      </c>
      <c r="K269" s="360" t="str">
        <f t="shared" ref="K269" si="396">K$237</f>
        <v>elec reduce plant downtime</v>
      </c>
      <c r="L269" s="363">
        <v>0</v>
      </c>
      <c r="M269" s="363">
        <v>0.25</v>
      </c>
      <c r="N269" s="363">
        <v>0.01</v>
      </c>
      <c r="O269" s="364" t="s">
        <v>399</v>
      </c>
      <c r="P269" s="364" t="s">
        <v>4085</v>
      </c>
      <c r="Q269" s="364" t="s">
        <v>400</v>
      </c>
      <c r="R269" s="368" t="s">
        <v>401</v>
      </c>
      <c r="S269" s="364" t="s">
        <v>4083</v>
      </c>
      <c r="T269" s="364" t="s">
        <v>4083</v>
      </c>
      <c r="U269" s="8"/>
      <c r="V269" s="8"/>
      <c r="W269" s="8"/>
      <c r="X269" s="8"/>
      <c r="Y269" s="8"/>
      <c r="Z269" s="8"/>
    </row>
    <row r="270" spans="1:26" ht="15.75" customHeight="1" x14ac:dyDescent="0.45">
      <c r="A270" s="26" t="str">
        <f t="shared" ref="A270:C270" si="397">A$234</f>
        <v>Electricity Supply</v>
      </c>
      <c r="B270" s="26" t="str">
        <f t="shared" si="397"/>
        <v>Reduce Plant Downtime</v>
      </c>
      <c r="C270" s="26" t="str">
        <f t="shared" si="397"/>
        <v>Percentage Reduction in Plant Downtime</v>
      </c>
      <c r="D270" s="16" t="s">
        <v>324</v>
      </c>
      <c r="E270" s="16" t="s">
        <v>394</v>
      </c>
      <c r="F270" s="8"/>
      <c r="G270" s="16"/>
      <c r="H270" s="13"/>
      <c r="I270" s="16" t="s">
        <v>76</v>
      </c>
      <c r="J270" s="26" t="str">
        <f t="shared" ref="J270:J278" si="398">J$234</f>
        <v>Reduce Plant Downtime</v>
      </c>
      <c r="K270" s="18" t="str">
        <f t="shared" ref="K270:K278" si="399">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400">A$234</f>
        <v>Electricity Supply</v>
      </c>
      <c r="B271" s="26" t="str">
        <f t="shared" si="400"/>
        <v>Reduce Plant Downtime</v>
      </c>
      <c r="C271" s="26" t="str">
        <f t="shared" si="400"/>
        <v>Percentage Reduction in Plant Downtime</v>
      </c>
      <c r="D271" s="16" t="s">
        <v>324</v>
      </c>
      <c r="E271" s="16" t="s">
        <v>396</v>
      </c>
      <c r="F271" s="8"/>
      <c r="G271" s="8"/>
      <c r="H271" s="13"/>
      <c r="I271" s="16" t="s">
        <v>76</v>
      </c>
      <c r="J271" s="26" t="str">
        <f t="shared" si="398"/>
        <v>Reduce Plant Downtime</v>
      </c>
      <c r="K271" s="18" t="str">
        <f t="shared" si="399"/>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401">A$234</f>
        <v>Electricity Supply</v>
      </c>
      <c r="B272" s="26" t="str">
        <f t="shared" si="401"/>
        <v>Reduce Plant Downtime</v>
      </c>
      <c r="C272" s="26" t="str">
        <f t="shared" si="401"/>
        <v>Percentage Reduction in Plant Downtime</v>
      </c>
      <c r="D272" s="16" t="s">
        <v>324</v>
      </c>
      <c r="E272" s="16" t="s">
        <v>397</v>
      </c>
      <c r="F272" s="8"/>
      <c r="G272" s="8"/>
      <c r="H272" s="13"/>
      <c r="I272" s="16" t="s">
        <v>76</v>
      </c>
      <c r="J272" s="26" t="str">
        <f t="shared" si="398"/>
        <v>Reduce Plant Downtime</v>
      </c>
      <c r="K272" s="18" t="str">
        <f t="shared" si="399"/>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2">A$234</f>
        <v>Electricity Supply</v>
      </c>
      <c r="B273" s="26" t="str">
        <f t="shared" si="402"/>
        <v>Reduce Plant Downtime</v>
      </c>
      <c r="C273" s="26" t="str">
        <f t="shared" si="402"/>
        <v>Percentage Reduction in Plant Downtime</v>
      </c>
      <c r="D273" s="16" t="s">
        <v>326</v>
      </c>
      <c r="E273" s="16" t="s">
        <v>394</v>
      </c>
      <c r="F273" s="8"/>
      <c r="G273" s="16"/>
      <c r="H273" s="13"/>
      <c r="I273" s="16" t="s">
        <v>76</v>
      </c>
      <c r="J273" s="26" t="str">
        <f t="shared" si="398"/>
        <v>Reduce Plant Downtime</v>
      </c>
      <c r="K273" s="18" t="str">
        <f t="shared" si="399"/>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3">A$234</f>
        <v>Electricity Supply</v>
      </c>
      <c r="B274" s="26" t="str">
        <f t="shared" si="403"/>
        <v>Reduce Plant Downtime</v>
      </c>
      <c r="C274" s="26" t="str">
        <f t="shared" si="403"/>
        <v>Percentage Reduction in Plant Downtime</v>
      </c>
      <c r="D274" s="16" t="s">
        <v>326</v>
      </c>
      <c r="E274" s="16" t="s">
        <v>396</v>
      </c>
      <c r="F274" s="8"/>
      <c r="G274" s="8"/>
      <c r="H274" s="13"/>
      <c r="I274" s="16" t="s">
        <v>76</v>
      </c>
      <c r="J274" s="26" t="str">
        <f t="shared" si="398"/>
        <v>Reduce Plant Downtime</v>
      </c>
      <c r="K274" s="18" t="str">
        <f t="shared" si="399"/>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4">A$234</f>
        <v>Electricity Supply</v>
      </c>
      <c r="B275" s="26" t="str">
        <f t="shared" si="404"/>
        <v>Reduce Plant Downtime</v>
      </c>
      <c r="C275" s="26" t="str">
        <f t="shared" si="404"/>
        <v>Percentage Reduction in Plant Downtime</v>
      </c>
      <c r="D275" s="16" t="s">
        <v>326</v>
      </c>
      <c r="E275" s="16" t="s">
        <v>397</v>
      </c>
      <c r="F275" s="8"/>
      <c r="G275" s="16"/>
      <c r="H275" s="13"/>
      <c r="I275" s="16" t="s">
        <v>76</v>
      </c>
      <c r="J275" s="26" t="str">
        <f t="shared" si="398"/>
        <v>Reduce Plant Downtime</v>
      </c>
      <c r="K275" s="18" t="str">
        <f t="shared" si="399"/>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5">A$234</f>
        <v>Electricity Supply</v>
      </c>
      <c r="B276" s="26" t="str">
        <f t="shared" si="405"/>
        <v>Reduce Plant Downtime</v>
      </c>
      <c r="C276" s="26" t="str">
        <f t="shared" si="405"/>
        <v>Percentage Reduction in Plant Downtime</v>
      </c>
      <c r="D276" s="16" t="s">
        <v>328</v>
      </c>
      <c r="E276" s="16" t="s">
        <v>394</v>
      </c>
      <c r="F276" s="8"/>
      <c r="G276" s="16"/>
      <c r="H276" s="13"/>
      <c r="I276" s="16" t="s">
        <v>76</v>
      </c>
      <c r="J276" s="26" t="str">
        <f t="shared" si="398"/>
        <v>Reduce Plant Downtime</v>
      </c>
      <c r="K276" s="18" t="str">
        <f t="shared" si="399"/>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6">A$234</f>
        <v>Electricity Supply</v>
      </c>
      <c r="B277" s="26" t="str">
        <f t="shared" si="406"/>
        <v>Reduce Plant Downtime</v>
      </c>
      <c r="C277" s="26" t="str">
        <f t="shared" si="406"/>
        <v>Percentage Reduction in Plant Downtime</v>
      </c>
      <c r="D277" s="16" t="s">
        <v>328</v>
      </c>
      <c r="E277" s="16" t="s">
        <v>396</v>
      </c>
      <c r="F277" s="16"/>
      <c r="G277" s="16"/>
      <c r="H277" s="13"/>
      <c r="I277" s="16" t="s">
        <v>76</v>
      </c>
      <c r="J277" s="26" t="str">
        <f t="shared" si="398"/>
        <v>Reduce Plant Downtime</v>
      </c>
      <c r="K277" s="18" t="str">
        <f t="shared" si="399"/>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7">A$234</f>
        <v>Electricity Supply</v>
      </c>
      <c r="B278" s="26" t="str">
        <f t="shared" si="407"/>
        <v>Reduce Plant Downtime</v>
      </c>
      <c r="C278" s="26" t="str">
        <f t="shared" si="407"/>
        <v>Percentage Reduction in Plant Downtime</v>
      </c>
      <c r="D278" s="16" t="s">
        <v>328</v>
      </c>
      <c r="E278" s="16" t="s">
        <v>397</v>
      </c>
      <c r="F278" s="16"/>
      <c r="G278" s="16"/>
      <c r="H278" s="13"/>
      <c r="I278" s="16" t="s">
        <v>76</v>
      </c>
      <c r="J278" s="26" t="str">
        <f t="shared" si="398"/>
        <v>Reduce Plant Downtime</v>
      </c>
      <c r="K278" s="18" t="str">
        <f t="shared" si="399"/>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309" t="s">
        <v>404</v>
      </c>
      <c r="C279" s="309" t="s">
        <v>405</v>
      </c>
      <c r="D279" s="23" t="s">
        <v>305</v>
      </c>
      <c r="E279" s="23"/>
      <c r="F279" s="23" t="s">
        <v>306</v>
      </c>
      <c r="G279" s="23"/>
      <c r="H279" s="309">
        <v>194</v>
      </c>
      <c r="I279" s="22" t="s">
        <v>63</v>
      </c>
      <c r="J279" s="309" t="s">
        <v>404</v>
      </c>
      <c r="K279" s="41" t="s">
        <v>406</v>
      </c>
      <c r="L279" s="15">
        <v>0</v>
      </c>
      <c r="M279" s="15">
        <v>0.9</v>
      </c>
      <c r="N279" s="15">
        <v>0.01</v>
      </c>
      <c r="O279" s="23" t="s">
        <v>407</v>
      </c>
      <c r="P279" s="23" t="s">
        <v>4086</v>
      </c>
      <c r="Q279" s="23" t="s">
        <v>408</v>
      </c>
      <c r="R279" s="24" t="s">
        <v>409</v>
      </c>
      <c r="S279" s="23"/>
      <c r="T279" s="23"/>
      <c r="U279" s="8"/>
      <c r="V279" s="8"/>
      <c r="W279" s="8"/>
      <c r="X279" s="8"/>
      <c r="Y279" s="8"/>
      <c r="Z279" s="8"/>
    </row>
    <row r="280" spans="1:26" ht="15.75" customHeight="1" x14ac:dyDescent="0.45">
      <c r="A280" s="26" t="str">
        <f t="shared" ref="A280:C281" si="408">A$279</f>
        <v>Electricity Supply</v>
      </c>
      <c r="B280" s="26" t="str">
        <f t="shared" si="408"/>
        <v>Reduce Soft Costs</v>
      </c>
      <c r="C280" s="26" t="str">
        <f t="shared" si="408"/>
        <v>Percent Reduction in Soft Costs of Capacity Construction</v>
      </c>
      <c r="D280" s="23" t="s">
        <v>307</v>
      </c>
      <c r="E280" s="23"/>
      <c r="F280" s="23" t="s">
        <v>308</v>
      </c>
      <c r="G280" s="23"/>
      <c r="H280" s="309">
        <v>195</v>
      </c>
      <c r="I280" s="22" t="s">
        <v>63</v>
      </c>
      <c r="J280" s="35" t="str">
        <f t="shared" ref="J280:O281" si="409">J$279</f>
        <v>Reduce Soft Costs</v>
      </c>
      <c r="K280" s="35" t="str">
        <f t="shared" si="409"/>
        <v>elec reduce soft costs</v>
      </c>
      <c r="L280" s="36">
        <f t="shared" si="409"/>
        <v>0</v>
      </c>
      <c r="M280" s="36">
        <f t="shared" si="409"/>
        <v>0.9</v>
      </c>
      <c r="N280" s="36">
        <f t="shared" si="409"/>
        <v>0.01</v>
      </c>
      <c r="O280" s="35" t="str">
        <f t="shared" si="409"/>
        <v>% reduction in soft costs</v>
      </c>
      <c r="P280" s="23" t="s">
        <v>4087</v>
      </c>
      <c r="Q280" s="35" t="str">
        <f t="shared" ref="Q280:R281" si="410">Q$279</f>
        <v>endogenous-learning.html#red-soft-costs</v>
      </c>
      <c r="R280" s="37" t="str">
        <f t="shared" si="410"/>
        <v>reduce-soft-costs.html</v>
      </c>
      <c r="S280" s="23"/>
      <c r="T280" s="23"/>
      <c r="U280" s="8"/>
      <c r="V280" s="8"/>
      <c r="W280" s="8"/>
      <c r="X280" s="8"/>
      <c r="Y280" s="8"/>
      <c r="Z280" s="8"/>
    </row>
    <row r="281" spans="1:26" ht="15.75" customHeight="1" x14ac:dyDescent="0.45">
      <c r="A281" s="26" t="str">
        <f t="shared" si="408"/>
        <v>Electricity Supply</v>
      </c>
      <c r="B281" s="26" t="str">
        <f t="shared" si="408"/>
        <v>Reduce Soft Costs</v>
      </c>
      <c r="C281" s="26" t="str">
        <f t="shared" si="408"/>
        <v>Percent Reduction in Soft Costs of Capacity Construction</v>
      </c>
      <c r="D281" s="23" t="s">
        <v>322</v>
      </c>
      <c r="E281" s="23"/>
      <c r="F281" s="23" t="s">
        <v>323</v>
      </c>
      <c r="G281" s="23"/>
      <c r="H281" s="309">
        <v>196</v>
      </c>
      <c r="I281" s="22" t="s">
        <v>63</v>
      </c>
      <c r="J281" s="35" t="str">
        <f t="shared" si="409"/>
        <v>Reduce Soft Costs</v>
      </c>
      <c r="K281" s="35" t="str">
        <f t="shared" si="409"/>
        <v>elec reduce soft costs</v>
      </c>
      <c r="L281" s="36">
        <f t="shared" si="409"/>
        <v>0</v>
      </c>
      <c r="M281" s="36">
        <f t="shared" si="409"/>
        <v>0.9</v>
      </c>
      <c r="N281" s="36">
        <f t="shared" si="409"/>
        <v>0.01</v>
      </c>
      <c r="O281" s="35" t="str">
        <f t="shared" si="409"/>
        <v>% reduction in soft costs</v>
      </c>
      <c r="P281" s="23" t="s">
        <v>4088</v>
      </c>
      <c r="Q281" s="35" t="str">
        <f t="shared" si="410"/>
        <v>endogenous-learning.html#red-soft-costs</v>
      </c>
      <c r="R281" s="37" t="str">
        <f t="shared" si="410"/>
        <v>reduce-soft-costs.html</v>
      </c>
      <c r="S281" s="23"/>
      <c r="T281" s="23"/>
      <c r="U281" s="8"/>
      <c r="V281" s="8"/>
      <c r="W281" s="8"/>
      <c r="X281" s="8"/>
      <c r="Y281" s="8"/>
      <c r="Z281" s="8"/>
    </row>
    <row r="282" spans="1:26" ht="15.75" customHeight="1" x14ac:dyDescent="0.45">
      <c r="A282" s="360" t="s">
        <v>287</v>
      </c>
      <c r="B282" s="360" t="s">
        <v>410</v>
      </c>
      <c r="C282" s="360" t="s">
        <v>411</v>
      </c>
      <c r="D282" s="364"/>
      <c r="E282" s="364"/>
      <c r="F282" s="364"/>
      <c r="G282" s="364"/>
      <c r="H282" s="361">
        <v>145</v>
      </c>
      <c r="I282" s="362" t="s">
        <v>63</v>
      </c>
      <c r="J282" s="360" t="s">
        <v>412</v>
      </c>
      <c r="K282" s="360" t="s">
        <v>413</v>
      </c>
      <c r="L282" s="363">
        <v>0</v>
      </c>
      <c r="M282" s="363">
        <v>0.4</v>
      </c>
      <c r="N282" s="363">
        <v>0.01</v>
      </c>
      <c r="O282" s="364" t="s">
        <v>414</v>
      </c>
      <c r="P282" s="364" t="s">
        <v>4130</v>
      </c>
      <c r="Q282" s="364" t="s">
        <v>415</v>
      </c>
      <c r="R282" s="368" t="s">
        <v>416</v>
      </c>
      <c r="S282" s="364" t="s">
        <v>4089</v>
      </c>
      <c r="T282" s="364" t="s">
        <v>4089</v>
      </c>
      <c r="U282" s="8"/>
      <c r="V282" s="8"/>
      <c r="W282" s="8"/>
      <c r="X282" s="8"/>
      <c r="Y282" s="8"/>
      <c r="Z282" s="8"/>
    </row>
    <row r="283" spans="1:26" ht="15.75" customHeight="1" x14ac:dyDescent="0.45">
      <c r="A283" s="8" t="s">
        <v>287</v>
      </c>
      <c r="B283" s="8" t="s">
        <v>417</v>
      </c>
      <c r="C283" s="8" t="s">
        <v>418</v>
      </c>
      <c r="D283" s="16" t="s">
        <v>290</v>
      </c>
      <c r="E283" s="16"/>
      <c r="F283" s="16" t="s">
        <v>291</v>
      </c>
      <c r="G283" s="16"/>
      <c r="H283" s="13"/>
      <c r="I283" s="16" t="s">
        <v>76</v>
      </c>
      <c r="J283" s="8" t="s">
        <v>417</v>
      </c>
      <c r="K283" s="8" t="s">
        <v>419</v>
      </c>
      <c r="L283" s="15">
        <v>0</v>
      </c>
      <c r="M283" s="15">
        <v>1</v>
      </c>
      <c r="N283" s="15">
        <v>0.01</v>
      </c>
      <c r="O283" s="16" t="s">
        <v>420</v>
      </c>
      <c r="P283" s="16"/>
      <c r="Q283" s="16" t="s">
        <v>421</v>
      </c>
      <c r="R283" s="24"/>
      <c r="S283" s="16"/>
      <c r="T283" s="16"/>
      <c r="U283" s="8"/>
      <c r="V283" s="8"/>
      <c r="W283" s="8"/>
      <c r="X283" s="8"/>
      <c r="Y283" s="8"/>
      <c r="Z283" s="8"/>
    </row>
    <row r="284" spans="1:26" ht="15.75" customHeight="1" x14ac:dyDescent="0.45">
      <c r="A284" s="26" t="str">
        <f t="shared" ref="A284:C284" si="411">A$283</f>
        <v>Electricity Supply</v>
      </c>
      <c r="B284" s="26" t="str">
        <f t="shared" si="411"/>
        <v>Subsidy for Capacity Construction</v>
      </c>
      <c r="C284" s="26" t="str">
        <f t="shared" si="411"/>
        <v>Perc Subsidy for Elec Capacity Construction</v>
      </c>
      <c r="D284" s="16" t="s">
        <v>422</v>
      </c>
      <c r="E284" s="20"/>
      <c r="F284" s="16" t="s">
        <v>423</v>
      </c>
      <c r="G284" s="16"/>
      <c r="H284" s="13"/>
      <c r="I284" s="16" t="s">
        <v>76</v>
      </c>
      <c r="J284" s="26" t="str">
        <f t="shared" ref="J284:O284" si="412">J$283</f>
        <v>Subsidy for Capacity Construction</v>
      </c>
      <c r="K284" s="26" t="str">
        <f t="shared" si="412"/>
        <v>elec capacity construction subsidy</v>
      </c>
      <c r="L284" s="19">
        <f t="shared" si="412"/>
        <v>0</v>
      </c>
      <c r="M284" s="19">
        <f t="shared" si="412"/>
        <v>1</v>
      </c>
      <c r="N284" s="19">
        <f t="shared" si="412"/>
        <v>0.01</v>
      </c>
      <c r="O284" s="35" t="str">
        <f t="shared" si="412"/>
        <v>% of construction cost</v>
      </c>
      <c r="P284" s="16"/>
      <c r="Q284" s="35" t="str">
        <f t="shared" ref="Q284:Q295" si="413">Q$283</f>
        <v>electricity-sector-main.html#subsidies</v>
      </c>
      <c r="R284" s="24"/>
      <c r="S284" s="16"/>
      <c r="T284" s="16"/>
      <c r="U284" s="8"/>
      <c r="V284" s="8"/>
      <c r="W284" s="8"/>
      <c r="X284" s="8"/>
      <c r="Y284" s="8"/>
      <c r="Z284" s="8"/>
    </row>
    <row r="285" spans="1:26" ht="15.75" customHeight="1" x14ac:dyDescent="0.45">
      <c r="A285" s="361" t="str">
        <f t="shared" ref="A285:C285" si="414">A$283</f>
        <v>Electricity Supply</v>
      </c>
      <c r="B285" s="361" t="str">
        <f t="shared" si="414"/>
        <v>Subsidy for Capacity Construction</v>
      </c>
      <c r="C285" s="361" t="str">
        <f t="shared" si="414"/>
        <v>Perc Subsidy for Elec Capacity Construction</v>
      </c>
      <c r="D285" s="364" t="s">
        <v>299</v>
      </c>
      <c r="E285" s="364"/>
      <c r="F285" s="364" t="s">
        <v>300</v>
      </c>
      <c r="G285" s="364"/>
      <c r="H285" s="361">
        <v>517</v>
      </c>
      <c r="I285" s="364" t="s">
        <v>76</v>
      </c>
      <c r="J285" s="361" t="str">
        <f t="shared" ref="J285:O285" si="415">J$283</f>
        <v>Subsidy for Capacity Construction</v>
      </c>
      <c r="K285" s="361" t="str">
        <f t="shared" si="415"/>
        <v>elec capacity construction subsidy</v>
      </c>
      <c r="L285" s="363">
        <f t="shared" si="415"/>
        <v>0</v>
      </c>
      <c r="M285" s="363">
        <f t="shared" si="415"/>
        <v>1</v>
      </c>
      <c r="N285" s="363">
        <f t="shared" si="415"/>
        <v>0.01</v>
      </c>
      <c r="O285" s="385" t="str">
        <f t="shared" si="415"/>
        <v>% of construction cost</v>
      </c>
      <c r="P285" s="364" t="s">
        <v>424</v>
      </c>
      <c r="Q285" s="385" t="str">
        <f t="shared" si="413"/>
        <v>electricity-sector-main.html#subsidies</v>
      </c>
      <c r="R285" s="368"/>
      <c r="S285" s="386" t="s">
        <v>425</v>
      </c>
      <c r="T285" s="364"/>
      <c r="U285" s="8"/>
      <c r="V285" s="8"/>
      <c r="W285" s="8"/>
      <c r="X285" s="8"/>
      <c r="Y285" s="8"/>
      <c r="Z285" s="8"/>
    </row>
    <row r="286" spans="1:26" ht="15.75" customHeight="1" x14ac:dyDescent="0.45">
      <c r="A286" s="26" t="str">
        <f t="shared" ref="A286:C290" si="416">A$283</f>
        <v>Electricity Supply</v>
      </c>
      <c r="B286" s="26" t="str">
        <f t="shared" si="416"/>
        <v>Subsidy for Capacity Construction</v>
      </c>
      <c r="C286" s="26" t="str">
        <f t="shared" si="416"/>
        <v>Perc Subsidy for Elec Capacity Construction</v>
      </c>
      <c r="D286" s="16" t="s">
        <v>302</v>
      </c>
      <c r="E286" s="20"/>
      <c r="F286" s="16" t="s">
        <v>303</v>
      </c>
      <c r="G286" s="16"/>
      <c r="H286" s="13"/>
      <c r="I286" s="16" t="s">
        <v>76</v>
      </c>
      <c r="J286" s="26" t="str">
        <f t="shared" ref="J286:O290" si="417">J$283</f>
        <v>Subsidy for Capacity Construction</v>
      </c>
      <c r="K286" s="26" t="str">
        <f t="shared" si="417"/>
        <v>elec capacity construction subsidy</v>
      </c>
      <c r="L286" s="19">
        <f t="shared" si="417"/>
        <v>0</v>
      </c>
      <c r="M286" s="19">
        <f t="shared" si="417"/>
        <v>1</v>
      </c>
      <c r="N286" s="19">
        <f t="shared" si="417"/>
        <v>0.01</v>
      </c>
      <c r="O286" s="35" t="str">
        <f t="shared" si="417"/>
        <v>% of construction cost</v>
      </c>
      <c r="P286" s="16"/>
      <c r="Q286" s="35" t="str">
        <f t="shared" si="413"/>
        <v>electricity-sector-main.html#subsidies</v>
      </c>
      <c r="R286" s="24"/>
      <c r="S286" s="16"/>
      <c r="T286" s="16"/>
      <c r="U286" s="8"/>
      <c r="V286" s="8"/>
      <c r="W286" s="8"/>
      <c r="X286" s="8"/>
      <c r="Y286" s="8"/>
      <c r="Z286" s="8"/>
    </row>
    <row r="287" spans="1:26" ht="15.75" customHeight="1" x14ac:dyDescent="0.45">
      <c r="A287" s="361" t="str">
        <f t="shared" si="416"/>
        <v>Electricity Supply</v>
      </c>
      <c r="B287" s="361" t="str">
        <f t="shared" si="416"/>
        <v>Subsidy for Capacity Construction</v>
      </c>
      <c r="C287" s="361" t="str">
        <f t="shared" si="416"/>
        <v>Perc Subsidy for Elec Capacity Construction</v>
      </c>
      <c r="D287" s="364" t="s">
        <v>305</v>
      </c>
      <c r="E287" s="364"/>
      <c r="F287" s="364" t="s">
        <v>306</v>
      </c>
      <c r="G287" s="364"/>
      <c r="H287" s="361">
        <v>518</v>
      </c>
      <c r="I287" s="362" t="s">
        <v>63</v>
      </c>
      <c r="J287" s="361" t="str">
        <f t="shared" si="417"/>
        <v>Subsidy for Capacity Construction</v>
      </c>
      <c r="K287" s="361" t="str">
        <f t="shared" si="417"/>
        <v>elec capacity construction subsidy</v>
      </c>
      <c r="L287" s="363">
        <f t="shared" si="417"/>
        <v>0</v>
      </c>
      <c r="M287" s="363">
        <f t="shared" si="417"/>
        <v>1</v>
      </c>
      <c r="N287" s="363">
        <f t="shared" si="417"/>
        <v>0.01</v>
      </c>
      <c r="O287" s="385" t="str">
        <f t="shared" si="417"/>
        <v>% of construction cost</v>
      </c>
      <c r="P287" s="364" t="s">
        <v>4090</v>
      </c>
      <c r="Q287" s="385" t="str">
        <f t="shared" si="413"/>
        <v>electricity-sector-main.html#subsidies</v>
      </c>
      <c r="R287" s="368"/>
      <c r="S287" s="372" t="s">
        <v>4091</v>
      </c>
      <c r="T287" s="372" t="s">
        <v>4091</v>
      </c>
      <c r="U287" s="8"/>
      <c r="V287" s="8"/>
      <c r="W287" s="8"/>
      <c r="X287" s="8"/>
      <c r="Y287" s="8"/>
      <c r="Z287" s="8"/>
    </row>
    <row r="288" spans="1:26" ht="15.75" customHeight="1" x14ac:dyDescent="0.45">
      <c r="A288" s="361" t="str">
        <f t="shared" si="416"/>
        <v>Electricity Supply</v>
      </c>
      <c r="B288" s="361" t="str">
        <f t="shared" si="416"/>
        <v>Subsidy for Capacity Construction</v>
      </c>
      <c r="C288" s="361" t="str">
        <f t="shared" si="416"/>
        <v>Perc Subsidy for Elec Capacity Construction</v>
      </c>
      <c r="D288" s="364" t="s">
        <v>307</v>
      </c>
      <c r="E288" s="364"/>
      <c r="F288" s="364" t="s">
        <v>308</v>
      </c>
      <c r="G288" s="364"/>
      <c r="H288" s="361">
        <v>519</v>
      </c>
      <c r="I288" s="362" t="s">
        <v>63</v>
      </c>
      <c r="J288" s="361" t="str">
        <f t="shared" si="417"/>
        <v>Subsidy for Capacity Construction</v>
      </c>
      <c r="K288" s="361" t="str">
        <f t="shared" si="417"/>
        <v>elec capacity construction subsidy</v>
      </c>
      <c r="L288" s="363">
        <f t="shared" si="417"/>
        <v>0</v>
      </c>
      <c r="M288" s="363">
        <f t="shared" si="417"/>
        <v>1</v>
      </c>
      <c r="N288" s="363">
        <f t="shared" si="417"/>
        <v>0.01</v>
      </c>
      <c r="O288" s="385" t="str">
        <f t="shared" si="417"/>
        <v>% of construction cost</v>
      </c>
      <c r="P288" s="364" t="s">
        <v>4092</v>
      </c>
      <c r="Q288" s="385" t="str">
        <f t="shared" si="413"/>
        <v>electricity-sector-main.html#subsidies</v>
      </c>
      <c r="R288" s="368"/>
      <c r="S288" s="372" t="s">
        <v>4091</v>
      </c>
      <c r="T288" s="372" t="s">
        <v>4091</v>
      </c>
      <c r="U288" s="8"/>
      <c r="V288" s="8"/>
      <c r="W288" s="8"/>
      <c r="X288" s="8"/>
      <c r="Y288" s="8"/>
      <c r="Z288" s="8"/>
    </row>
    <row r="289" spans="1:26" ht="15.75" customHeight="1" x14ac:dyDescent="0.45">
      <c r="A289" s="26" t="str">
        <f t="shared" si="416"/>
        <v>Electricity Supply</v>
      </c>
      <c r="B289" s="26" t="str">
        <f t="shared" si="416"/>
        <v>Subsidy for Capacity Construction</v>
      </c>
      <c r="C289" s="26" t="str">
        <f t="shared" si="416"/>
        <v>Perc Subsidy for Elec Capacity Construction</v>
      </c>
      <c r="D289" s="23" t="s">
        <v>309</v>
      </c>
      <c r="E289" s="20"/>
      <c r="F289" s="23" t="s">
        <v>310</v>
      </c>
      <c r="G289" s="23"/>
      <c r="H289" s="309">
        <v>520</v>
      </c>
      <c r="I289" s="22" t="s">
        <v>63</v>
      </c>
      <c r="J289" s="26" t="str">
        <f t="shared" si="417"/>
        <v>Subsidy for Capacity Construction</v>
      </c>
      <c r="K289" s="26" t="str">
        <f t="shared" si="417"/>
        <v>elec capacity construction subsidy</v>
      </c>
      <c r="L289" s="19">
        <f t="shared" si="417"/>
        <v>0</v>
      </c>
      <c r="M289" s="19">
        <f t="shared" si="417"/>
        <v>1</v>
      </c>
      <c r="N289" s="19">
        <f t="shared" si="417"/>
        <v>0.01</v>
      </c>
      <c r="O289" s="35" t="str">
        <f t="shared" si="417"/>
        <v>% of construction cost</v>
      </c>
      <c r="P289" s="23" t="s">
        <v>4093</v>
      </c>
      <c r="Q289" s="35" t="str">
        <f t="shared" si="413"/>
        <v>electricity-sector-main.html#subsidies</v>
      </c>
      <c r="R289" s="24"/>
      <c r="S289" s="358"/>
      <c r="T289" s="358"/>
      <c r="U289" s="8"/>
      <c r="V289" s="8"/>
      <c r="W289" s="8"/>
      <c r="X289" s="8"/>
      <c r="Y289" s="8"/>
      <c r="Z289" s="8"/>
    </row>
    <row r="290" spans="1:26" ht="15.75" customHeight="1" x14ac:dyDescent="0.45">
      <c r="A290" s="361" t="str">
        <f t="shared" si="416"/>
        <v>Electricity Supply</v>
      </c>
      <c r="B290" s="361" t="str">
        <f t="shared" si="416"/>
        <v>Subsidy for Capacity Construction</v>
      </c>
      <c r="C290" s="361" t="str">
        <f t="shared" si="416"/>
        <v>Perc Subsidy for Elec Capacity Construction</v>
      </c>
      <c r="D290" s="364" t="s">
        <v>311</v>
      </c>
      <c r="E290" s="364"/>
      <c r="F290" s="364" t="s">
        <v>312</v>
      </c>
      <c r="G290" s="364"/>
      <c r="H290" s="361">
        <v>521</v>
      </c>
      <c r="I290" s="362" t="s">
        <v>63</v>
      </c>
      <c r="J290" s="361" t="str">
        <f t="shared" si="417"/>
        <v>Subsidy for Capacity Construction</v>
      </c>
      <c r="K290" s="361" t="str">
        <f t="shared" si="417"/>
        <v>elec capacity construction subsidy</v>
      </c>
      <c r="L290" s="363">
        <f t="shared" si="417"/>
        <v>0</v>
      </c>
      <c r="M290" s="363">
        <f t="shared" si="417"/>
        <v>1</v>
      </c>
      <c r="N290" s="363">
        <f t="shared" si="417"/>
        <v>0.01</v>
      </c>
      <c r="O290" s="385" t="str">
        <f t="shared" si="417"/>
        <v>% of construction cost</v>
      </c>
      <c r="P290" s="364" t="s">
        <v>4094</v>
      </c>
      <c r="Q290" s="385" t="str">
        <f t="shared" si="413"/>
        <v>electricity-sector-main.html#subsidies</v>
      </c>
      <c r="R290" s="368"/>
      <c r="S290" s="387" t="s">
        <v>4095</v>
      </c>
      <c r="T290" s="387" t="s">
        <v>4095</v>
      </c>
      <c r="U290" s="8"/>
      <c r="V290" s="8"/>
      <c r="W290" s="8"/>
      <c r="X290" s="8"/>
      <c r="Y290" s="8"/>
      <c r="Z290" s="8"/>
    </row>
    <row r="291" spans="1:26" ht="15.75" customHeight="1" x14ac:dyDescent="0.45">
      <c r="A291" s="26" t="str">
        <f t="shared" ref="A291:C292" si="418">A$283</f>
        <v>Electricity Supply</v>
      </c>
      <c r="B291" s="26" t="str">
        <f t="shared" si="418"/>
        <v>Subsidy for Capacity Construction</v>
      </c>
      <c r="C291" s="26" t="str">
        <f t="shared" si="418"/>
        <v>Perc Subsidy for Elec Capacity Construction</v>
      </c>
      <c r="D291" s="16" t="s">
        <v>319</v>
      </c>
      <c r="E291" s="20"/>
      <c r="F291" s="16" t="s">
        <v>320</v>
      </c>
      <c r="G291" s="16"/>
      <c r="H291" s="13"/>
      <c r="I291" s="16" t="s">
        <v>76</v>
      </c>
      <c r="J291" s="26" t="str">
        <f t="shared" ref="J291:O292" si="419">J$283</f>
        <v>Subsidy for Capacity Construction</v>
      </c>
      <c r="K291" s="26" t="str">
        <f t="shared" si="419"/>
        <v>elec capacity construction subsidy</v>
      </c>
      <c r="L291" s="19">
        <f t="shared" si="419"/>
        <v>0</v>
      </c>
      <c r="M291" s="19">
        <f t="shared" si="419"/>
        <v>1</v>
      </c>
      <c r="N291" s="19">
        <f t="shared" si="419"/>
        <v>0.01</v>
      </c>
      <c r="O291" s="35" t="str">
        <f t="shared" si="419"/>
        <v>% of construction cost</v>
      </c>
      <c r="P291" s="16"/>
      <c r="Q291" s="35" t="str">
        <f t="shared" si="413"/>
        <v>electricity-sector-main.html#subsidies</v>
      </c>
      <c r="R291" s="24"/>
      <c r="S291" s="16"/>
      <c r="T291" s="16"/>
      <c r="U291" s="8"/>
      <c r="V291" s="8"/>
      <c r="W291" s="8"/>
      <c r="X291" s="8"/>
      <c r="Y291" s="8"/>
      <c r="Z291" s="8"/>
    </row>
    <row r="292" spans="1:26" ht="15.75" customHeight="1" x14ac:dyDescent="0.45">
      <c r="A292" s="361" t="str">
        <f t="shared" si="418"/>
        <v>Electricity Supply</v>
      </c>
      <c r="B292" s="361" t="str">
        <f t="shared" si="418"/>
        <v>Subsidy for Capacity Construction</v>
      </c>
      <c r="C292" s="361" t="str">
        <f t="shared" si="418"/>
        <v>Perc Subsidy for Elec Capacity Construction</v>
      </c>
      <c r="D292" s="364" t="s">
        <v>322</v>
      </c>
      <c r="E292" s="364"/>
      <c r="F292" s="364" t="s">
        <v>323</v>
      </c>
      <c r="G292" s="364"/>
      <c r="H292" s="361">
        <v>522</v>
      </c>
      <c r="I292" s="362" t="s">
        <v>63</v>
      </c>
      <c r="J292" s="361" t="str">
        <f t="shared" si="419"/>
        <v>Subsidy for Capacity Construction</v>
      </c>
      <c r="K292" s="361" t="str">
        <f t="shared" si="419"/>
        <v>elec capacity construction subsidy</v>
      </c>
      <c r="L292" s="363">
        <f t="shared" si="419"/>
        <v>0</v>
      </c>
      <c r="M292" s="363">
        <f t="shared" si="419"/>
        <v>1</v>
      </c>
      <c r="N292" s="363">
        <f t="shared" si="419"/>
        <v>0.01</v>
      </c>
      <c r="O292" s="385" t="str">
        <f t="shared" si="419"/>
        <v>% of construction cost</v>
      </c>
      <c r="P292" s="364" t="s">
        <v>4090</v>
      </c>
      <c r="Q292" s="385" t="str">
        <f t="shared" si="413"/>
        <v>electricity-sector-main.html#subsidies</v>
      </c>
      <c r="R292" s="368"/>
      <c r="S292" s="372" t="s">
        <v>4091</v>
      </c>
      <c r="T292" s="372" t="s">
        <v>4091</v>
      </c>
      <c r="U292" s="8"/>
      <c r="V292" s="8"/>
      <c r="W292" s="8"/>
      <c r="X292" s="8"/>
      <c r="Y292" s="8"/>
      <c r="Z292" s="8"/>
    </row>
    <row r="293" spans="1:26" ht="15.75" customHeight="1" x14ac:dyDescent="0.45">
      <c r="A293" s="26" t="str">
        <f t="shared" ref="A293:C293" si="420">A$283</f>
        <v>Electricity Supply</v>
      </c>
      <c r="B293" s="26" t="str">
        <f t="shared" si="420"/>
        <v>Subsidy for Capacity Construction</v>
      </c>
      <c r="C293" s="26" t="str">
        <f t="shared" si="420"/>
        <v>Perc Subsidy for Elec Capacity Construction</v>
      </c>
      <c r="D293" s="16" t="s">
        <v>324</v>
      </c>
      <c r="E293" s="16"/>
      <c r="F293" s="16" t="s">
        <v>325</v>
      </c>
      <c r="G293" s="16"/>
      <c r="H293" s="13"/>
      <c r="I293" s="22" t="s">
        <v>76</v>
      </c>
      <c r="J293" s="26" t="str">
        <f t="shared" ref="J293:O293" si="421">J$283</f>
        <v>Subsidy for Capacity Construction</v>
      </c>
      <c r="K293" s="26" t="str">
        <f t="shared" si="421"/>
        <v>elec capacity construction subsidy</v>
      </c>
      <c r="L293" s="19">
        <f t="shared" si="421"/>
        <v>0</v>
      </c>
      <c r="M293" s="19">
        <f t="shared" si="421"/>
        <v>1</v>
      </c>
      <c r="N293" s="19">
        <f t="shared" si="421"/>
        <v>0.01</v>
      </c>
      <c r="O293" s="35" t="str">
        <f t="shared" si="421"/>
        <v>% of construction cost</v>
      </c>
      <c r="P293" s="16"/>
      <c r="Q293" s="35" t="str">
        <f t="shared" si="413"/>
        <v>electricity-sector-main.html#subsidies</v>
      </c>
      <c r="R293" s="24"/>
      <c r="S293" s="16"/>
      <c r="T293" s="16"/>
      <c r="U293" s="8"/>
      <c r="V293" s="8"/>
      <c r="W293" s="8"/>
      <c r="X293" s="8"/>
      <c r="Y293" s="8"/>
      <c r="Z293" s="8"/>
    </row>
    <row r="294" spans="1:26" ht="15.75" customHeight="1" x14ac:dyDescent="0.45">
      <c r="A294" s="26" t="str">
        <f t="shared" ref="A294:C294" si="422">A$283</f>
        <v>Electricity Supply</v>
      </c>
      <c r="B294" s="26" t="str">
        <f t="shared" si="422"/>
        <v>Subsidy for Capacity Construction</v>
      </c>
      <c r="C294" s="26" t="str">
        <f t="shared" si="422"/>
        <v>Perc Subsidy for Elec Capacity Construction</v>
      </c>
      <c r="D294" s="16" t="s">
        <v>326</v>
      </c>
      <c r="E294" s="16"/>
      <c r="F294" s="16" t="s">
        <v>327</v>
      </c>
      <c r="G294" s="16"/>
      <c r="H294" s="13"/>
      <c r="I294" s="22" t="s">
        <v>76</v>
      </c>
      <c r="J294" s="26" t="str">
        <f t="shared" ref="J294:O294" si="423">J$283</f>
        <v>Subsidy for Capacity Construction</v>
      </c>
      <c r="K294" s="26" t="str">
        <f t="shared" si="423"/>
        <v>elec capacity construction subsidy</v>
      </c>
      <c r="L294" s="19">
        <f t="shared" si="423"/>
        <v>0</v>
      </c>
      <c r="M294" s="19">
        <f t="shared" si="423"/>
        <v>1</v>
      </c>
      <c r="N294" s="19">
        <f t="shared" si="423"/>
        <v>0.01</v>
      </c>
      <c r="O294" s="35" t="str">
        <f t="shared" si="423"/>
        <v>% of construction cost</v>
      </c>
      <c r="P294" s="16"/>
      <c r="Q294" s="35" t="str">
        <f t="shared" si="413"/>
        <v>electricity-sector-main.html#subsidies</v>
      </c>
      <c r="R294" s="24"/>
      <c r="S294" s="16"/>
      <c r="T294" s="16"/>
      <c r="U294" s="8"/>
      <c r="V294" s="8"/>
      <c r="W294" s="8"/>
      <c r="X294" s="8"/>
      <c r="Y294" s="8"/>
      <c r="Z294" s="8"/>
    </row>
    <row r="295" spans="1:26" ht="15.75" customHeight="1" x14ac:dyDescent="0.45">
      <c r="A295" s="26" t="str">
        <f t="shared" ref="A295:C295" si="424">A$283</f>
        <v>Electricity Supply</v>
      </c>
      <c r="B295" s="26" t="str">
        <f t="shared" si="424"/>
        <v>Subsidy for Capacity Construction</v>
      </c>
      <c r="C295" s="26" t="str">
        <f t="shared" si="424"/>
        <v>Perc Subsidy for Elec Capacity Construction</v>
      </c>
      <c r="D295" s="16" t="s">
        <v>328</v>
      </c>
      <c r="E295" s="16"/>
      <c r="F295" s="16" t="s">
        <v>329</v>
      </c>
      <c r="G295" s="16"/>
      <c r="H295" s="13"/>
      <c r="I295" s="22" t="s">
        <v>76</v>
      </c>
      <c r="J295" s="26" t="str">
        <f t="shared" ref="J295:O295" si="425">J$283</f>
        <v>Subsidy for Capacity Construction</v>
      </c>
      <c r="K295" s="26" t="str">
        <f t="shared" si="425"/>
        <v>elec capacity construction subsidy</v>
      </c>
      <c r="L295" s="19">
        <f t="shared" si="425"/>
        <v>0</v>
      </c>
      <c r="M295" s="19">
        <f t="shared" si="425"/>
        <v>1</v>
      </c>
      <c r="N295" s="19">
        <f t="shared" si="425"/>
        <v>0.01</v>
      </c>
      <c r="O295" s="35" t="str">
        <f t="shared" si="425"/>
        <v>% of construction cost</v>
      </c>
      <c r="P295" s="16"/>
      <c r="Q295" s="35" t="str">
        <f t="shared" si="413"/>
        <v>electricity-sector-main.html#subsidies</v>
      </c>
      <c r="R295" s="24"/>
      <c r="S295" s="16"/>
      <c r="T295" s="16"/>
      <c r="U295" s="8"/>
      <c r="V295" s="8"/>
      <c r="W295" s="8"/>
      <c r="X295" s="8"/>
      <c r="Y295" s="8"/>
      <c r="Z295" s="8"/>
    </row>
    <row r="296" spans="1:26" ht="15.75" customHeight="1" x14ac:dyDescent="0.45">
      <c r="A296" s="8" t="s">
        <v>287</v>
      </c>
      <c r="B296" s="8" t="s">
        <v>426</v>
      </c>
      <c r="C296" s="8" t="s">
        <v>427</v>
      </c>
      <c r="D296" s="16" t="s">
        <v>290</v>
      </c>
      <c r="E296" s="16"/>
      <c r="F296" s="16" t="s">
        <v>291</v>
      </c>
      <c r="G296" s="16"/>
      <c r="H296" s="13" t="s">
        <v>285</v>
      </c>
      <c r="I296" s="16" t="s">
        <v>76</v>
      </c>
      <c r="J296" s="8" t="s">
        <v>426</v>
      </c>
      <c r="K296" s="8" t="s">
        <v>428</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6">A$296</f>
        <v>Electricity Supply</v>
      </c>
      <c r="B297" s="18" t="str">
        <f t="shared" si="426"/>
        <v>Subsidy for Electricity Production</v>
      </c>
      <c r="C297" s="18" t="str">
        <f t="shared" si="426"/>
        <v>Subsidy for Elec Production by Fuel</v>
      </c>
      <c r="D297" s="16" t="s">
        <v>422</v>
      </c>
      <c r="E297" s="20"/>
      <c r="F297" s="16" t="s">
        <v>423</v>
      </c>
      <c r="G297" s="20"/>
      <c r="H297" s="13" t="s">
        <v>285</v>
      </c>
      <c r="I297" s="16" t="s">
        <v>76</v>
      </c>
      <c r="J297" s="18" t="str">
        <f t="shared" ref="J297:K297" si="427">J$296</f>
        <v>Subsidy for Electricity Production</v>
      </c>
      <c r="K297" s="18" t="str">
        <f t="shared" si="427"/>
        <v>elec generation subsidy</v>
      </c>
      <c r="L297" s="18"/>
      <c r="M297" s="18"/>
      <c r="N297" s="18"/>
      <c r="O297" s="20"/>
      <c r="P297" s="16"/>
      <c r="Q297" s="20"/>
      <c r="R297" s="24"/>
      <c r="S297" s="16"/>
      <c r="T297" s="20"/>
      <c r="U297" s="18"/>
      <c r="V297" s="18"/>
      <c r="W297" s="18"/>
      <c r="X297" s="18"/>
      <c r="Y297" s="18"/>
      <c r="Z297" s="18"/>
    </row>
    <row r="298" spans="1:26" ht="15.75" customHeight="1" x14ac:dyDescent="0.45">
      <c r="A298" s="360" t="str">
        <f t="shared" ref="A298:C298" si="428">A$296</f>
        <v>Electricity Supply</v>
      </c>
      <c r="B298" s="360" t="str">
        <f t="shared" si="428"/>
        <v>Subsidy for Electricity Production</v>
      </c>
      <c r="C298" s="360" t="str">
        <f t="shared" si="428"/>
        <v>Subsidy for Elec Production by Fuel</v>
      </c>
      <c r="D298" s="364" t="s">
        <v>299</v>
      </c>
      <c r="E298" s="364"/>
      <c r="F298" s="364" t="s">
        <v>300</v>
      </c>
      <c r="G298" s="364"/>
      <c r="H298" s="361">
        <v>37</v>
      </c>
      <c r="I298" s="364" t="s">
        <v>429</v>
      </c>
      <c r="J298" s="360" t="str">
        <f t="shared" ref="J298:K298" si="429">J$296</f>
        <v>Subsidy for Electricity Production</v>
      </c>
      <c r="K298" s="360" t="str">
        <f t="shared" si="429"/>
        <v>elec generation subsidy</v>
      </c>
      <c r="L298" s="360">
        <v>0</v>
      </c>
      <c r="M298" s="360">
        <v>60</v>
      </c>
      <c r="N298" s="360">
        <v>1</v>
      </c>
      <c r="O298" s="384" t="str">
        <f>UnitControlCenter!B45</f>
        <v>$/MWh</v>
      </c>
      <c r="P298" s="364" t="s">
        <v>430</v>
      </c>
      <c r="Q298" s="364" t="s">
        <v>421</v>
      </c>
      <c r="R298" s="368" t="s">
        <v>431</v>
      </c>
      <c r="S298" s="364" t="s">
        <v>432</v>
      </c>
      <c r="T298" s="364"/>
      <c r="U298" s="18"/>
      <c r="V298" s="18"/>
      <c r="W298" s="18"/>
      <c r="X298" s="18"/>
      <c r="Y298" s="18"/>
      <c r="Z298" s="18"/>
    </row>
    <row r="299" spans="1:26" ht="15.75" customHeight="1" x14ac:dyDescent="0.45">
      <c r="A299" s="18" t="str">
        <f t="shared" ref="A299:C303" si="430">A$296</f>
        <v>Electricity Supply</v>
      </c>
      <c r="B299" s="18" t="str">
        <f t="shared" si="430"/>
        <v>Subsidy for Electricity Production</v>
      </c>
      <c r="C299" s="18" t="str">
        <f t="shared" si="430"/>
        <v>Subsidy for Elec Production by Fuel</v>
      </c>
      <c r="D299" s="16" t="s">
        <v>302</v>
      </c>
      <c r="E299" s="20"/>
      <c r="F299" s="16" t="s">
        <v>303</v>
      </c>
      <c r="G299" s="20"/>
      <c r="H299" s="13"/>
      <c r="I299" s="16" t="s">
        <v>76</v>
      </c>
      <c r="J299" s="18" t="str">
        <f t="shared" ref="J299:K303" si="431">J$296</f>
        <v>Subsidy for Electricity Production</v>
      </c>
      <c r="K299" s="18" t="str">
        <f t="shared" si="431"/>
        <v>elec generation subsidy</v>
      </c>
      <c r="L299" s="18"/>
      <c r="M299" s="18"/>
      <c r="N299" s="18"/>
      <c r="O299" s="20"/>
      <c r="P299" s="16"/>
      <c r="Q299" s="20"/>
      <c r="R299" s="24"/>
      <c r="S299" s="20"/>
      <c r="T299" s="20"/>
      <c r="U299" s="18"/>
      <c r="V299" s="18"/>
      <c r="W299" s="18"/>
      <c r="X299" s="18"/>
      <c r="Y299" s="18"/>
      <c r="Z299" s="18"/>
    </row>
    <row r="300" spans="1:26" ht="15.75" customHeight="1" x14ac:dyDescent="0.45">
      <c r="A300" s="360" t="str">
        <f t="shared" si="430"/>
        <v>Electricity Supply</v>
      </c>
      <c r="B300" s="360" t="str">
        <f t="shared" si="430"/>
        <v>Subsidy for Electricity Production</v>
      </c>
      <c r="C300" s="360" t="str">
        <f t="shared" si="430"/>
        <v>Subsidy for Elec Production by Fuel</v>
      </c>
      <c r="D300" s="364" t="s">
        <v>305</v>
      </c>
      <c r="E300" s="364"/>
      <c r="F300" s="364" t="s">
        <v>306</v>
      </c>
      <c r="G300" s="364"/>
      <c r="H300" s="361">
        <v>39</v>
      </c>
      <c r="I300" s="362" t="s">
        <v>63</v>
      </c>
      <c r="J300" s="360" t="str">
        <f t="shared" si="431"/>
        <v>Subsidy for Electricity Production</v>
      </c>
      <c r="K300" s="360" t="str">
        <f t="shared" si="431"/>
        <v>elec generation subsidy</v>
      </c>
      <c r="L300" s="360">
        <f t="shared" ref="L300:O303" si="432">L$298</f>
        <v>0</v>
      </c>
      <c r="M300" s="360">
        <f t="shared" si="432"/>
        <v>60</v>
      </c>
      <c r="N300" s="360">
        <f t="shared" si="432"/>
        <v>1</v>
      </c>
      <c r="O300" s="364" t="str">
        <f t="shared" si="432"/>
        <v>$/MWh</v>
      </c>
      <c r="P300" s="364" t="s">
        <v>4096</v>
      </c>
      <c r="Q300" s="364" t="s">
        <v>421</v>
      </c>
      <c r="R300" s="368" t="s">
        <v>431</v>
      </c>
      <c r="S300" s="364" t="s">
        <v>4097</v>
      </c>
      <c r="T300" s="364" t="s">
        <v>4097</v>
      </c>
      <c r="U300" s="8"/>
      <c r="V300" s="8"/>
      <c r="W300" s="8"/>
      <c r="X300" s="8"/>
      <c r="Y300" s="8"/>
      <c r="Z300" s="8"/>
    </row>
    <row r="301" spans="1:26" ht="15.75" customHeight="1" x14ac:dyDescent="0.45">
      <c r="A301" s="360" t="str">
        <f t="shared" si="430"/>
        <v>Electricity Supply</v>
      </c>
      <c r="B301" s="360" t="str">
        <f t="shared" si="430"/>
        <v>Subsidy for Electricity Production</v>
      </c>
      <c r="C301" s="360" t="str">
        <f t="shared" si="430"/>
        <v>Subsidy for Elec Production by Fuel</v>
      </c>
      <c r="D301" s="364" t="s">
        <v>307</v>
      </c>
      <c r="E301" s="364"/>
      <c r="F301" s="364" t="s">
        <v>308</v>
      </c>
      <c r="G301" s="364"/>
      <c r="H301" s="361">
        <v>40</v>
      </c>
      <c r="I301" s="362" t="s">
        <v>63</v>
      </c>
      <c r="J301" s="360" t="str">
        <f t="shared" si="431"/>
        <v>Subsidy for Electricity Production</v>
      </c>
      <c r="K301" s="360" t="str">
        <f t="shared" si="431"/>
        <v>elec generation subsidy</v>
      </c>
      <c r="L301" s="360">
        <f t="shared" si="432"/>
        <v>0</v>
      </c>
      <c r="M301" s="360">
        <f t="shared" si="432"/>
        <v>60</v>
      </c>
      <c r="N301" s="360">
        <f t="shared" si="432"/>
        <v>1</v>
      </c>
      <c r="O301" s="364" t="str">
        <f t="shared" si="432"/>
        <v>$/MWh</v>
      </c>
      <c r="P301" s="364" t="s">
        <v>4098</v>
      </c>
      <c r="Q301" s="364" t="s">
        <v>421</v>
      </c>
      <c r="R301" s="368" t="s">
        <v>431</v>
      </c>
      <c r="S301" s="364" t="s">
        <v>4099</v>
      </c>
      <c r="T301" s="364" t="s">
        <v>4099</v>
      </c>
      <c r="U301" s="8"/>
      <c r="V301" s="8"/>
      <c r="W301" s="8"/>
      <c r="X301" s="8"/>
      <c r="Y301" s="8"/>
      <c r="Z301" s="8"/>
    </row>
    <row r="302" spans="1:26" ht="15.75" customHeight="1" x14ac:dyDescent="0.45">
      <c r="A302" s="360" t="str">
        <f t="shared" si="430"/>
        <v>Electricity Supply</v>
      </c>
      <c r="B302" s="360" t="str">
        <f t="shared" si="430"/>
        <v>Subsidy for Electricity Production</v>
      </c>
      <c r="C302" s="360" t="str">
        <f t="shared" si="430"/>
        <v>Subsidy for Elec Production by Fuel</v>
      </c>
      <c r="D302" s="364" t="s">
        <v>309</v>
      </c>
      <c r="E302" s="364"/>
      <c r="F302" s="364" t="s">
        <v>310</v>
      </c>
      <c r="G302" s="364"/>
      <c r="H302" s="361">
        <v>41</v>
      </c>
      <c r="I302" s="362" t="s">
        <v>63</v>
      </c>
      <c r="J302" s="360" t="str">
        <f t="shared" si="431"/>
        <v>Subsidy for Electricity Production</v>
      </c>
      <c r="K302" s="360" t="str">
        <f t="shared" si="431"/>
        <v>elec generation subsidy</v>
      </c>
      <c r="L302" s="360">
        <f t="shared" si="432"/>
        <v>0</v>
      </c>
      <c r="M302" s="360">
        <f t="shared" si="432"/>
        <v>60</v>
      </c>
      <c r="N302" s="360">
        <f t="shared" si="432"/>
        <v>1</v>
      </c>
      <c r="O302" s="364" t="str">
        <f t="shared" si="432"/>
        <v>$/MWh</v>
      </c>
      <c r="P302" s="364" t="s">
        <v>4100</v>
      </c>
      <c r="Q302" s="364" t="s">
        <v>421</v>
      </c>
      <c r="R302" s="368" t="s">
        <v>431</v>
      </c>
      <c r="S302" s="364" t="s">
        <v>4101</v>
      </c>
      <c r="T302" s="364" t="s">
        <v>4101</v>
      </c>
      <c r="U302" s="8"/>
      <c r="V302" s="8"/>
      <c r="W302" s="8"/>
      <c r="X302" s="8"/>
      <c r="Y302" s="8"/>
      <c r="Z302" s="8"/>
    </row>
    <row r="303" spans="1:26" ht="15.75" customHeight="1" x14ac:dyDescent="0.45">
      <c r="A303" s="360" t="str">
        <f t="shared" si="430"/>
        <v>Electricity Supply</v>
      </c>
      <c r="B303" s="360" t="str">
        <f t="shared" si="430"/>
        <v>Subsidy for Electricity Production</v>
      </c>
      <c r="C303" s="360" t="str">
        <f t="shared" si="430"/>
        <v>Subsidy for Elec Production by Fuel</v>
      </c>
      <c r="D303" s="364" t="s">
        <v>311</v>
      </c>
      <c r="E303" s="364"/>
      <c r="F303" s="364" t="s">
        <v>312</v>
      </c>
      <c r="G303" s="364"/>
      <c r="H303" s="361">
        <v>42</v>
      </c>
      <c r="I303" s="362" t="s">
        <v>63</v>
      </c>
      <c r="J303" s="360" t="str">
        <f t="shared" si="431"/>
        <v>Subsidy for Electricity Production</v>
      </c>
      <c r="K303" s="360" t="str">
        <f t="shared" si="431"/>
        <v>elec generation subsidy</v>
      </c>
      <c r="L303" s="360">
        <f t="shared" si="432"/>
        <v>0</v>
      </c>
      <c r="M303" s="360">
        <f t="shared" si="432"/>
        <v>60</v>
      </c>
      <c r="N303" s="360">
        <f t="shared" si="432"/>
        <v>1</v>
      </c>
      <c r="O303" s="364" t="str">
        <f t="shared" si="432"/>
        <v>$/MWh</v>
      </c>
      <c r="P303" s="364" t="s">
        <v>4102</v>
      </c>
      <c r="Q303" s="364" t="s">
        <v>421</v>
      </c>
      <c r="R303" s="368" t="s">
        <v>431</v>
      </c>
      <c r="S303" s="364" t="s">
        <v>4103</v>
      </c>
      <c r="T303" s="364" t="s">
        <v>4103</v>
      </c>
      <c r="U303" s="8"/>
      <c r="V303" s="8"/>
      <c r="W303" s="8"/>
      <c r="X303" s="8"/>
      <c r="Y303" s="8"/>
      <c r="Z303" s="8"/>
    </row>
    <row r="304" spans="1:26" ht="15.75" customHeight="1" x14ac:dyDescent="0.45">
      <c r="A304" s="18" t="str">
        <f t="shared" ref="A304:C305" si="433">A$296</f>
        <v>Electricity Supply</v>
      </c>
      <c r="B304" s="18" t="str">
        <f t="shared" si="433"/>
        <v>Subsidy for Electricity Production</v>
      </c>
      <c r="C304" s="18" t="str">
        <f t="shared" si="433"/>
        <v>Subsidy for Elec Production by Fuel</v>
      </c>
      <c r="D304" s="16" t="s">
        <v>319</v>
      </c>
      <c r="E304" s="20"/>
      <c r="F304" s="16" t="s">
        <v>320</v>
      </c>
      <c r="G304" s="20"/>
      <c r="H304" s="13"/>
      <c r="I304" s="16" t="s">
        <v>76</v>
      </c>
      <c r="J304" s="18" t="str">
        <f t="shared" ref="J304:K305" si="434">J$296</f>
        <v>Subsidy for Electricity Production</v>
      </c>
      <c r="K304" s="18" t="str">
        <f t="shared" si="434"/>
        <v>elec generation subsidy</v>
      </c>
      <c r="L304" s="19"/>
      <c r="M304" s="19"/>
      <c r="N304" s="19"/>
      <c r="O304" s="20"/>
      <c r="P304" s="16"/>
      <c r="Q304" s="16"/>
      <c r="R304" s="24"/>
      <c r="S304" s="20"/>
      <c r="T304" s="16"/>
      <c r="U304" s="8"/>
      <c r="V304" s="8"/>
      <c r="W304" s="8"/>
      <c r="X304" s="8"/>
      <c r="Y304" s="8"/>
      <c r="Z304" s="8"/>
    </row>
    <row r="305" spans="1:26" ht="15.75" customHeight="1" x14ac:dyDescent="0.45">
      <c r="A305" s="360" t="str">
        <f t="shared" si="433"/>
        <v>Electricity Supply</v>
      </c>
      <c r="B305" s="360" t="str">
        <f t="shared" si="433"/>
        <v>Subsidy for Electricity Production</v>
      </c>
      <c r="C305" s="360" t="str">
        <f t="shared" si="433"/>
        <v>Subsidy for Elec Production by Fuel</v>
      </c>
      <c r="D305" s="364" t="s">
        <v>322</v>
      </c>
      <c r="E305" s="364"/>
      <c r="F305" s="364" t="s">
        <v>323</v>
      </c>
      <c r="G305" s="364"/>
      <c r="H305" s="361">
        <v>184</v>
      </c>
      <c r="I305" s="362" t="s">
        <v>76</v>
      </c>
      <c r="J305" s="360" t="str">
        <f t="shared" si="434"/>
        <v>Subsidy for Electricity Production</v>
      </c>
      <c r="K305" s="360" t="str">
        <f t="shared" si="434"/>
        <v>elec generation subsidy</v>
      </c>
      <c r="L305" s="360">
        <f t="shared" ref="L305:O305" si="435">L$298</f>
        <v>0</v>
      </c>
      <c r="M305" s="360">
        <f t="shared" si="435"/>
        <v>60</v>
      </c>
      <c r="N305" s="360">
        <f t="shared" si="435"/>
        <v>1</v>
      </c>
      <c r="O305" s="364" t="str">
        <f t="shared" si="435"/>
        <v>$/MWh</v>
      </c>
      <c r="P305" s="364"/>
      <c r="Q305" s="364" t="s">
        <v>421</v>
      </c>
      <c r="R305" s="368" t="s">
        <v>431</v>
      </c>
      <c r="S305" s="364"/>
      <c r="T305" s="364"/>
      <c r="U305" s="8"/>
      <c r="V305" s="8"/>
      <c r="W305" s="8"/>
      <c r="X305" s="8"/>
      <c r="Y305" s="8"/>
      <c r="Z305" s="8"/>
    </row>
    <row r="306" spans="1:26" ht="15.75" customHeight="1" x14ac:dyDescent="0.45">
      <c r="A306" s="18" t="str">
        <f t="shared" ref="A306:C306" si="436">A$296</f>
        <v>Electricity Supply</v>
      </c>
      <c r="B306" s="18" t="str">
        <f t="shared" si="436"/>
        <v>Subsidy for Electricity Production</v>
      </c>
      <c r="C306" s="18" t="str">
        <f t="shared" si="436"/>
        <v>Subsidy for Elec Production by Fuel</v>
      </c>
      <c r="D306" s="16" t="s">
        <v>324</v>
      </c>
      <c r="E306" s="16"/>
      <c r="F306" s="16" t="s">
        <v>325</v>
      </c>
      <c r="G306" s="20"/>
      <c r="H306" s="13"/>
      <c r="I306" s="22" t="s">
        <v>76</v>
      </c>
      <c r="J306" s="18" t="str">
        <f t="shared" ref="J306:K306" si="437">J$296</f>
        <v>Subsidy for Electricity Production</v>
      </c>
      <c r="K306" s="18" t="str">
        <f t="shared" si="437"/>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8">A$296</f>
        <v>Electricity Supply</v>
      </c>
      <c r="B307" s="18" t="str">
        <f t="shared" si="438"/>
        <v>Subsidy for Electricity Production</v>
      </c>
      <c r="C307" s="18" t="str">
        <f t="shared" si="438"/>
        <v>Subsidy for Elec Production by Fuel</v>
      </c>
      <c r="D307" s="16" t="s">
        <v>326</v>
      </c>
      <c r="E307" s="16"/>
      <c r="F307" s="16" t="s">
        <v>327</v>
      </c>
      <c r="G307" s="20"/>
      <c r="H307" s="13"/>
      <c r="I307" s="22" t="s">
        <v>76</v>
      </c>
      <c r="J307" s="18" t="str">
        <f t="shared" ref="J307:K307" si="439">J$296</f>
        <v>Subsidy for Electricity Production</v>
      </c>
      <c r="K307" s="18" t="str">
        <f t="shared" si="439"/>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40">A$296</f>
        <v>Electricity Supply</v>
      </c>
      <c r="B308" s="18" t="str">
        <f t="shared" si="440"/>
        <v>Subsidy for Electricity Production</v>
      </c>
      <c r="C308" s="18" t="str">
        <f t="shared" si="440"/>
        <v>Subsidy for Elec Production by Fuel</v>
      </c>
      <c r="D308" s="16" t="s">
        <v>328</v>
      </c>
      <c r="E308" s="16"/>
      <c r="F308" s="16" t="s">
        <v>329</v>
      </c>
      <c r="G308" s="20"/>
      <c r="H308" s="13"/>
      <c r="I308" s="22" t="s">
        <v>76</v>
      </c>
      <c r="J308" s="18" t="str">
        <f t="shared" ref="J308:K308" si="441">J$296</f>
        <v>Subsidy for Electricity Production</v>
      </c>
      <c r="K308" s="18" t="str">
        <f t="shared" si="441"/>
        <v>elec generation subsidy</v>
      </c>
      <c r="L308" s="18"/>
      <c r="M308" s="18"/>
      <c r="N308" s="18"/>
      <c r="O308" s="20"/>
      <c r="P308" s="16"/>
      <c r="Q308" s="16"/>
      <c r="R308" s="24"/>
      <c r="S308" s="20"/>
      <c r="T308" s="16"/>
      <c r="U308" s="8"/>
      <c r="V308" s="8"/>
      <c r="W308" s="8"/>
      <c r="X308" s="8"/>
      <c r="Y308" s="8"/>
      <c r="Z308" s="8"/>
    </row>
    <row r="309" spans="1:26" ht="15.75" customHeight="1" x14ac:dyDescent="0.45">
      <c r="A309" s="360" t="s">
        <v>433</v>
      </c>
      <c r="B309" s="360" t="s">
        <v>434</v>
      </c>
      <c r="C309" s="360" t="s">
        <v>435</v>
      </c>
      <c r="D309" s="364"/>
      <c r="E309" s="364"/>
      <c r="F309" s="364"/>
      <c r="G309" s="364"/>
      <c r="H309" s="361">
        <v>43</v>
      </c>
      <c r="I309" s="362" t="s">
        <v>63</v>
      </c>
      <c r="J309" s="360" t="s">
        <v>434</v>
      </c>
      <c r="K309" s="360" t="s">
        <v>436</v>
      </c>
      <c r="L309" s="388">
        <v>0</v>
      </c>
      <c r="M309" s="388">
        <v>1</v>
      </c>
      <c r="N309" s="388">
        <v>0.01</v>
      </c>
      <c r="O309" s="380" t="s">
        <v>357</v>
      </c>
      <c r="P309" s="380" t="s">
        <v>3892</v>
      </c>
      <c r="Q309" s="364" t="s">
        <v>437</v>
      </c>
      <c r="R309" s="368" t="s">
        <v>438</v>
      </c>
      <c r="S309" s="389" t="s">
        <v>3893</v>
      </c>
      <c r="T309" s="389" t="s">
        <v>3894</v>
      </c>
      <c r="U309" s="8"/>
      <c r="V309" s="8"/>
      <c r="W309" s="8"/>
      <c r="X309" s="8"/>
      <c r="Y309" s="8"/>
      <c r="Z309" s="8"/>
    </row>
    <row r="310" spans="1:26" ht="15.75" customHeight="1" x14ac:dyDescent="0.45">
      <c r="A310" s="360" t="s">
        <v>433</v>
      </c>
      <c r="B310" s="360" t="s">
        <v>439</v>
      </c>
      <c r="C310" s="360" t="s">
        <v>440</v>
      </c>
      <c r="D310" s="364"/>
      <c r="E310" s="364"/>
      <c r="F310" s="364"/>
      <c r="G310" s="364"/>
      <c r="H310" s="361">
        <v>44</v>
      </c>
      <c r="I310" s="362" t="s">
        <v>63</v>
      </c>
      <c r="J310" s="360" t="s">
        <v>439</v>
      </c>
      <c r="K310" s="360" t="s">
        <v>441</v>
      </c>
      <c r="L310" s="388">
        <v>0</v>
      </c>
      <c r="M310" s="388">
        <v>1</v>
      </c>
      <c r="N310" s="388">
        <v>0.01</v>
      </c>
      <c r="O310" s="380" t="s">
        <v>357</v>
      </c>
      <c r="P310" s="380" t="s">
        <v>3895</v>
      </c>
      <c r="Q310" s="364" t="s">
        <v>442</v>
      </c>
      <c r="R310" s="368" t="s">
        <v>443</v>
      </c>
      <c r="S310" s="380" t="s">
        <v>160</v>
      </c>
      <c r="T310" s="380"/>
      <c r="U310" s="18"/>
      <c r="V310" s="18"/>
      <c r="W310" s="18"/>
      <c r="X310" s="18"/>
      <c r="Y310" s="18"/>
      <c r="Z310" s="18"/>
    </row>
    <row r="311" spans="1:26" ht="15.75" customHeight="1" x14ac:dyDescent="0.45">
      <c r="A311" s="360" t="s">
        <v>433</v>
      </c>
      <c r="B311" s="360" t="s">
        <v>444</v>
      </c>
      <c r="C311" s="360" t="s">
        <v>445</v>
      </c>
      <c r="D311" s="364"/>
      <c r="E311" s="364"/>
      <c r="F311" s="364"/>
      <c r="G311" s="364"/>
      <c r="H311" s="361">
        <v>45</v>
      </c>
      <c r="I311" s="364" t="s">
        <v>76</v>
      </c>
      <c r="J311" s="360" t="s">
        <v>444</v>
      </c>
      <c r="K311" s="360" t="s">
        <v>446</v>
      </c>
      <c r="L311" s="363">
        <v>0</v>
      </c>
      <c r="M311" s="363">
        <v>1</v>
      </c>
      <c r="N311" s="363">
        <v>0.01</v>
      </c>
      <c r="O311" s="364" t="s">
        <v>357</v>
      </c>
      <c r="P311" s="364" t="s">
        <v>447</v>
      </c>
      <c r="Q311" s="364" t="s">
        <v>448</v>
      </c>
      <c r="R311" s="368" t="s">
        <v>449</v>
      </c>
      <c r="S311" s="364" t="s">
        <v>160</v>
      </c>
      <c r="T311" s="364"/>
      <c r="U311" s="18"/>
      <c r="V311" s="18"/>
      <c r="W311" s="18"/>
      <c r="X311" s="18"/>
      <c r="Y311" s="18"/>
      <c r="Z311" s="18"/>
    </row>
    <row r="312" spans="1:26" ht="15.75" customHeight="1" x14ac:dyDescent="0.45">
      <c r="A312" s="360" t="s">
        <v>433</v>
      </c>
      <c r="B312" s="360" t="s">
        <v>450</v>
      </c>
      <c r="C312" s="360" t="s">
        <v>451</v>
      </c>
      <c r="D312" s="364" t="s">
        <v>452</v>
      </c>
      <c r="E312" s="364"/>
      <c r="F312" s="364" t="s">
        <v>453</v>
      </c>
      <c r="G312" s="364"/>
      <c r="H312" s="361">
        <v>46</v>
      </c>
      <c r="I312" s="362" t="s">
        <v>63</v>
      </c>
      <c r="J312" s="360" t="s">
        <v>450</v>
      </c>
      <c r="K312" s="360" t="s">
        <v>454</v>
      </c>
      <c r="L312" s="388">
        <v>0</v>
      </c>
      <c r="M312" s="388">
        <v>0.2</v>
      </c>
      <c r="N312" s="388">
        <v>0.01</v>
      </c>
      <c r="O312" s="380" t="s">
        <v>225</v>
      </c>
      <c r="P312" s="380" t="s">
        <v>3896</v>
      </c>
      <c r="Q312" s="380" t="s">
        <v>455</v>
      </c>
      <c r="R312" s="390" t="s">
        <v>456</v>
      </c>
      <c r="S312" s="380" t="s">
        <v>3897</v>
      </c>
      <c r="T312" s="380" t="s">
        <v>3897</v>
      </c>
      <c r="U312" s="8"/>
      <c r="V312" s="8"/>
      <c r="W312" s="8"/>
      <c r="X312" s="8"/>
      <c r="Y312" s="8"/>
      <c r="Z312" s="8"/>
    </row>
    <row r="313" spans="1:26" ht="15.75" customHeight="1" x14ac:dyDescent="0.45">
      <c r="A313" s="360" t="str">
        <f t="shared" ref="A313:C319" si="442">A$312</f>
        <v>Industry</v>
      </c>
      <c r="B313" s="360" t="str">
        <f t="shared" si="442"/>
        <v>Industry Energy Efficiency Standards</v>
      </c>
      <c r="C313" s="360" t="str">
        <f t="shared" si="442"/>
        <v>Percentage Improvement in Eqpt Efficiency Standards above BAU</v>
      </c>
      <c r="D313" s="364" t="s">
        <v>457</v>
      </c>
      <c r="E313" s="364"/>
      <c r="F313" s="364" t="s">
        <v>458</v>
      </c>
      <c r="G313" s="364"/>
      <c r="H313" s="361">
        <v>47</v>
      </c>
      <c r="I313" s="362" t="s">
        <v>63</v>
      </c>
      <c r="J313" s="360" t="str">
        <f t="shared" ref="J313:O319" si="443">J$312</f>
        <v>Industry Energy Efficiency Standards</v>
      </c>
      <c r="K313" s="363" t="str">
        <f t="shared" si="443"/>
        <v>indst efficiency standards</v>
      </c>
      <c r="L313" s="388">
        <f t="shared" si="443"/>
        <v>0</v>
      </c>
      <c r="M313" s="388">
        <f t="shared" si="443"/>
        <v>0.2</v>
      </c>
      <c r="N313" s="388">
        <f t="shared" si="443"/>
        <v>0.01</v>
      </c>
      <c r="O313" s="380" t="str">
        <f t="shared" si="443"/>
        <v>% reduction in energy use</v>
      </c>
      <c r="P313" s="380" t="s">
        <v>3896</v>
      </c>
      <c r="Q313" s="380" t="s">
        <v>455</v>
      </c>
      <c r="R313" s="390" t="s">
        <v>456</v>
      </c>
      <c r="S313" s="380" t="str">
        <f t="shared" ref="S313:T319" si="444">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360" t="str">
        <f t="shared" si="442"/>
        <v>Industry</v>
      </c>
      <c r="B314" s="360" t="str">
        <f t="shared" si="442"/>
        <v>Industry Energy Efficiency Standards</v>
      </c>
      <c r="C314" s="360" t="str">
        <f t="shared" si="442"/>
        <v>Percentage Improvement in Eqpt Efficiency Standards above BAU</v>
      </c>
      <c r="D314" s="364" t="s">
        <v>459</v>
      </c>
      <c r="E314" s="364"/>
      <c r="F314" s="364" t="s">
        <v>460</v>
      </c>
      <c r="G314" s="364"/>
      <c r="H314" s="361">
        <v>48</v>
      </c>
      <c r="I314" s="362" t="s">
        <v>63</v>
      </c>
      <c r="J314" s="360" t="str">
        <f t="shared" si="443"/>
        <v>Industry Energy Efficiency Standards</v>
      </c>
      <c r="K314" s="363" t="str">
        <f t="shared" si="443"/>
        <v>indst efficiency standards</v>
      </c>
      <c r="L314" s="388">
        <f t="shared" si="443"/>
        <v>0</v>
      </c>
      <c r="M314" s="388">
        <f t="shared" si="443"/>
        <v>0.2</v>
      </c>
      <c r="N314" s="388">
        <f t="shared" si="443"/>
        <v>0.01</v>
      </c>
      <c r="O314" s="380" t="str">
        <f t="shared" si="443"/>
        <v>% reduction in energy use</v>
      </c>
      <c r="P314" s="380" t="s">
        <v>3896</v>
      </c>
      <c r="Q314" s="380" t="s">
        <v>455</v>
      </c>
      <c r="R314" s="390" t="s">
        <v>456</v>
      </c>
      <c r="S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360" t="str">
        <f t="shared" si="442"/>
        <v>Industry</v>
      </c>
      <c r="B315" s="360" t="str">
        <f t="shared" si="442"/>
        <v>Industry Energy Efficiency Standards</v>
      </c>
      <c r="C315" s="360" t="str">
        <f t="shared" si="442"/>
        <v>Percentage Improvement in Eqpt Efficiency Standards above BAU</v>
      </c>
      <c r="D315" s="364" t="s">
        <v>461</v>
      </c>
      <c r="E315" s="364"/>
      <c r="F315" s="364" t="s">
        <v>462</v>
      </c>
      <c r="G315" s="364"/>
      <c r="H315" s="361">
        <v>49</v>
      </c>
      <c r="I315" s="362" t="s">
        <v>63</v>
      </c>
      <c r="J315" s="360" t="str">
        <f t="shared" si="443"/>
        <v>Industry Energy Efficiency Standards</v>
      </c>
      <c r="K315" s="363" t="str">
        <f t="shared" si="443"/>
        <v>indst efficiency standards</v>
      </c>
      <c r="L315" s="388">
        <f t="shared" si="443"/>
        <v>0</v>
      </c>
      <c r="M315" s="388">
        <f t="shared" si="443"/>
        <v>0.2</v>
      </c>
      <c r="N315" s="388">
        <f t="shared" si="443"/>
        <v>0.01</v>
      </c>
      <c r="O315" s="380" t="str">
        <f t="shared" si="443"/>
        <v>% reduction in energy use</v>
      </c>
      <c r="P315" s="380" t="s">
        <v>3896</v>
      </c>
      <c r="Q315" s="380" t="s">
        <v>455</v>
      </c>
      <c r="R315" s="390" t="s">
        <v>456</v>
      </c>
      <c r="S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360" t="str">
        <f t="shared" si="442"/>
        <v>Industry</v>
      </c>
      <c r="B316" s="360" t="str">
        <f t="shared" si="442"/>
        <v>Industry Energy Efficiency Standards</v>
      </c>
      <c r="C316" s="360" t="str">
        <f t="shared" si="442"/>
        <v>Percentage Improvement in Eqpt Efficiency Standards above BAU</v>
      </c>
      <c r="D316" s="364" t="s">
        <v>463</v>
      </c>
      <c r="E316" s="364"/>
      <c r="F316" s="364" t="s">
        <v>464</v>
      </c>
      <c r="G316" s="364"/>
      <c r="H316" s="361">
        <v>50</v>
      </c>
      <c r="I316" s="362" t="s">
        <v>63</v>
      </c>
      <c r="J316" s="360" t="str">
        <f t="shared" si="443"/>
        <v>Industry Energy Efficiency Standards</v>
      </c>
      <c r="K316" s="363" t="str">
        <f t="shared" si="443"/>
        <v>indst efficiency standards</v>
      </c>
      <c r="L316" s="388">
        <f t="shared" si="443"/>
        <v>0</v>
      </c>
      <c r="M316" s="388">
        <f t="shared" si="443"/>
        <v>0.2</v>
      </c>
      <c r="N316" s="388">
        <f t="shared" si="443"/>
        <v>0.01</v>
      </c>
      <c r="O316" s="380" t="str">
        <f t="shared" si="443"/>
        <v>% reduction in energy use</v>
      </c>
      <c r="P316" s="380" t="s">
        <v>3896</v>
      </c>
      <c r="Q316" s="380" t="s">
        <v>455</v>
      </c>
      <c r="R316" s="390" t="s">
        <v>456</v>
      </c>
      <c r="S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360" t="str">
        <f t="shared" si="442"/>
        <v>Industry</v>
      </c>
      <c r="B317" s="360" t="str">
        <f t="shared" si="442"/>
        <v>Industry Energy Efficiency Standards</v>
      </c>
      <c r="C317" s="360" t="str">
        <f t="shared" si="442"/>
        <v>Percentage Improvement in Eqpt Efficiency Standards above BAU</v>
      </c>
      <c r="D317" s="364" t="s">
        <v>465</v>
      </c>
      <c r="E317" s="364"/>
      <c r="F317" s="364" t="s">
        <v>466</v>
      </c>
      <c r="G317" s="364"/>
      <c r="H317" s="361">
        <v>51</v>
      </c>
      <c r="I317" s="362" t="s">
        <v>63</v>
      </c>
      <c r="J317" s="360" t="str">
        <f t="shared" si="443"/>
        <v>Industry Energy Efficiency Standards</v>
      </c>
      <c r="K317" s="363" t="str">
        <f t="shared" si="443"/>
        <v>indst efficiency standards</v>
      </c>
      <c r="L317" s="388">
        <f t="shared" si="443"/>
        <v>0</v>
      </c>
      <c r="M317" s="388">
        <f t="shared" si="443"/>
        <v>0.2</v>
      </c>
      <c r="N317" s="388">
        <f t="shared" si="443"/>
        <v>0.01</v>
      </c>
      <c r="O317" s="380" t="str">
        <f t="shared" si="443"/>
        <v>% reduction in energy use</v>
      </c>
      <c r="P317" s="380" t="s">
        <v>3896</v>
      </c>
      <c r="Q317" s="380" t="s">
        <v>455</v>
      </c>
      <c r="R317" s="390" t="s">
        <v>456</v>
      </c>
      <c r="S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360" t="str">
        <f t="shared" si="442"/>
        <v>Industry</v>
      </c>
      <c r="B318" s="360" t="str">
        <f t="shared" si="442"/>
        <v>Industry Energy Efficiency Standards</v>
      </c>
      <c r="C318" s="360" t="str">
        <f t="shared" si="442"/>
        <v>Percentage Improvement in Eqpt Efficiency Standards above BAU</v>
      </c>
      <c r="D318" s="364" t="s">
        <v>467</v>
      </c>
      <c r="E318" s="364"/>
      <c r="F318" s="364" t="s">
        <v>468</v>
      </c>
      <c r="G318" s="364"/>
      <c r="H318" s="361">
        <v>52</v>
      </c>
      <c r="I318" s="362" t="s">
        <v>63</v>
      </c>
      <c r="J318" s="360" t="str">
        <f t="shared" si="443"/>
        <v>Industry Energy Efficiency Standards</v>
      </c>
      <c r="K318" s="363" t="str">
        <f t="shared" si="443"/>
        <v>indst efficiency standards</v>
      </c>
      <c r="L318" s="388">
        <f t="shared" si="443"/>
        <v>0</v>
      </c>
      <c r="M318" s="388">
        <f t="shared" si="443"/>
        <v>0.2</v>
      </c>
      <c r="N318" s="388">
        <f t="shared" si="443"/>
        <v>0.01</v>
      </c>
      <c r="O318" s="380" t="str">
        <f t="shared" si="443"/>
        <v>% reduction in energy use</v>
      </c>
      <c r="P318" s="380" t="s">
        <v>3896</v>
      </c>
      <c r="Q318" s="380" t="s">
        <v>455</v>
      </c>
      <c r="R318" s="390" t="s">
        <v>456</v>
      </c>
      <c r="S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360" t="str">
        <f t="shared" si="442"/>
        <v>Industry</v>
      </c>
      <c r="B319" s="360" t="str">
        <f t="shared" si="442"/>
        <v>Industry Energy Efficiency Standards</v>
      </c>
      <c r="C319" s="360" t="str">
        <f t="shared" si="442"/>
        <v>Percentage Improvement in Eqpt Efficiency Standards above BAU</v>
      </c>
      <c r="D319" s="364" t="s">
        <v>469</v>
      </c>
      <c r="E319" s="364"/>
      <c r="F319" s="364" t="s">
        <v>470</v>
      </c>
      <c r="G319" s="364"/>
      <c r="H319" s="361">
        <v>53</v>
      </c>
      <c r="I319" s="362" t="s">
        <v>63</v>
      </c>
      <c r="J319" s="360" t="str">
        <f t="shared" si="443"/>
        <v>Industry Energy Efficiency Standards</v>
      </c>
      <c r="K319" s="363" t="str">
        <f t="shared" si="443"/>
        <v>indst efficiency standards</v>
      </c>
      <c r="L319" s="388">
        <f t="shared" si="443"/>
        <v>0</v>
      </c>
      <c r="M319" s="388">
        <f t="shared" si="443"/>
        <v>0.2</v>
      </c>
      <c r="N319" s="388">
        <f t="shared" si="443"/>
        <v>0.01</v>
      </c>
      <c r="O319" s="380" t="str">
        <f t="shared" si="443"/>
        <v>% reduction in energy use</v>
      </c>
      <c r="P319" s="380" t="s">
        <v>3896</v>
      </c>
      <c r="Q319" s="380" t="s">
        <v>455</v>
      </c>
      <c r="R319" s="390" t="s">
        <v>456</v>
      </c>
      <c r="S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360" t="s">
        <v>433</v>
      </c>
      <c r="B320" s="360" t="s">
        <v>471</v>
      </c>
      <c r="C320" s="360" t="s">
        <v>472</v>
      </c>
      <c r="D320" s="364"/>
      <c r="E320" s="364"/>
      <c r="F320" s="364"/>
      <c r="G320" s="364"/>
      <c r="H320" s="361">
        <v>54</v>
      </c>
      <c r="I320" s="362" t="s">
        <v>76</v>
      </c>
      <c r="J320" s="360" t="s">
        <v>471</v>
      </c>
      <c r="K320" s="360" t="s">
        <v>473</v>
      </c>
      <c r="L320" s="363">
        <v>0</v>
      </c>
      <c r="M320" s="363">
        <v>1</v>
      </c>
      <c r="N320" s="363">
        <v>0.01</v>
      </c>
      <c r="O320" s="364" t="s">
        <v>357</v>
      </c>
      <c r="P320" s="364" t="s">
        <v>474</v>
      </c>
      <c r="Q320" s="364" t="s">
        <v>475</v>
      </c>
      <c r="R320" s="368" t="s">
        <v>476</v>
      </c>
      <c r="S320" s="364" t="s">
        <v>160</v>
      </c>
      <c r="T320" s="364"/>
      <c r="U320" s="18"/>
      <c r="V320" s="18"/>
      <c r="W320" s="18"/>
      <c r="X320" s="18"/>
      <c r="Y320" s="18"/>
      <c r="Z320" s="18"/>
    </row>
    <row r="321" spans="1:26" ht="15.75" customHeight="1" x14ac:dyDescent="0.45">
      <c r="A321" s="360" t="s">
        <v>433</v>
      </c>
      <c r="B321" s="360" t="s">
        <v>477</v>
      </c>
      <c r="C321" s="360" t="s">
        <v>478</v>
      </c>
      <c r="D321" s="364" t="s">
        <v>452</v>
      </c>
      <c r="E321" s="364" t="s">
        <v>479</v>
      </c>
      <c r="F321" s="364" t="s">
        <v>453</v>
      </c>
      <c r="G321" s="364" t="s">
        <v>480</v>
      </c>
      <c r="H321" s="361">
        <v>381</v>
      </c>
      <c r="I321" s="364" t="s">
        <v>76</v>
      </c>
      <c r="J321" s="360" t="s">
        <v>477</v>
      </c>
      <c r="K321" s="360" t="s">
        <v>481</v>
      </c>
      <c r="L321" s="363">
        <v>0</v>
      </c>
      <c r="M321" s="363">
        <v>1</v>
      </c>
      <c r="N321" s="363">
        <v>0.01</v>
      </c>
      <c r="O321" s="364" t="s">
        <v>482</v>
      </c>
      <c r="P321" s="360"/>
      <c r="Q321" s="364" t="s">
        <v>483</v>
      </c>
      <c r="R321" s="368" t="s">
        <v>484</v>
      </c>
      <c r="S321" s="364"/>
      <c r="T321" s="364"/>
      <c r="U321" s="8"/>
      <c r="V321" s="8"/>
      <c r="W321" s="8"/>
      <c r="X321" s="8"/>
      <c r="Y321" s="8"/>
      <c r="Z321" s="8"/>
    </row>
    <row r="322" spans="1:26" ht="15.75" customHeight="1" x14ac:dyDescent="0.45">
      <c r="A322" s="360" t="str">
        <f t="shared" ref="A322:C322" si="445">A$321</f>
        <v>Industry</v>
      </c>
      <c r="B322" s="360" t="str">
        <f t="shared" si="445"/>
        <v>Electrification + Hydrogen</v>
      </c>
      <c r="C322" s="360" t="str">
        <f t="shared" si="445"/>
        <v>Fraction of Industrial Fuel Use Shifted to Other Fuels</v>
      </c>
      <c r="D322" s="364" t="s">
        <v>452</v>
      </c>
      <c r="E322" s="364" t="s">
        <v>485</v>
      </c>
      <c r="F322" s="364" t="s">
        <v>453</v>
      </c>
      <c r="G322" s="364" t="s">
        <v>486</v>
      </c>
      <c r="H322" s="361">
        <v>382</v>
      </c>
      <c r="I322" s="362" t="s">
        <v>76</v>
      </c>
      <c r="J322" s="360" t="str">
        <f t="shared" ref="J322:O322" si="446">J$321</f>
        <v>Electrification + Hydrogen</v>
      </c>
      <c r="K322" s="360" t="str">
        <f t="shared" si="446"/>
        <v>indst fuel type shifting</v>
      </c>
      <c r="L322" s="363">
        <f t="shared" si="446"/>
        <v>0</v>
      </c>
      <c r="M322" s="363">
        <f t="shared" si="446"/>
        <v>1</v>
      </c>
      <c r="N322" s="363">
        <f t="shared" si="446"/>
        <v>0.01</v>
      </c>
      <c r="O322" s="364" t="str">
        <f t="shared" si="446"/>
        <v>% of fuel shifted</v>
      </c>
      <c r="P322" s="364" t="s">
        <v>487</v>
      </c>
      <c r="Q322" s="364" t="str">
        <f t="shared" ref="Q322:R322" si="447">Q$321</f>
        <v>industry-ag-main.html#fuel-switching</v>
      </c>
      <c r="R322" s="368" t="str">
        <f t="shared" si="447"/>
        <v>industry-elec-and-hydrogen.html</v>
      </c>
      <c r="S322" s="364"/>
      <c r="T322" s="364"/>
      <c r="U322" s="8"/>
      <c r="V322" s="8"/>
      <c r="W322" s="8"/>
      <c r="X322" s="8"/>
      <c r="Y322" s="8"/>
      <c r="Z322" s="8"/>
    </row>
    <row r="323" spans="1:26" ht="15.75" customHeight="1" x14ac:dyDescent="0.45">
      <c r="A323" s="360" t="str">
        <f t="shared" ref="A323:C323" si="448">A$321</f>
        <v>Industry</v>
      </c>
      <c r="B323" s="360" t="str">
        <f t="shared" si="448"/>
        <v>Electrification + Hydrogen</v>
      </c>
      <c r="C323" s="360" t="str">
        <f t="shared" si="448"/>
        <v>Fraction of Industrial Fuel Use Shifted to Other Fuels</v>
      </c>
      <c r="D323" s="364" t="s">
        <v>452</v>
      </c>
      <c r="E323" s="364" t="s">
        <v>488</v>
      </c>
      <c r="F323" s="364" t="s">
        <v>453</v>
      </c>
      <c r="G323" s="364" t="s">
        <v>489</v>
      </c>
      <c r="H323" s="361">
        <v>383</v>
      </c>
      <c r="I323" s="362" t="s">
        <v>76</v>
      </c>
      <c r="J323" s="360" t="str">
        <f t="shared" ref="J323:O323" si="449">J$321</f>
        <v>Electrification + Hydrogen</v>
      </c>
      <c r="K323" s="360" t="str">
        <f t="shared" si="449"/>
        <v>indst fuel type shifting</v>
      </c>
      <c r="L323" s="363">
        <f t="shared" si="449"/>
        <v>0</v>
      </c>
      <c r="M323" s="363">
        <f t="shared" si="449"/>
        <v>1</v>
      </c>
      <c r="N323" s="363">
        <f t="shared" si="449"/>
        <v>0.01</v>
      </c>
      <c r="O323" s="364" t="str">
        <f t="shared" si="449"/>
        <v>% of fuel shifted</v>
      </c>
      <c r="P323" s="364" t="s">
        <v>490</v>
      </c>
      <c r="Q323" s="364" t="str">
        <f t="shared" ref="Q323:R323" si="450">Q$321</f>
        <v>industry-ag-main.html#fuel-switching</v>
      </c>
      <c r="R323" s="368" t="str">
        <f t="shared" si="450"/>
        <v>industry-elec-and-hydrogen.html</v>
      </c>
      <c r="S323" s="364"/>
      <c r="T323" s="364"/>
      <c r="U323" s="8"/>
      <c r="V323" s="8"/>
      <c r="W323" s="8"/>
      <c r="X323" s="8"/>
      <c r="Y323" s="8"/>
      <c r="Z323" s="8"/>
    </row>
    <row r="324" spans="1:26" ht="15.75" customHeight="1" x14ac:dyDescent="0.45">
      <c r="A324" s="360" t="str">
        <f t="shared" ref="A324:C324" si="451">A$321</f>
        <v>Industry</v>
      </c>
      <c r="B324" s="360" t="str">
        <f t="shared" si="451"/>
        <v>Electrification + Hydrogen</v>
      </c>
      <c r="C324" s="360" t="str">
        <f t="shared" si="451"/>
        <v>Fraction of Industrial Fuel Use Shifted to Other Fuels</v>
      </c>
      <c r="D324" s="364" t="s">
        <v>452</v>
      </c>
      <c r="E324" s="364" t="s">
        <v>491</v>
      </c>
      <c r="F324" s="364" t="s">
        <v>453</v>
      </c>
      <c r="G324" s="364" t="s">
        <v>492</v>
      </c>
      <c r="H324" s="361">
        <v>384</v>
      </c>
      <c r="I324" s="362" t="s">
        <v>76</v>
      </c>
      <c r="J324" s="360" t="str">
        <f t="shared" ref="J324:O324" si="452">J$321</f>
        <v>Electrification + Hydrogen</v>
      </c>
      <c r="K324" s="360" t="str">
        <f t="shared" si="452"/>
        <v>indst fuel type shifting</v>
      </c>
      <c r="L324" s="363">
        <f t="shared" si="452"/>
        <v>0</v>
      </c>
      <c r="M324" s="363">
        <f t="shared" si="452"/>
        <v>1</v>
      </c>
      <c r="N324" s="363">
        <f t="shared" si="452"/>
        <v>0.01</v>
      </c>
      <c r="O324" s="364" t="str">
        <f t="shared" si="452"/>
        <v>% of fuel shifted</v>
      </c>
      <c r="P324" s="364" t="s">
        <v>493</v>
      </c>
      <c r="Q324" s="364" t="str">
        <f t="shared" ref="Q324:R324" si="453">Q$321</f>
        <v>industry-ag-main.html#fuel-switching</v>
      </c>
      <c r="R324" s="368" t="str">
        <f t="shared" si="453"/>
        <v>industry-elec-and-hydrogen.html</v>
      </c>
      <c r="S324" s="364"/>
      <c r="T324" s="364"/>
      <c r="U324" s="8"/>
      <c r="V324" s="8"/>
      <c r="W324" s="8"/>
      <c r="X324" s="8"/>
      <c r="Y324" s="8"/>
      <c r="Z324" s="8"/>
    </row>
    <row r="325" spans="1:26" ht="15.75" customHeight="1" x14ac:dyDescent="0.45">
      <c r="A325" s="360" t="str">
        <f t="shared" ref="A325:C325" si="454">A$321</f>
        <v>Industry</v>
      </c>
      <c r="B325" s="360" t="str">
        <f t="shared" si="454"/>
        <v>Electrification + Hydrogen</v>
      </c>
      <c r="C325" s="360" t="str">
        <f t="shared" si="454"/>
        <v>Fraction of Industrial Fuel Use Shifted to Other Fuels</v>
      </c>
      <c r="D325" s="364" t="s">
        <v>452</v>
      </c>
      <c r="E325" s="364" t="s">
        <v>494</v>
      </c>
      <c r="F325" s="364" t="s">
        <v>453</v>
      </c>
      <c r="G325" s="364" t="s">
        <v>495</v>
      </c>
      <c r="H325" s="361">
        <v>385</v>
      </c>
      <c r="I325" s="362" t="s">
        <v>76</v>
      </c>
      <c r="J325" s="360" t="str">
        <f t="shared" ref="J325:O325" si="455">J$321</f>
        <v>Electrification + Hydrogen</v>
      </c>
      <c r="K325" s="360" t="str">
        <f t="shared" si="455"/>
        <v>indst fuel type shifting</v>
      </c>
      <c r="L325" s="363">
        <f t="shared" si="455"/>
        <v>0</v>
      </c>
      <c r="M325" s="363">
        <f t="shared" si="455"/>
        <v>1</v>
      </c>
      <c r="N325" s="363">
        <f t="shared" si="455"/>
        <v>0.01</v>
      </c>
      <c r="O325" s="364" t="str">
        <f t="shared" si="455"/>
        <v>% of fuel shifted</v>
      </c>
      <c r="P325" s="364" t="s">
        <v>496</v>
      </c>
      <c r="Q325" s="364" t="str">
        <f t="shared" ref="Q325:R325" si="456">Q$321</f>
        <v>industry-ag-main.html#fuel-switching</v>
      </c>
      <c r="R325" s="368" t="str">
        <f t="shared" si="456"/>
        <v>industry-elec-and-hydrogen.html</v>
      </c>
      <c r="S325" s="364"/>
      <c r="T325" s="364"/>
      <c r="U325" s="8"/>
      <c r="V325" s="8"/>
      <c r="W325" s="8"/>
      <c r="X325" s="8"/>
      <c r="Y325" s="8"/>
      <c r="Z325" s="8"/>
    </row>
    <row r="326" spans="1:26" ht="15.75" customHeight="1" x14ac:dyDescent="0.45">
      <c r="A326" s="18" t="str">
        <f t="shared" ref="A326:C326" si="457">A$321</f>
        <v>Industry</v>
      </c>
      <c r="B326" s="18" t="str">
        <f t="shared" si="457"/>
        <v>Electrification + Hydrogen</v>
      </c>
      <c r="C326" s="18" t="str">
        <f t="shared" si="457"/>
        <v>Fraction of Industrial Fuel Use Shifted to Other Fuels</v>
      </c>
      <c r="D326" s="16" t="s">
        <v>452</v>
      </c>
      <c r="E326" s="16" t="s">
        <v>497</v>
      </c>
      <c r="F326" s="16" t="s">
        <v>453</v>
      </c>
      <c r="G326" s="16" t="s">
        <v>498</v>
      </c>
      <c r="H326" s="13">
        <v>386</v>
      </c>
      <c r="I326" s="16" t="s">
        <v>76</v>
      </c>
      <c r="J326" s="18" t="str">
        <f t="shared" ref="J326:O326" si="458">J$321</f>
        <v>Electrification + Hydrogen</v>
      </c>
      <c r="K326" s="18" t="str">
        <f t="shared" si="458"/>
        <v>indst fuel type shifting</v>
      </c>
      <c r="L326" s="19">
        <f t="shared" si="458"/>
        <v>0</v>
      </c>
      <c r="M326" s="19">
        <f t="shared" si="458"/>
        <v>1</v>
      </c>
      <c r="N326" s="19">
        <f t="shared" si="458"/>
        <v>0.01</v>
      </c>
      <c r="O326" s="20" t="str">
        <f t="shared" si="458"/>
        <v>% of fuel shifted</v>
      </c>
      <c r="P326" s="16"/>
      <c r="Q326" s="20" t="str">
        <f t="shared" ref="Q326:R326" si="459">Q$321</f>
        <v>industry-ag-main.html#fuel-switching</v>
      </c>
      <c r="R326" s="27" t="str">
        <f t="shared" si="459"/>
        <v>industry-elec-and-hydrogen.html</v>
      </c>
      <c r="S326" s="16"/>
      <c r="T326" s="16"/>
      <c r="U326" s="8"/>
      <c r="V326" s="8"/>
      <c r="W326" s="8"/>
      <c r="X326" s="8"/>
      <c r="Y326" s="8"/>
      <c r="Z326" s="8"/>
    </row>
    <row r="327" spans="1:26" ht="15.75" customHeight="1" x14ac:dyDescent="0.45">
      <c r="A327" s="18" t="str">
        <f t="shared" ref="A327:C327" si="460">A$321</f>
        <v>Industry</v>
      </c>
      <c r="B327" s="18" t="str">
        <f t="shared" si="460"/>
        <v>Electrification + Hydrogen</v>
      </c>
      <c r="C327" s="18" t="str">
        <f t="shared" si="460"/>
        <v>Fraction of Industrial Fuel Use Shifted to Other Fuels</v>
      </c>
      <c r="D327" s="16" t="s">
        <v>452</v>
      </c>
      <c r="E327" s="16" t="s">
        <v>499</v>
      </c>
      <c r="F327" s="16" t="s">
        <v>453</v>
      </c>
      <c r="G327" s="16" t="s">
        <v>500</v>
      </c>
      <c r="H327" s="13">
        <v>387</v>
      </c>
      <c r="I327" s="16" t="s">
        <v>76</v>
      </c>
      <c r="J327" s="18" t="str">
        <f t="shared" ref="J327:O327" si="461">J$321</f>
        <v>Electrification + Hydrogen</v>
      </c>
      <c r="K327" s="18" t="str">
        <f t="shared" si="461"/>
        <v>indst fuel type shifting</v>
      </c>
      <c r="L327" s="19">
        <f t="shared" si="461"/>
        <v>0</v>
      </c>
      <c r="M327" s="19">
        <f t="shared" si="461"/>
        <v>1</v>
      </c>
      <c r="N327" s="19">
        <f t="shared" si="461"/>
        <v>0.01</v>
      </c>
      <c r="O327" s="20" t="str">
        <f t="shared" si="461"/>
        <v>% of fuel shifted</v>
      </c>
      <c r="P327" s="16"/>
      <c r="Q327" s="20" t="str">
        <f t="shared" ref="Q327:R327" si="462">Q$321</f>
        <v>industry-ag-main.html#fuel-switching</v>
      </c>
      <c r="R327" s="27" t="str">
        <f t="shared" si="462"/>
        <v>industry-elec-and-hydrogen.html</v>
      </c>
      <c r="S327" s="16"/>
      <c r="T327" s="16"/>
      <c r="U327" s="8"/>
      <c r="V327" s="8"/>
      <c r="W327" s="8"/>
      <c r="X327" s="8"/>
      <c r="Y327" s="8"/>
      <c r="Z327" s="8"/>
    </row>
    <row r="328" spans="1:26" ht="15.75" customHeight="1" x14ac:dyDescent="0.45">
      <c r="A328" s="360" t="str">
        <f t="shared" ref="A328:C328" si="463">A$321</f>
        <v>Industry</v>
      </c>
      <c r="B328" s="360" t="str">
        <f t="shared" si="463"/>
        <v>Electrification + Hydrogen</v>
      </c>
      <c r="C328" s="360" t="str">
        <f t="shared" si="463"/>
        <v>Fraction of Industrial Fuel Use Shifted to Other Fuels</v>
      </c>
      <c r="D328" s="364" t="s">
        <v>452</v>
      </c>
      <c r="E328" s="364" t="s">
        <v>501</v>
      </c>
      <c r="F328" s="364" t="s">
        <v>453</v>
      </c>
      <c r="G328" s="364" t="s">
        <v>502</v>
      </c>
      <c r="H328" s="361">
        <v>388</v>
      </c>
      <c r="I328" s="362" t="s">
        <v>76</v>
      </c>
      <c r="J328" s="360" t="str">
        <f t="shared" ref="J328:O328" si="464">J$321</f>
        <v>Electrification + Hydrogen</v>
      </c>
      <c r="K328" s="360" t="str">
        <f t="shared" si="464"/>
        <v>indst fuel type shifting</v>
      </c>
      <c r="L328" s="363">
        <f t="shared" si="464"/>
        <v>0</v>
      </c>
      <c r="M328" s="363">
        <f t="shared" si="464"/>
        <v>1</v>
      </c>
      <c r="N328" s="363">
        <f t="shared" si="464"/>
        <v>0.01</v>
      </c>
      <c r="O328" s="364" t="str">
        <f t="shared" si="464"/>
        <v>% of fuel shifted</v>
      </c>
      <c r="P328" s="364" t="s">
        <v>503</v>
      </c>
      <c r="Q328" s="364" t="str">
        <f t="shared" ref="Q328:R328" si="465">Q$321</f>
        <v>industry-ag-main.html#fuel-switching</v>
      </c>
      <c r="R328" s="368" t="str">
        <f t="shared" si="465"/>
        <v>industry-elec-and-hydrogen.html</v>
      </c>
      <c r="S328" s="364"/>
      <c r="T328" s="364"/>
      <c r="U328" s="8"/>
      <c r="V328" s="8"/>
      <c r="W328" s="8"/>
      <c r="X328" s="8"/>
      <c r="Y328" s="8"/>
      <c r="Z328" s="8"/>
    </row>
    <row r="329" spans="1:26" ht="15.75" customHeight="1" x14ac:dyDescent="0.45">
      <c r="A329" s="360" t="str">
        <f t="shared" ref="A329:C329" si="466">A$321</f>
        <v>Industry</v>
      </c>
      <c r="B329" s="360" t="str">
        <f t="shared" si="466"/>
        <v>Electrification + Hydrogen</v>
      </c>
      <c r="C329" s="360" t="str">
        <f t="shared" si="466"/>
        <v>Fraction of Industrial Fuel Use Shifted to Other Fuels</v>
      </c>
      <c r="D329" s="364" t="s">
        <v>452</v>
      </c>
      <c r="E329" s="364" t="s">
        <v>504</v>
      </c>
      <c r="F329" s="364" t="s">
        <v>453</v>
      </c>
      <c r="G329" s="364" t="s">
        <v>505</v>
      </c>
      <c r="H329" s="361">
        <v>389</v>
      </c>
      <c r="I329" s="362" t="s">
        <v>76</v>
      </c>
      <c r="J329" s="360" t="str">
        <f t="shared" ref="J329:O329" si="467">J$321</f>
        <v>Electrification + Hydrogen</v>
      </c>
      <c r="K329" s="360" t="str">
        <f t="shared" si="467"/>
        <v>indst fuel type shifting</v>
      </c>
      <c r="L329" s="363">
        <f t="shared" si="467"/>
        <v>0</v>
      </c>
      <c r="M329" s="363">
        <f t="shared" si="467"/>
        <v>1</v>
      </c>
      <c r="N329" s="363">
        <f t="shared" si="467"/>
        <v>0.01</v>
      </c>
      <c r="O329" s="364" t="str">
        <f t="shared" si="467"/>
        <v>% of fuel shifted</v>
      </c>
      <c r="P329" s="364" t="s">
        <v>506</v>
      </c>
      <c r="Q329" s="364" t="str">
        <f t="shared" ref="Q329:R329" si="468">Q$321</f>
        <v>industry-ag-main.html#fuel-switching</v>
      </c>
      <c r="R329" s="368" t="str">
        <f t="shared" si="468"/>
        <v>industry-elec-and-hydrogen.html</v>
      </c>
      <c r="S329" s="364"/>
      <c r="T329" s="364"/>
      <c r="U329" s="8"/>
      <c r="V329" s="8"/>
      <c r="W329" s="8"/>
      <c r="X329" s="8"/>
      <c r="Y329" s="8"/>
      <c r="Z329" s="8"/>
    </row>
    <row r="330" spans="1:26" ht="15.75" customHeight="1" x14ac:dyDescent="0.45">
      <c r="A330" s="18" t="str">
        <f t="shared" ref="A330:C330" si="469">A$321</f>
        <v>Industry</v>
      </c>
      <c r="B330" s="18" t="str">
        <f t="shared" si="469"/>
        <v>Electrification + Hydrogen</v>
      </c>
      <c r="C330" s="18" t="str">
        <f t="shared" si="469"/>
        <v>Fraction of Industrial Fuel Use Shifted to Other Fuels</v>
      </c>
      <c r="D330" s="16" t="s">
        <v>452</v>
      </c>
      <c r="E330" s="16" t="s">
        <v>507</v>
      </c>
      <c r="F330" s="16" t="s">
        <v>453</v>
      </c>
      <c r="G330" s="16" t="s">
        <v>508</v>
      </c>
      <c r="H330" s="13">
        <v>390</v>
      </c>
      <c r="I330" s="16" t="s">
        <v>76</v>
      </c>
      <c r="J330" s="18" t="str">
        <f t="shared" ref="J330:O330" si="470">J$321</f>
        <v>Electrification + Hydrogen</v>
      </c>
      <c r="K330" s="18" t="str">
        <f t="shared" si="470"/>
        <v>indst fuel type shifting</v>
      </c>
      <c r="L330" s="19">
        <f t="shared" si="470"/>
        <v>0</v>
      </c>
      <c r="M330" s="19">
        <f t="shared" si="470"/>
        <v>1</v>
      </c>
      <c r="N330" s="19">
        <f t="shared" si="470"/>
        <v>0.01</v>
      </c>
      <c r="O330" s="20" t="str">
        <f t="shared" si="470"/>
        <v>% of fuel shifted</v>
      </c>
      <c r="P330" s="16"/>
      <c r="Q330" s="20" t="str">
        <f t="shared" ref="Q330:R330" si="471">Q$321</f>
        <v>industry-ag-main.html#fuel-switching</v>
      </c>
      <c r="R330" s="27" t="str">
        <f t="shared" si="471"/>
        <v>industry-elec-and-hydrogen.html</v>
      </c>
      <c r="S330" s="16"/>
      <c r="T330" s="16"/>
      <c r="U330" s="8"/>
      <c r="V330" s="8"/>
      <c r="W330" s="8"/>
      <c r="X330" s="8"/>
      <c r="Y330" s="8"/>
      <c r="Z330" s="8"/>
    </row>
    <row r="331" spans="1:26" ht="15.75" customHeight="1" x14ac:dyDescent="0.45">
      <c r="A331" s="18" t="str">
        <f t="shared" ref="A331:C331" si="472">A$321</f>
        <v>Industry</v>
      </c>
      <c r="B331" s="18" t="str">
        <f t="shared" si="472"/>
        <v>Electrification + Hydrogen</v>
      </c>
      <c r="C331" s="18" t="str">
        <f t="shared" si="472"/>
        <v>Fraction of Industrial Fuel Use Shifted to Other Fuels</v>
      </c>
      <c r="D331" s="16" t="s">
        <v>457</v>
      </c>
      <c r="E331" s="16" t="s">
        <v>479</v>
      </c>
      <c r="F331" s="16" t="s">
        <v>458</v>
      </c>
      <c r="G331" s="16" t="s">
        <v>480</v>
      </c>
      <c r="H331" s="13">
        <v>391</v>
      </c>
      <c r="I331" s="16" t="s">
        <v>76</v>
      </c>
      <c r="J331" s="18" t="str">
        <f t="shared" ref="J331:O331" si="473">J$321</f>
        <v>Electrification + Hydrogen</v>
      </c>
      <c r="K331" s="18" t="str">
        <f t="shared" si="473"/>
        <v>indst fuel type shifting</v>
      </c>
      <c r="L331" s="19">
        <f t="shared" si="473"/>
        <v>0</v>
      </c>
      <c r="M331" s="19">
        <f t="shared" si="473"/>
        <v>1</v>
      </c>
      <c r="N331" s="19">
        <f t="shared" si="473"/>
        <v>0.01</v>
      </c>
      <c r="O331" s="20" t="str">
        <f t="shared" si="473"/>
        <v>% of fuel shifted</v>
      </c>
      <c r="P331" s="16"/>
      <c r="Q331" s="20" t="str">
        <f t="shared" ref="Q331:R331" si="474">Q$321</f>
        <v>industry-ag-main.html#fuel-switching</v>
      </c>
      <c r="R331" s="27" t="str">
        <f t="shared" si="474"/>
        <v>industry-elec-and-hydrogen.html</v>
      </c>
      <c r="S331" s="16"/>
      <c r="T331" s="16"/>
      <c r="U331" s="8"/>
      <c r="V331" s="8"/>
      <c r="W331" s="8"/>
      <c r="X331" s="8"/>
      <c r="Y331" s="8"/>
      <c r="Z331" s="8"/>
    </row>
    <row r="332" spans="1:26" ht="15.75" customHeight="1" x14ac:dyDescent="0.45">
      <c r="A332" s="360" t="str">
        <f t="shared" ref="A332:C332" si="475">A$321</f>
        <v>Industry</v>
      </c>
      <c r="B332" s="360" t="str">
        <f t="shared" si="475"/>
        <v>Electrification + Hydrogen</v>
      </c>
      <c r="C332" s="360" t="str">
        <f t="shared" si="475"/>
        <v>Fraction of Industrial Fuel Use Shifted to Other Fuels</v>
      </c>
      <c r="D332" s="364" t="s">
        <v>457</v>
      </c>
      <c r="E332" s="364" t="s">
        <v>485</v>
      </c>
      <c r="F332" s="364" t="s">
        <v>458</v>
      </c>
      <c r="G332" s="364" t="s">
        <v>486</v>
      </c>
      <c r="H332" s="361">
        <v>392</v>
      </c>
      <c r="I332" s="362" t="s">
        <v>76</v>
      </c>
      <c r="J332" s="360" t="str">
        <f t="shared" ref="J332:O332" si="476">J$321</f>
        <v>Electrification + Hydrogen</v>
      </c>
      <c r="K332" s="360" t="str">
        <f t="shared" si="476"/>
        <v>indst fuel type shifting</v>
      </c>
      <c r="L332" s="363">
        <f t="shared" si="476"/>
        <v>0</v>
      </c>
      <c r="M332" s="363">
        <f t="shared" si="476"/>
        <v>1</v>
      </c>
      <c r="N332" s="363">
        <f t="shared" si="476"/>
        <v>0.01</v>
      </c>
      <c r="O332" s="364" t="str">
        <f t="shared" si="476"/>
        <v>% of fuel shifted</v>
      </c>
      <c r="P332" s="364" t="s">
        <v>509</v>
      </c>
      <c r="Q332" s="364" t="str">
        <f t="shared" ref="Q332:R332" si="477">Q$321</f>
        <v>industry-ag-main.html#fuel-switching</v>
      </c>
      <c r="R332" s="368" t="str">
        <f t="shared" si="477"/>
        <v>industry-elec-and-hydrogen.html</v>
      </c>
      <c r="S332" s="364"/>
      <c r="T332" s="364"/>
      <c r="U332" s="8"/>
      <c r="V332" s="8"/>
      <c r="W332" s="8"/>
      <c r="X332" s="8"/>
      <c r="Y332" s="8"/>
      <c r="Z332" s="8"/>
    </row>
    <row r="333" spans="1:26" ht="15.75" customHeight="1" x14ac:dyDescent="0.45">
      <c r="A333" s="360" t="str">
        <f t="shared" ref="A333:C333" si="478">A$321</f>
        <v>Industry</v>
      </c>
      <c r="B333" s="360" t="str">
        <f t="shared" si="478"/>
        <v>Electrification + Hydrogen</v>
      </c>
      <c r="C333" s="360" t="str">
        <f t="shared" si="478"/>
        <v>Fraction of Industrial Fuel Use Shifted to Other Fuels</v>
      </c>
      <c r="D333" s="364" t="s">
        <v>457</v>
      </c>
      <c r="E333" s="364" t="s">
        <v>488</v>
      </c>
      <c r="F333" s="364" t="s">
        <v>458</v>
      </c>
      <c r="G333" s="364" t="s">
        <v>489</v>
      </c>
      <c r="H333" s="361">
        <v>393</v>
      </c>
      <c r="I333" s="362" t="s">
        <v>76</v>
      </c>
      <c r="J333" s="360" t="str">
        <f t="shared" ref="J333:O333" si="479">J$321</f>
        <v>Electrification + Hydrogen</v>
      </c>
      <c r="K333" s="360" t="str">
        <f t="shared" si="479"/>
        <v>indst fuel type shifting</v>
      </c>
      <c r="L333" s="363">
        <f t="shared" si="479"/>
        <v>0</v>
      </c>
      <c r="M333" s="363">
        <f t="shared" si="479"/>
        <v>1</v>
      </c>
      <c r="N333" s="363">
        <f t="shared" si="479"/>
        <v>0.01</v>
      </c>
      <c r="O333" s="364" t="str">
        <f t="shared" si="479"/>
        <v>% of fuel shifted</v>
      </c>
      <c r="P333" s="364" t="s">
        <v>510</v>
      </c>
      <c r="Q333" s="364" t="str">
        <f t="shared" ref="Q333:R333" si="480">Q$321</f>
        <v>industry-ag-main.html#fuel-switching</v>
      </c>
      <c r="R333" s="368" t="str">
        <f t="shared" si="480"/>
        <v>industry-elec-and-hydrogen.html</v>
      </c>
      <c r="S333" s="364"/>
      <c r="T333" s="364"/>
      <c r="U333" s="8"/>
      <c r="V333" s="8"/>
      <c r="W333" s="8"/>
      <c r="X333" s="8"/>
      <c r="Y333" s="8"/>
      <c r="Z333" s="8"/>
    </row>
    <row r="334" spans="1:26" ht="15.75" customHeight="1" x14ac:dyDescent="0.45">
      <c r="A334" s="360" t="str">
        <f t="shared" ref="A334:C334" si="481">A$321</f>
        <v>Industry</v>
      </c>
      <c r="B334" s="360" t="str">
        <f t="shared" si="481"/>
        <v>Electrification + Hydrogen</v>
      </c>
      <c r="C334" s="360" t="str">
        <f t="shared" si="481"/>
        <v>Fraction of Industrial Fuel Use Shifted to Other Fuels</v>
      </c>
      <c r="D334" s="364" t="s">
        <v>457</v>
      </c>
      <c r="E334" s="364" t="s">
        <v>491</v>
      </c>
      <c r="F334" s="364" t="s">
        <v>458</v>
      </c>
      <c r="G334" s="364" t="s">
        <v>492</v>
      </c>
      <c r="H334" s="361">
        <v>394</v>
      </c>
      <c r="I334" s="362" t="s">
        <v>76</v>
      </c>
      <c r="J334" s="360" t="str">
        <f t="shared" ref="J334:O334" si="482">J$321</f>
        <v>Electrification + Hydrogen</v>
      </c>
      <c r="K334" s="360" t="str">
        <f t="shared" si="482"/>
        <v>indst fuel type shifting</v>
      </c>
      <c r="L334" s="363">
        <f t="shared" si="482"/>
        <v>0</v>
      </c>
      <c r="M334" s="363">
        <f t="shared" si="482"/>
        <v>1</v>
      </c>
      <c r="N334" s="363">
        <f t="shared" si="482"/>
        <v>0.01</v>
      </c>
      <c r="O334" s="364" t="str">
        <f t="shared" si="482"/>
        <v>% of fuel shifted</v>
      </c>
      <c r="P334" s="364" t="s">
        <v>511</v>
      </c>
      <c r="Q334" s="364" t="str">
        <f t="shared" ref="Q334:R334" si="483">Q$321</f>
        <v>industry-ag-main.html#fuel-switching</v>
      </c>
      <c r="R334" s="368" t="str">
        <f t="shared" si="483"/>
        <v>industry-elec-and-hydrogen.html</v>
      </c>
      <c r="S334" s="364"/>
      <c r="T334" s="364"/>
      <c r="U334" s="8"/>
      <c r="V334" s="8"/>
      <c r="W334" s="8"/>
      <c r="X334" s="8"/>
      <c r="Y334" s="8"/>
      <c r="Z334" s="8"/>
    </row>
    <row r="335" spans="1:26" ht="15.75" customHeight="1" x14ac:dyDescent="0.45">
      <c r="A335" s="18" t="str">
        <f t="shared" ref="A335:C335" si="484">A$321</f>
        <v>Industry</v>
      </c>
      <c r="B335" s="18" t="str">
        <f t="shared" si="484"/>
        <v>Electrification + Hydrogen</v>
      </c>
      <c r="C335" s="18" t="str">
        <f t="shared" si="484"/>
        <v>Fraction of Industrial Fuel Use Shifted to Other Fuels</v>
      </c>
      <c r="D335" s="16" t="s">
        <v>457</v>
      </c>
      <c r="E335" s="16" t="s">
        <v>494</v>
      </c>
      <c r="F335" s="16" t="s">
        <v>458</v>
      </c>
      <c r="G335" s="16" t="s">
        <v>495</v>
      </c>
      <c r="H335" s="13">
        <v>395</v>
      </c>
      <c r="I335" s="16" t="s">
        <v>76</v>
      </c>
      <c r="J335" s="18" t="str">
        <f t="shared" ref="J335:O335" si="485">J$321</f>
        <v>Electrification + Hydrogen</v>
      </c>
      <c r="K335" s="18" t="str">
        <f t="shared" si="485"/>
        <v>indst fuel type shifting</v>
      </c>
      <c r="L335" s="19">
        <f t="shared" si="485"/>
        <v>0</v>
      </c>
      <c r="M335" s="19">
        <f t="shared" si="485"/>
        <v>1</v>
      </c>
      <c r="N335" s="19">
        <f t="shared" si="485"/>
        <v>0.01</v>
      </c>
      <c r="O335" s="20" t="str">
        <f t="shared" si="485"/>
        <v>% of fuel shifted</v>
      </c>
      <c r="P335" s="16"/>
      <c r="Q335" s="20" t="str">
        <f t="shared" ref="Q335:R335" si="486">Q$321</f>
        <v>industry-ag-main.html#fuel-switching</v>
      </c>
      <c r="R335" s="27" t="str">
        <f t="shared" si="486"/>
        <v>industry-elec-and-hydrogen.html</v>
      </c>
      <c r="S335" s="16"/>
      <c r="T335" s="16"/>
      <c r="U335" s="8"/>
      <c r="V335" s="8"/>
      <c r="W335" s="8"/>
      <c r="X335" s="8"/>
      <c r="Y335" s="8"/>
      <c r="Z335" s="8"/>
    </row>
    <row r="336" spans="1:26" ht="15.75" customHeight="1" x14ac:dyDescent="0.45">
      <c r="A336" s="18" t="str">
        <f t="shared" ref="A336:C336" si="487">A$321</f>
        <v>Industry</v>
      </c>
      <c r="B336" s="18" t="str">
        <f t="shared" si="487"/>
        <v>Electrification + Hydrogen</v>
      </c>
      <c r="C336" s="18" t="str">
        <f t="shared" si="487"/>
        <v>Fraction of Industrial Fuel Use Shifted to Other Fuels</v>
      </c>
      <c r="D336" s="16" t="s">
        <v>457</v>
      </c>
      <c r="E336" s="16" t="s">
        <v>497</v>
      </c>
      <c r="F336" s="16" t="s">
        <v>458</v>
      </c>
      <c r="G336" s="16" t="s">
        <v>498</v>
      </c>
      <c r="H336" s="13">
        <v>396</v>
      </c>
      <c r="I336" s="16" t="s">
        <v>76</v>
      </c>
      <c r="J336" s="18" t="str">
        <f t="shared" ref="J336:O336" si="488">J$321</f>
        <v>Electrification + Hydrogen</v>
      </c>
      <c r="K336" s="18" t="str">
        <f t="shared" si="488"/>
        <v>indst fuel type shifting</v>
      </c>
      <c r="L336" s="19">
        <f t="shared" si="488"/>
        <v>0</v>
      </c>
      <c r="M336" s="19">
        <f t="shared" si="488"/>
        <v>1</v>
      </c>
      <c r="N336" s="19">
        <f t="shared" si="488"/>
        <v>0.01</v>
      </c>
      <c r="O336" s="20" t="str">
        <f t="shared" si="488"/>
        <v>% of fuel shifted</v>
      </c>
      <c r="P336" s="16"/>
      <c r="Q336" s="20" t="str">
        <f t="shared" ref="Q336:R336" si="489">Q$321</f>
        <v>industry-ag-main.html#fuel-switching</v>
      </c>
      <c r="R336" s="27" t="str">
        <f t="shared" si="489"/>
        <v>industry-elec-and-hydrogen.html</v>
      </c>
      <c r="S336" s="16"/>
      <c r="T336" s="16"/>
      <c r="U336" s="8"/>
      <c r="V336" s="8"/>
      <c r="W336" s="8"/>
      <c r="X336" s="8"/>
      <c r="Y336" s="8"/>
      <c r="Z336" s="8"/>
    </row>
    <row r="337" spans="1:26" ht="15.75" customHeight="1" x14ac:dyDescent="0.45">
      <c r="A337" s="360" t="str">
        <f t="shared" ref="A337:C337" si="490">A$321</f>
        <v>Industry</v>
      </c>
      <c r="B337" s="360" t="str">
        <f t="shared" si="490"/>
        <v>Electrification + Hydrogen</v>
      </c>
      <c r="C337" s="360" t="str">
        <f t="shared" si="490"/>
        <v>Fraction of Industrial Fuel Use Shifted to Other Fuels</v>
      </c>
      <c r="D337" s="364" t="s">
        <v>457</v>
      </c>
      <c r="E337" s="364" t="s">
        <v>499</v>
      </c>
      <c r="F337" s="364" t="s">
        <v>458</v>
      </c>
      <c r="G337" s="364" t="s">
        <v>500</v>
      </c>
      <c r="H337" s="361">
        <v>397</v>
      </c>
      <c r="I337" s="362" t="s">
        <v>76</v>
      </c>
      <c r="J337" s="360" t="str">
        <f t="shared" ref="J337:O337" si="491">J$321</f>
        <v>Electrification + Hydrogen</v>
      </c>
      <c r="K337" s="360" t="str">
        <f t="shared" si="491"/>
        <v>indst fuel type shifting</v>
      </c>
      <c r="L337" s="363">
        <f t="shared" si="491"/>
        <v>0</v>
      </c>
      <c r="M337" s="363">
        <f t="shared" si="491"/>
        <v>1</v>
      </c>
      <c r="N337" s="363">
        <f t="shared" si="491"/>
        <v>0.01</v>
      </c>
      <c r="O337" s="364" t="str">
        <f t="shared" si="491"/>
        <v>% of fuel shifted</v>
      </c>
      <c r="P337" s="364" t="s">
        <v>512</v>
      </c>
      <c r="Q337" s="364" t="str">
        <f t="shared" ref="Q337:R337" si="492">Q$321</f>
        <v>industry-ag-main.html#fuel-switching</v>
      </c>
      <c r="R337" s="368" t="str">
        <f t="shared" si="492"/>
        <v>industry-elec-and-hydrogen.html</v>
      </c>
      <c r="S337" s="364"/>
      <c r="T337" s="364"/>
      <c r="U337" s="8"/>
      <c r="V337" s="8"/>
      <c r="W337" s="8"/>
      <c r="X337" s="8"/>
      <c r="Y337" s="8"/>
      <c r="Z337" s="8"/>
    </row>
    <row r="338" spans="1:26" ht="15.75" customHeight="1" x14ac:dyDescent="0.45">
      <c r="A338" s="18" t="str">
        <f t="shared" ref="A338:C338" si="493">A$321</f>
        <v>Industry</v>
      </c>
      <c r="B338" s="18" t="str">
        <f t="shared" si="493"/>
        <v>Electrification + Hydrogen</v>
      </c>
      <c r="C338" s="18" t="str">
        <f t="shared" si="493"/>
        <v>Fraction of Industrial Fuel Use Shifted to Other Fuels</v>
      </c>
      <c r="D338" s="16" t="s">
        <v>457</v>
      </c>
      <c r="E338" s="16" t="s">
        <v>501</v>
      </c>
      <c r="F338" s="16" t="s">
        <v>458</v>
      </c>
      <c r="G338" s="16" t="s">
        <v>502</v>
      </c>
      <c r="H338" s="13">
        <v>398</v>
      </c>
      <c r="I338" s="16" t="s">
        <v>76</v>
      </c>
      <c r="J338" s="18" t="str">
        <f t="shared" ref="J338:O338" si="494">J$321</f>
        <v>Electrification + Hydrogen</v>
      </c>
      <c r="K338" s="18" t="str">
        <f t="shared" si="494"/>
        <v>indst fuel type shifting</v>
      </c>
      <c r="L338" s="19">
        <f t="shared" si="494"/>
        <v>0</v>
      </c>
      <c r="M338" s="19">
        <f t="shared" si="494"/>
        <v>1</v>
      </c>
      <c r="N338" s="19">
        <f t="shared" si="494"/>
        <v>0.01</v>
      </c>
      <c r="O338" s="20" t="str">
        <f t="shared" si="494"/>
        <v>% of fuel shifted</v>
      </c>
      <c r="P338" s="16"/>
      <c r="Q338" s="20" t="str">
        <f t="shared" ref="Q338:R338" si="495">Q$321</f>
        <v>industry-ag-main.html#fuel-switching</v>
      </c>
      <c r="R338" s="27" t="str">
        <f t="shared" si="495"/>
        <v>industry-elec-and-hydrogen.html</v>
      </c>
      <c r="S338" s="16"/>
      <c r="T338" s="16"/>
      <c r="U338" s="8"/>
      <c r="V338" s="8"/>
      <c r="W338" s="8"/>
      <c r="X338" s="8"/>
      <c r="Y338" s="8"/>
      <c r="Z338" s="8"/>
    </row>
    <row r="339" spans="1:26" ht="15.75" customHeight="1" x14ac:dyDescent="0.45">
      <c r="A339" s="18" t="str">
        <f t="shared" ref="A339:C339" si="496">A$321</f>
        <v>Industry</v>
      </c>
      <c r="B339" s="18" t="str">
        <f t="shared" si="496"/>
        <v>Electrification + Hydrogen</v>
      </c>
      <c r="C339" s="18" t="str">
        <f t="shared" si="496"/>
        <v>Fraction of Industrial Fuel Use Shifted to Other Fuels</v>
      </c>
      <c r="D339" s="16" t="s">
        <v>457</v>
      </c>
      <c r="E339" s="16" t="s">
        <v>504</v>
      </c>
      <c r="F339" s="16" t="s">
        <v>458</v>
      </c>
      <c r="G339" s="16" t="s">
        <v>505</v>
      </c>
      <c r="H339" s="13">
        <v>399</v>
      </c>
      <c r="I339" s="16" t="s">
        <v>76</v>
      </c>
      <c r="J339" s="18" t="str">
        <f t="shared" ref="J339:O339" si="497">J$321</f>
        <v>Electrification + Hydrogen</v>
      </c>
      <c r="K339" s="18" t="str">
        <f t="shared" si="497"/>
        <v>indst fuel type shifting</v>
      </c>
      <c r="L339" s="19">
        <f t="shared" si="497"/>
        <v>0</v>
      </c>
      <c r="M339" s="19">
        <f t="shared" si="497"/>
        <v>1</v>
      </c>
      <c r="N339" s="19">
        <f t="shared" si="497"/>
        <v>0.01</v>
      </c>
      <c r="O339" s="20" t="str">
        <f t="shared" si="497"/>
        <v>% of fuel shifted</v>
      </c>
      <c r="P339" s="16"/>
      <c r="Q339" s="20" t="str">
        <f t="shared" ref="Q339:R339" si="498">Q$321</f>
        <v>industry-ag-main.html#fuel-switching</v>
      </c>
      <c r="R339" s="27" t="str">
        <f t="shared" si="498"/>
        <v>industry-elec-and-hydrogen.html</v>
      </c>
      <c r="S339" s="16"/>
      <c r="T339" s="16"/>
      <c r="U339" s="8"/>
      <c r="V339" s="8"/>
      <c r="W339" s="8"/>
      <c r="X339" s="8"/>
      <c r="Y339" s="8"/>
      <c r="Z339" s="8"/>
    </row>
    <row r="340" spans="1:26" ht="15.75" customHeight="1" x14ac:dyDescent="0.45">
      <c r="A340" s="18" t="str">
        <f t="shared" ref="A340:C340" si="499">A$321</f>
        <v>Industry</v>
      </c>
      <c r="B340" s="18" t="str">
        <f t="shared" si="499"/>
        <v>Electrification + Hydrogen</v>
      </c>
      <c r="C340" s="18" t="str">
        <f t="shared" si="499"/>
        <v>Fraction of Industrial Fuel Use Shifted to Other Fuels</v>
      </c>
      <c r="D340" s="16" t="s">
        <v>457</v>
      </c>
      <c r="E340" s="16" t="s">
        <v>507</v>
      </c>
      <c r="F340" s="16" t="s">
        <v>458</v>
      </c>
      <c r="G340" s="16" t="s">
        <v>508</v>
      </c>
      <c r="H340" s="13">
        <v>400</v>
      </c>
      <c r="I340" s="16" t="s">
        <v>76</v>
      </c>
      <c r="J340" s="18" t="str">
        <f t="shared" ref="J340:O340" si="500">J$321</f>
        <v>Electrification + Hydrogen</v>
      </c>
      <c r="K340" s="18" t="str">
        <f t="shared" si="500"/>
        <v>indst fuel type shifting</v>
      </c>
      <c r="L340" s="19">
        <f t="shared" si="500"/>
        <v>0</v>
      </c>
      <c r="M340" s="19">
        <f t="shared" si="500"/>
        <v>1</v>
      </c>
      <c r="N340" s="19">
        <f t="shared" si="500"/>
        <v>0.01</v>
      </c>
      <c r="O340" s="20" t="str">
        <f t="shared" si="500"/>
        <v>% of fuel shifted</v>
      </c>
      <c r="P340" s="16"/>
      <c r="Q340" s="20" t="str">
        <f t="shared" ref="Q340:R340" si="501">Q$321</f>
        <v>industry-ag-main.html#fuel-switching</v>
      </c>
      <c r="R340" s="27" t="str">
        <f t="shared" si="501"/>
        <v>industry-elec-and-hydrogen.html</v>
      </c>
      <c r="S340" s="16"/>
      <c r="T340" s="16"/>
      <c r="U340" s="8"/>
      <c r="V340" s="8"/>
      <c r="W340" s="8"/>
      <c r="X340" s="8"/>
      <c r="Y340" s="8"/>
      <c r="Z340" s="8"/>
    </row>
    <row r="341" spans="1:26" ht="15.75" customHeight="1" x14ac:dyDescent="0.45">
      <c r="A341" s="18" t="str">
        <f t="shared" ref="A341:C341" si="502">A$321</f>
        <v>Industry</v>
      </c>
      <c r="B341" s="18" t="str">
        <f t="shared" si="502"/>
        <v>Electrification + Hydrogen</v>
      </c>
      <c r="C341" s="18" t="str">
        <f t="shared" si="502"/>
        <v>Fraction of Industrial Fuel Use Shifted to Other Fuels</v>
      </c>
      <c r="D341" s="16" t="s">
        <v>459</v>
      </c>
      <c r="E341" s="16" t="s">
        <v>479</v>
      </c>
      <c r="F341" s="16" t="s">
        <v>460</v>
      </c>
      <c r="G341" s="16" t="s">
        <v>480</v>
      </c>
      <c r="H341" s="13">
        <v>401</v>
      </c>
      <c r="I341" s="16" t="s">
        <v>76</v>
      </c>
      <c r="J341" s="18" t="str">
        <f t="shared" ref="J341:O341" si="503">J$321</f>
        <v>Electrification + Hydrogen</v>
      </c>
      <c r="K341" s="18" t="str">
        <f t="shared" si="503"/>
        <v>indst fuel type shifting</v>
      </c>
      <c r="L341" s="19">
        <f t="shared" si="503"/>
        <v>0</v>
      </c>
      <c r="M341" s="19">
        <f t="shared" si="503"/>
        <v>1</v>
      </c>
      <c r="N341" s="19">
        <f t="shared" si="503"/>
        <v>0.01</v>
      </c>
      <c r="O341" s="20" t="str">
        <f t="shared" si="503"/>
        <v>% of fuel shifted</v>
      </c>
      <c r="P341" s="16"/>
      <c r="Q341" s="20" t="str">
        <f t="shared" ref="Q341:R341" si="504">Q$321</f>
        <v>industry-ag-main.html#fuel-switching</v>
      </c>
      <c r="R341" s="27" t="str">
        <f t="shared" si="504"/>
        <v>industry-elec-and-hydrogen.html</v>
      </c>
      <c r="S341" s="16"/>
      <c r="T341" s="16"/>
      <c r="U341" s="8"/>
      <c r="V341" s="8"/>
      <c r="W341" s="8"/>
      <c r="X341" s="8"/>
      <c r="Y341" s="8"/>
      <c r="Z341" s="8"/>
    </row>
    <row r="342" spans="1:26" ht="15.75" customHeight="1" x14ac:dyDescent="0.45">
      <c r="A342" s="360" t="str">
        <f t="shared" ref="A342:C342" si="505">A$321</f>
        <v>Industry</v>
      </c>
      <c r="B342" s="360" t="str">
        <f t="shared" si="505"/>
        <v>Electrification + Hydrogen</v>
      </c>
      <c r="C342" s="360" t="str">
        <f t="shared" si="505"/>
        <v>Fraction of Industrial Fuel Use Shifted to Other Fuels</v>
      </c>
      <c r="D342" s="364" t="s">
        <v>459</v>
      </c>
      <c r="E342" s="364" t="s">
        <v>485</v>
      </c>
      <c r="F342" s="364" t="s">
        <v>460</v>
      </c>
      <c r="G342" s="364" t="s">
        <v>486</v>
      </c>
      <c r="H342" s="361">
        <v>402</v>
      </c>
      <c r="I342" s="362" t="s">
        <v>76</v>
      </c>
      <c r="J342" s="360" t="str">
        <f t="shared" ref="J342:O342" si="506">J$321</f>
        <v>Electrification + Hydrogen</v>
      </c>
      <c r="K342" s="360" t="str">
        <f t="shared" si="506"/>
        <v>indst fuel type shifting</v>
      </c>
      <c r="L342" s="363">
        <f t="shared" si="506"/>
        <v>0</v>
      </c>
      <c r="M342" s="363">
        <f t="shared" si="506"/>
        <v>1</v>
      </c>
      <c r="N342" s="363">
        <f t="shared" si="506"/>
        <v>0.01</v>
      </c>
      <c r="O342" s="364" t="str">
        <f t="shared" si="506"/>
        <v>% of fuel shifted</v>
      </c>
      <c r="P342" s="364" t="s">
        <v>513</v>
      </c>
      <c r="Q342" s="364" t="str">
        <f t="shared" ref="Q342:R342" si="507">Q$321</f>
        <v>industry-ag-main.html#fuel-switching</v>
      </c>
      <c r="R342" s="368" t="str">
        <f t="shared" si="507"/>
        <v>industry-elec-and-hydrogen.html</v>
      </c>
      <c r="S342" s="364"/>
      <c r="T342" s="364"/>
      <c r="U342" s="8"/>
      <c r="V342" s="8"/>
      <c r="W342" s="8"/>
      <c r="X342" s="8"/>
      <c r="Y342" s="8"/>
      <c r="Z342" s="8"/>
    </row>
    <row r="343" spans="1:26" ht="15.75" customHeight="1" x14ac:dyDescent="0.45">
      <c r="A343" s="360" t="str">
        <f t="shared" ref="A343:C343" si="508">A$321</f>
        <v>Industry</v>
      </c>
      <c r="B343" s="360" t="str">
        <f t="shared" si="508"/>
        <v>Electrification + Hydrogen</v>
      </c>
      <c r="C343" s="360" t="str">
        <f t="shared" si="508"/>
        <v>Fraction of Industrial Fuel Use Shifted to Other Fuels</v>
      </c>
      <c r="D343" s="364" t="s">
        <v>459</v>
      </c>
      <c r="E343" s="364" t="s">
        <v>488</v>
      </c>
      <c r="F343" s="364" t="s">
        <v>460</v>
      </c>
      <c r="G343" s="364" t="s">
        <v>489</v>
      </c>
      <c r="H343" s="361">
        <v>403</v>
      </c>
      <c r="I343" s="362" t="s">
        <v>76</v>
      </c>
      <c r="J343" s="360" t="str">
        <f t="shared" ref="J343:O343" si="509">J$321</f>
        <v>Electrification + Hydrogen</v>
      </c>
      <c r="K343" s="360" t="str">
        <f t="shared" si="509"/>
        <v>indst fuel type shifting</v>
      </c>
      <c r="L343" s="363">
        <f t="shared" si="509"/>
        <v>0</v>
      </c>
      <c r="M343" s="363">
        <f t="shared" si="509"/>
        <v>1</v>
      </c>
      <c r="N343" s="363">
        <f t="shared" si="509"/>
        <v>0.01</v>
      </c>
      <c r="O343" s="364" t="str">
        <f t="shared" si="509"/>
        <v>% of fuel shifted</v>
      </c>
      <c r="P343" s="364" t="s">
        <v>514</v>
      </c>
      <c r="Q343" s="364" t="str">
        <f t="shared" ref="Q343:R343" si="510">Q$321</f>
        <v>industry-ag-main.html#fuel-switching</v>
      </c>
      <c r="R343" s="368" t="str">
        <f t="shared" si="510"/>
        <v>industry-elec-and-hydrogen.html</v>
      </c>
      <c r="S343" s="364"/>
      <c r="T343" s="364"/>
      <c r="U343" s="8"/>
      <c r="V343" s="8"/>
      <c r="W343" s="8"/>
      <c r="X343" s="8"/>
      <c r="Y343" s="8"/>
      <c r="Z343" s="8"/>
    </row>
    <row r="344" spans="1:26" ht="15.75" customHeight="1" x14ac:dyDescent="0.45">
      <c r="A344" s="18" t="str">
        <f t="shared" ref="A344:C344" si="511">A$321</f>
        <v>Industry</v>
      </c>
      <c r="B344" s="18" t="str">
        <f t="shared" si="511"/>
        <v>Electrification + Hydrogen</v>
      </c>
      <c r="C344" s="18" t="str">
        <f t="shared" si="511"/>
        <v>Fraction of Industrial Fuel Use Shifted to Other Fuels</v>
      </c>
      <c r="D344" s="16" t="s">
        <v>459</v>
      </c>
      <c r="E344" s="16" t="s">
        <v>491</v>
      </c>
      <c r="F344" s="16" t="s">
        <v>460</v>
      </c>
      <c r="G344" s="16" t="s">
        <v>492</v>
      </c>
      <c r="H344" s="13">
        <v>404</v>
      </c>
      <c r="I344" s="16" t="s">
        <v>76</v>
      </c>
      <c r="J344" s="18" t="str">
        <f t="shared" ref="J344:O344" si="512">J$321</f>
        <v>Electrification + Hydrogen</v>
      </c>
      <c r="K344" s="18" t="str">
        <f t="shared" si="512"/>
        <v>indst fuel type shifting</v>
      </c>
      <c r="L344" s="19">
        <f t="shared" si="512"/>
        <v>0</v>
      </c>
      <c r="M344" s="19">
        <f t="shared" si="512"/>
        <v>1</v>
      </c>
      <c r="N344" s="19">
        <f t="shared" si="512"/>
        <v>0.01</v>
      </c>
      <c r="O344" s="20" t="str">
        <f t="shared" si="512"/>
        <v>% of fuel shifted</v>
      </c>
      <c r="P344" s="16"/>
      <c r="Q344" s="20" t="str">
        <f t="shared" ref="Q344:R344" si="513">Q$321</f>
        <v>industry-ag-main.html#fuel-switching</v>
      </c>
      <c r="R344" s="27" t="str">
        <f t="shared" si="513"/>
        <v>industry-elec-and-hydrogen.html</v>
      </c>
      <c r="S344" s="16"/>
      <c r="T344" s="16"/>
      <c r="U344" s="8"/>
      <c r="V344" s="8"/>
      <c r="W344" s="8"/>
      <c r="X344" s="8"/>
      <c r="Y344" s="8"/>
      <c r="Z344" s="8"/>
    </row>
    <row r="345" spans="1:26" ht="15.75" customHeight="1" x14ac:dyDescent="0.45">
      <c r="A345" s="360" t="str">
        <f t="shared" ref="A345:C345" si="514">A$321</f>
        <v>Industry</v>
      </c>
      <c r="B345" s="360" t="str">
        <f t="shared" si="514"/>
        <v>Electrification + Hydrogen</v>
      </c>
      <c r="C345" s="360" t="str">
        <f t="shared" si="514"/>
        <v>Fraction of Industrial Fuel Use Shifted to Other Fuels</v>
      </c>
      <c r="D345" s="364" t="s">
        <v>459</v>
      </c>
      <c r="E345" s="364" t="s">
        <v>494</v>
      </c>
      <c r="F345" s="364" t="s">
        <v>460</v>
      </c>
      <c r="G345" s="364" t="s">
        <v>495</v>
      </c>
      <c r="H345" s="361">
        <v>405</v>
      </c>
      <c r="I345" s="362" t="s">
        <v>76</v>
      </c>
      <c r="J345" s="360" t="str">
        <f t="shared" ref="J345:O345" si="515">J$321</f>
        <v>Electrification + Hydrogen</v>
      </c>
      <c r="K345" s="360" t="str">
        <f t="shared" si="515"/>
        <v>indst fuel type shifting</v>
      </c>
      <c r="L345" s="363">
        <f t="shared" si="515"/>
        <v>0</v>
      </c>
      <c r="M345" s="363">
        <f t="shared" si="515"/>
        <v>1</v>
      </c>
      <c r="N345" s="363">
        <f t="shared" si="515"/>
        <v>0.01</v>
      </c>
      <c r="O345" s="364" t="str">
        <f t="shared" si="515"/>
        <v>% of fuel shifted</v>
      </c>
      <c r="P345" s="364" t="s">
        <v>515</v>
      </c>
      <c r="Q345" s="364" t="str">
        <f t="shared" ref="Q345:R345" si="516">Q$321</f>
        <v>industry-ag-main.html#fuel-switching</v>
      </c>
      <c r="R345" s="368" t="str">
        <f t="shared" si="516"/>
        <v>industry-elec-and-hydrogen.html</v>
      </c>
      <c r="S345" s="364"/>
      <c r="T345" s="364"/>
      <c r="U345" s="8"/>
      <c r="V345" s="8"/>
      <c r="W345" s="8"/>
      <c r="X345" s="8"/>
      <c r="Y345" s="8"/>
      <c r="Z345" s="8"/>
    </row>
    <row r="346" spans="1:26" ht="15.75" customHeight="1" x14ac:dyDescent="0.45">
      <c r="A346" s="18" t="str">
        <f t="shared" ref="A346:C346" si="517">A$321</f>
        <v>Industry</v>
      </c>
      <c r="B346" s="18" t="str">
        <f t="shared" si="517"/>
        <v>Electrification + Hydrogen</v>
      </c>
      <c r="C346" s="18" t="str">
        <f t="shared" si="517"/>
        <v>Fraction of Industrial Fuel Use Shifted to Other Fuels</v>
      </c>
      <c r="D346" s="16" t="s">
        <v>459</v>
      </c>
      <c r="E346" s="16" t="s">
        <v>497</v>
      </c>
      <c r="F346" s="16" t="s">
        <v>460</v>
      </c>
      <c r="G346" s="16" t="s">
        <v>498</v>
      </c>
      <c r="H346" s="13">
        <v>406</v>
      </c>
      <c r="I346" s="16" t="s">
        <v>76</v>
      </c>
      <c r="J346" s="18" t="str">
        <f t="shared" ref="J346:O346" si="518">J$321</f>
        <v>Electrification + Hydrogen</v>
      </c>
      <c r="K346" s="18" t="str">
        <f t="shared" si="518"/>
        <v>indst fuel type shifting</v>
      </c>
      <c r="L346" s="19">
        <f t="shared" si="518"/>
        <v>0</v>
      </c>
      <c r="M346" s="19">
        <f t="shared" si="518"/>
        <v>1</v>
      </c>
      <c r="N346" s="19">
        <f t="shared" si="518"/>
        <v>0.01</v>
      </c>
      <c r="O346" s="20" t="str">
        <f t="shared" si="518"/>
        <v>% of fuel shifted</v>
      </c>
      <c r="P346" s="16"/>
      <c r="Q346" s="20" t="str">
        <f t="shared" ref="Q346:R346" si="519">Q$321</f>
        <v>industry-ag-main.html#fuel-switching</v>
      </c>
      <c r="R346" s="27" t="str">
        <f t="shared" si="519"/>
        <v>industry-elec-and-hydrogen.html</v>
      </c>
      <c r="S346" s="16"/>
      <c r="T346" s="16"/>
      <c r="U346" s="8"/>
      <c r="V346" s="8"/>
      <c r="W346" s="8"/>
      <c r="X346" s="8"/>
      <c r="Y346" s="8"/>
      <c r="Z346" s="8"/>
    </row>
    <row r="347" spans="1:26" ht="15.75" customHeight="1" x14ac:dyDescent="0.45">
      <c r="A347" s="18" t="str">
        <f t="shared" ref="A347:C347" si="520">A$321</f>
        <v>Industry</v>
      </c>
      <c r="B347" s="18" t="str">
        <f t="shared" si="520"/>
        <v>Electrification + Hydrogen</v>
      </c>
      <c r="C347" s="18" t="str">
        <f t="shared" si="520"/>
        <v>Fraction of Industrial Fuel Use Shifted to Other Fuels</v>
      </c>
      <c r="D347" s="16" t="s">
        <v>459</v>
      </c>
      <c r="E347" s="16" t="s">
        <v>499</v>
      </c>
      <c r="F347" s="16" t="s">
        <v>460</v>
      </c>
      <c r="G347" s="16" t="s">
        <v>500</v>
      </c>
      <c r="H347" s="13">
        <v>407</v>
      </c>
      <c r="I347" s="16" t="s">
        <v>76</v>
      </c>
      <c r="J347" s="18" t="str">
        <f t="shared" ref="J347:O347" si="521">J$321</f>
        <v>Electrification + Hydrogen</v>
      </c>
      <c r="K347" s="18" t="str">
        <f t="shared" si="521"/>
        <v>indst fuel type shifting</v>
      </c>
      <c r="L347" s="19">
        <f t="shared" si="521"/>
        <v>0</v>
      </c>
      <c r="M347" s="19">
        <f t="shared" si="521"/>
        <v>1</v>
      </c>
      <c r="N347" s="19">
        <f t="shared" si="521"/>
        <v>0.01</v>
      </c>
      <c r="O347" s="20" t="str">
        <f t="shared" si="521"/>
        <v>% of fuel shifted</v>
      </c>
      <c r="P347" s="16"/>
      <c r="Q347" s="20" t="str">
        <f t="shared" ref="Q347:R347" si="522">Q$321</f>
        <v>industry-ag-main.html#fuel-switching</v>
      </c>
      <c r="R347" s="27" t="str">
        <f t="shared" si="522"/>
        <v>industry-elec-and-hydrogen.html</v>
      </c>
      <c r="S347" s="16"/>
      <c r="T347" s="16"/>
      <c r="U347" s="8"/>
      <c r="V347" s="8"/>
      <c r="W347" s="8"/>
      <c r="X347" s="8"/>
      <c r="Y347" s="8"/>
      <c r="Z347" s="8"/>
    </row>
    <row r="348" spans="1:26" ht="15.75" customHeight="1" x14ac:dyDescent="0.45">
      <c r="A348" s="360" t="str">
        <f t="shared" ref="A348:C348" si="523">A$321</f>
        <v>Industry</v>
      </c>
      <c r="B348" s="360" t="str">
        <f t="shared" si="523"/>
        <v>Electrification + Hydrogen</v>
      </c>
      <c r="C348" s="360" t="str">
        <f t="shared" si="523"/>
        <v>Fraction of Industrial Fuel Use Shifted to Other Fuels</v>
      </c>
      <c r="D348" s="364" t="s">
        <v>459</v>
      </c>
      <c r="E348" s="364" t="s">
        <v>501</v>
      </c>
      <c r="F348" s="364" t="s">
        <v>460</v>
      </c>
      <c r="G348" s="364" t="s">
        <v>502</v>
      </c>
      <c r="H348" s="361">
        <v>408</v>
      </c>
      <c r="I348" s="362" t="s">
        <v>76</v>
      </c>
      <c r="J348" s="360" t="str">
        <f t="shared" ref="J348:O348" si="524">J$321</f>
        <v>Electrification + Hydrogen</v>
      </c>
      <c r="K348" s="360" t="str">
        <f t="shared" si="524"/>
        <v>indst fuel type shifting</v>
      </c>
      <c r="L348" s="363">
        <f t="shared" si="524"/>
        <v>0</v>
      </c>
      <c r="M348" s="363">
        <f t="shared" si="524"/>
        <v>1</v>
      </c>
      <c r="N348" s="363">
        <f t="shared" si="524"/>
        <v>0.01</v>
      </c>
      <c r="O348" s="364" t="str">
        <f t="shared" si="524"/>
        <v>% of fuel shifted</v>
      </c>
      <c r="P348" s="364" t="s">
        <v>516</v>
      </c>
      <c r="Q348" s="364" t="str">
        <f t="shared" ref="Q348:R348" si="525">Q$321</f>
        <v>industry-ag-main.html#fuel-switching</v>
      </c>
      <c r="R348" s="368" t="str">
        <f t="shared" si="525"/>
        <v>industry-elec-and-hydrogen.html</v>
      </c>
      <c r="S348" s="364"/>
      <c r="T348" s="364"/>
      <c r="U348" s="8"/>
      <c r="V348" s="8"/>
      <c r="W348" s="8"/>
      <c r="X348" s="8"/>
      <c r="Y348" s="8"/>
      <c r="Z348" s="8"/>
    </row>
    <row r="349" spans="1:26" ht="15.75" customHeight="1" x14ac:dyDescent="0.45">
      <c r="A349" s="360" t="str">
        <f t="shared" ref="A349:C349" si="526">A$321</f>
        <v>Industry</v>
      </c>
      <c r="B349" s="360" t="str">
        <f t="shared" si="526"/>
        <v>Electrification + Hydrogen</v>
      </c>
      <c r="C349" s="360" t="str">
        <f t="shared" si="526"/>
        <v>Fraction of Industrial Fuel Use Shifted to Other Fuels</v>
      </c>
      <c r="D349" s="364" t="s">
        <v>459</v>
      </c>
      <c r="E349" s="364" t="s">
        <v>504</v>
      </c>
      <c r="F349" s="364" t="s">
        <v>460</v>
      </c>
      <c r="G349" s="364" t="s">
        <v>505</v>
      </c>
      <c r="H349" s="361">
        <v>409</v>
      </c>
      <c r="I349" s="362" t="s">
        <v>76</v>
      </c>
      <c r="J349" s="360" t="str">
        <f t="shared" ref="J349:O349" si="527">J$321</f>
        <v>Electrification + Hydrogen</v>
      </c>
      <c r="K349" s="360" t="str">
        <f t="shared" si="527"/>
        <v>indst fuel type shifting</v>
      </c>
      <c r="L349" s="363">
        <f t="shared" si="527"/>
        <v>0</v>
      </c>
      <c r="M349" s="363">
        <f t="shared" si="527"/>
        <v>1</v>
      </c>
      <c r="N349" s="363">
        <f t="shared" si="527"/>
        <v>0.01</v>
      </c>
      <c r="O349" s="364" t="str">
        <f t="shared" si="527"/>
        <v>% of fuel shifted</v>
      </c>
      <c r="P349" s="364" t="s">
        <v>517</v>
      </c>
      <c r="Q349" s="364" t="str">
        <f t="shared" ref="Q349:R349" si="528">Q$321</f>
        <v>industry-ag-main.html#fuel-switching</v>
      </c>
      <c r="R349" s="368" t="str">
        <f t="shared" si="528"/>
        <v>industry-elec-and-hydrogen.html</v>
      </c>
      <c r="S349" s="364"/>
      <c r="T349" s="364"/>
      <c r="U349" s="8"/>
      <c r="V349" s="8"/>
      <c r="W349" s="8"/>
      <c r="X349" s="8"/>
      <c r="Y349" s="8"/>
      <c r="Z349" s="8"/>
    </row>
    <row r="350" spans="1:26" ht="15.75" customHeight="1" x14ac:dyDescent="0.45">
      <c r="A350" s="18" t="str">
        <f t="shared" ref="A350:C350" si="529">A$321</f>
        <v>Industry</v>
      </c>
      <c r="B350" s="18" t="str">
        <f t="shared" si="529"/>
        <v>Electrification + Hydrogen</v>
      </c>
      <c r="C350" s="18" t="str">
        <f t="shared" si="529"/>
        <v>Fraction of Industrial Fuel Use Shifted to Other Fuels</v>
      </c>
      <c r="D350" s="16" t="s">
        <v>459</v>
      </c>
      <c r="E350" s="16" t="s">
        <v>507</v>
      </c>
      <c r="F350" s="16" t="s">
        <v>460</v>
      </c>
      <c r="G350" s="16" t="s">
        <v>508</v>
      </c>
      <c r="H350" s="13">
        <v>410</v>
      </c>
      <c r="I350" s="16" t="s">
        <v>76</v>
      </c>
      <c r="J350" s="18" t="str">
        <f t="shared" ref="J350:O350" si="530">J$321</f>
        <v>Electrification + Hydrogen</v>
      </c>
      <c r="K350" s="18" t="str">
        <f t="shared" si="530"/>
        <v>indst fuel type shifting</v>
      </c>
      <c r="L350" s="19">
        <f t="shared" si="530"/>
        <v>0</v>
      </c>
      <c r="M350" s="19">
        <f t="shared" si="530"/>
        <v>1</v>
      </c>
      <c r="N350" s="19">
        <f t="shared" si="530"/>
        <v>0.01</v>
      </c>
      <c r="O350" s="20" t="str">
        <f t="shared" si="530"/>
        <v>% of fuel shifted</v>
      </c>
      <c r="P350" s="16"/>
      <c r="Q350" s="20" t="str">
        <f t="shared" ref="Q350:R350" si="531">Q$321</f>
        <v>industry-ag-main.html#fuel-switching</v>
      </c>
      <c r="R350" s="27" t="str">
        <f t="shared" si="531"/>
        <v>industry-elec-and-hydrogen.html</v>
      </c>
      <c r="S350" s="16"/>
      <c r="T350" s="16"/>
      <c r="U350" s="8"/>
      <c r="V350" s="8"/>
      <c r="W350" s="8"/>
      <c r="X350" s="8"/>
      <c r="Y350" s="8"/>
      <c r="Z350" s="8"/>
    </row>
    <row r="351" spans="1:26" ht="15.75" customHeight="1" x14ac:dyDescent="0.45">
      <c r="A351" s="18" t="str">
        <f t="shared" ref="A351:C351" si="532">A$321</f>
        <v>Industry</v>
      </c>
      <c r="B351" s="18" t="str">
        <f t="shared" si="532"/>
        <v>Electrification + Hydrogen</v>
      </c>
      <c r="C351" s="18" t="str">
        <f t="shared" si="532"/>
        <v>Fraction of Industrial Fuel Use Shifted to Other Fuels</v>
      </c>
      <c r="D351" s="16" t="s">
        <v>461</v>
      </c>
      <c r="E351" s="16" t="s">
        <v>479</v>
      </c>
      <c r="F351" s="16" t="s">
        <v>462</v>
      </c>
      <c r="G351" s="16" t="s">
        <v>480</v>
      </c>
      <c r="H351" s="13">
        <v>411</v>
      </c>
      <c r="I351" s="16" t="s">
        <v>76</v>
      </c>
      <c r="J351" s="18" t="str">
        <f t="shared" ref="J351:O351" si="533">J$321</f>
        <v>Electrification + Hydrogen</v>
      </c>
      <c r="K351" s="18" t="str">
        <f t="shared" si="533"/>
        <v>indst fuel type shifting</v>
      </c>
      <c r="L351" s="19">
        <f t="shared" si="533"/>
        <v>0</v>
      </c>
      <c r="M351" s="19">
        <f t="shared" si="533"/>
        <v>1</v>
      </c>
      <c r="N351" s="19">
        <f t="shared" si="533"/>
        <v>0.01</v>
      </c>
      <c r="O351" s="20" t="str">
        <f t="shared" si="533"/>
        <v>% of fuel shifted</v>
      </c>
      <c r="P351" s="16"/>
      <c r="Q351" s="20" t="str">
        <f t="shared" ref="Q351:R351" si="534">Q$321</f>
        <v>industry-ag-main.html#fuel-switching</v>
      </c>
      <c r="R351" s="27" t="str">
        <f t="shared" si="534"/>
        <v>industry-elec-and-hydrogen.html</v>
      </c>
      <c r="S351" s="16"/>
      <c r="T351" s="16"/>
      <c r="U351" s="8"/>
      <c r="V351" s="8"/>
      <c r="W351" s="8"/>
      <c r="X351" s="8"/>
      <c r="Y351" s="8"/>
      <c r="Z351" s="8"/>
    </row>
    <row r="352" spans="1:26" ht="15.75" customHeight="1" x14ac:dyDescent="0.45">
      <c r="A352" s="360" t="str">
        <f t="shared" ref="A352:C352" si="535">A$321</f>
        <v>Industry</v>
      </c>
      <c r="B352" s="360" t="str">
        <f t="shared" si="535"/>
        <v>Electrification + Hydrogen</v>
      </c>
      <c r="C352" s="360" t="str">
        <f t="shared" si="535"/>
        <v>Fraction of Industrial Fuel Use Shifted to Other Fuels</v>
      </c>
      <c r="D352" s="364" t="s">
        <v>461</v>
      </c>
      <c r="E352" s="364" t="s">
        <v>485</v>
      </c>
      <c r="F352" s="364" t="s">
        <v>462</v>
      </c>
      <c r="G352" s="364" t="s">
        <v>486</v>
      </c>
      <c r="H352" s="361">
        <v>412</v>
      </c>
      <c r="I352" s="362" t="s">
        <v>76</v>
      </c>
      <c r="J352" s="360" t="str">
        <f t="shared" ref="J352:O352" si="536">J$321</f>
        <v>Electrification + Hydrogen</v>
      </c>
      <c r="K352" s="360" t="str">
        <f t="shared" si="536"/>
        <v>indst fuel type shifting</v>
      </c>
      <c r="L352" s="363">
        <f t="shared" si="536"/>
        <v>0</v>
      </c>
      <c r="M352" s="363">
        <f t="shared" si="536"/>
        <v>1</v>
      </c>
      <c r="N352" s="363">
        <f t="shared" si="536"/>
        <v>0.01</v>
      </c>
      <c r="O352" s="364" t="str">
        <f t="shared" si="536"/>
        <v>% of fuel shifted</v>
      </c>
      <c r="P352" s="364" t="s">
        <v>518</v>
      </c>
      <c r="Q352" s="364" t="str">
        <f t="shared" ref="Q352:R352" si="537">Q$321</f>
        <v>industry-ag-main.html#fuel-switching</v>
      </c>
      <c r="R352" s="368" t="str">
        <f t="shared" si="537"/>
        <v>industry-elec-and-hydrogen.html</v>
      </c>
      <c r="S352" s="364"/>
      <c r="T352" s="364"/>
      <c r="U352" s="8"/>
      <c r="V352" s="8"/>
      <c r="W352" s="8"/>
      <c r="X352" s="8"/>
      <c r="Y352" s="8"/>
      <c r="Z352" s="8"/>
    </row>
    <row r="353" spans="1:26" ht="15.75" customHeight="1" x14ac:dyDescent="0.45">
      <c r="A353" s="360" t="str">
        <f t="shared" ref="A353:C353" si="538">A$321</f>
        <v>Industry</v>
      </c>
      <c r="B353" s="360" t="str">
        <f t="shared" si="538"/>
        <v>Electrification + Hydrogen</v>
      </c>
      <c r="C353" s="360" t="str">
        <f t="shared" si="538"/>
        <v>Fraction of Industrial Fuel Use Shifted to Other Fuels</v>
      </c>
      <c r="D353" s="364" t="s">
        <v>461</v>
      </c>
      <c r="E353" s="364" t="s">
        <v>488</v>
      </c>
      <c r="F353" s="364" t="s">
        <v>462</v>
      </c>
      <c r="G353" s="364" t="s">
        <v>489</v>
      </c>
      <c r="H353" s="361">
        <v>413</v>
      </c>
      <c r="I353" s="362" t="s">
        <v>76</v>
      </c>
      <c r="J353" s="360" t="str">
        <f t="shared" ref="J353:O353" si="539">J$321</f>
        <v>Electrification + Hydrogen</v>
      </c>
      <c r="K353" s="360" t="str">
        <f t="shared" si="539"/>
        <v>indst fuel type shifting</v>
      </c>
      <c r="L353" s="363">
        <f t="shared" si="539"/>
        <v>0</v>
      </c>
      <c r="M353" s="363">
        <f t="shared" si="539"/>
        <v>1</v>
      </c>
      <c r="N353" s="363">
        <f t="shared" si="539"/>
        <v>0.01</v>
      </c>
      <c r="O353" s="364" t="str">
        <f t="shared" si="539"/>
        <v>% of fuel shifted</v>
      </c>
      <c r="P353" s="364" t="s">
        <v>519</v>
      </c>
      <c r="Q353" s="364" t="str">
        <f t="shared" ref="Q353:R353" si="540">Q$321</f>
        <v>industry-ag-main.html#fuel-switching</v>
      </c>
      <c r="R353" s="368" t="str">
        <f t="shared" si="540"/>
        <v>industry-elec-and-hydrogen.html</v>
      </c>
      <c r="S353" s="364"/>
      <c r="T353" s="364"/>
      <c r="U353" s="8"/>
      <c r="V353" s="8"/>
      <c r="W353" s="8"/>
      <c r="X353" s="8"/>
      <c r="Y353" s="8"/>
      <c r="Z353" s="8"/>
    </row>
    <row r="354" spans="1:26" ht="15.75" customHeight="1" x14ac:dyDescent="0.45">
      <c r="A354" s="18" t="str">
        <f t="shared" ref="A354:C354" si="541">A$321</f>
        <v>Industry</v>
      </c>
      <c r="B354" s="18" t="str">
        <f t="shared" si="541"/>
        <v>Electrification + Hydrogen</v>
      </c>
      <c r="C354" s="18" t="str">
        <f t="shared" si="541"/>
        <v>Fraction of Industrial Fuel Use Shifted to Other Fuels</v>
      </c>
      <c r="D354" s="16" t="s">
        <v>461</v>
      </c>
      <c r="E354" s="16" t="s">
        <v>491</v>
      </c>
      <c r="F354" s="16" t="s">
        <v>462</v>
      </c>
      <c r="G354" s="16" t="s">
        <v>492</v>
      </c>
      <c r="H354" s="13">
        <v>414</v>
      </c>
      <c r="I354" s="16" t="s">
        <v>76</v>
      </c>
      <c r="J354" s="18" t="str">
        <f t="shared" ref="J354:O354" si="542">J$321</f>
        <v>Electrification + Hydrogen</v>
      </c>
      <c r="K354" s="18" t="str">
        <f t="shared" si="542"/>
        <v>indst fuel type shifting</v>
      </c>
      <c r="L354" s="19">
        <f t="shared" si="542"/>
        <v>0</v>
      </c>
      <c r="M354" s="19">
        <f t="shared" si="542"/>
        <v>1</v>
      </c>
      <c r="N354" s="19">
        <f t="shared" si="542"/>
        <v>0.01</v>
      </c>
      <c r="O354" s="20" t="str">
        <f t="shared" si="542"/>
        <v>% of fuel shifted</v>
      </c>
      <c r="P354" s="16"/>
      <c r="Q354" s="20" t="str">
        <f t="shared" ref="Q354:R354" si="543">Q$321</f>
        <v>industry-ag-main.html#fuel-switching</v>
      </c>
      <c r="R354" s="27" t="str">
        <f t="shared" si="543"/>
        <v>industry-elec-and-hydrogen.html</v>
      </c>
      <c r="S354" s="16"/>
      <c r="T354" s="16"/>
      <c r="U354" s="8"/>
      <c r="V354" s="8"/>
      <c r="W354" s="8"/>
      <c r="X354" s="8"/>
      <c r="Y354" s="8"/>
      <c r="Z354" s="8"/>
    </row>
    <row r="355" spans="1:26" ht="15.75" customHeight="1" x14ac:dyDescent="0.45">
      <c r="A355" s="360" t="str">
        <f t="shared" ref="A355:C355" si="544">A$321</f>
        <v>Industry</v>
      </c>
      <c r="B355" s="360" t="str">
        <f t="shared" si="544"/>
        <v>Electrification + Hydrogen</v>
      </c>
      <c r="C355" s="360" t="str">
        <f t="shared" si="544"/>
        <v>Fraction of Industrial Fuel Use Shifted to Other Fuels</v>
      </c>
      <c r="D355" s="364" t="s">
        <v>461</v>
      </c>
      <c r="E355" s="364" t="s">
        <v>494</v>
      </c>
      <c r="F355" s="364" t="s">
        <v>462</v>
      </c>
      <c r="G355" s="364" t="s">
        <v>495</v>
      </c>
      <c r="H355" s="361">
        <v>415</v>
      </c>
      <c r="I355" s="362" t="s">
        <v>76</v>
      </c>
      <c r="J355" s="360" t="str">
        <f t="shared" ref="J355:O355" si="545">J$321</f>
        <v>Electrification + Hydrogen</v>
      </c>
      <c r="K355" s="360" t="str">
        <f t="shared" si="545"/>
        <v>indst fuel type shifting</v>
      </c>
      <c r="L355" s="363">
        <f t="shared" si="545"/>
        <v>0</v>
      </c>
      <c r="M355" s="363">
        <f t="shared" si="545"/>
        <v>1</v>
      </c>
      <c r="N355" s="363">
        <f t="shared" si="545"/>
        <v>0.01</v>
      </c>
      <c r="O355" s="364" t="str">
        <f t="shared" si="545"/>
        <v>% of fuel shifted</v>
      </c>
      <c r="P355" s="364" t="s">
        <v>520</v>
      </c>
      <c r="Q355" s="364" t="str">
        <f t="shared" ref="Q355:R355" si="546">Q$321</f>
        <v>industry-ag-main.html#fuel-switching</v>
      </c>
      <c r="R355" s="368" t="str">
        <f t="shared" si="546"/>
        <v>industry-elec-and-hydrogen.html</v>
      </c>
      <c r="S355" s="364"/>
      <c r="T355" s="364"/>
      <c r="U355" s="8"/>
      <c r="V355" s="8"/>
      <c r="W355" s="8"/>
      <c r="X355" s="8"/>
      <c r="Y355" s="8"/>
      <c r="Z355" s="8"/>
    </row>
    <row r="356" spans="1:26" ht="15.75" customHeight="1" x14ac:dyDescent="0.45">
      <c r="A356" s="18" t="str">
        <f t="shared" ref="A356:C356" si="547">A$321</f>
        <v>Industry</v>
      </c>
      <c r="B356" s="18" t="str">
        <f t="shared" si="547"/>
        <v>Electrification + Hydrogen</v>
      </c>
      <c r="C356" s="18" t="str">
        <f t="shared" si="547"/>
        <v>Fraction of Industrial Fuel Use Shifted to Other Fuels</v>
      </c>
      <c r="D356" s="16" t="s">
        <v>461</v>
      </c>
      <c r="E356" s="16" t="s">
        <v>497</v>
      </c>
      <c r="F356" s="16" t="s">
        <v>462</v>
      </c>
      <c r="G356" s="16" t="s">
        <v>498</v>
      </c>
      <c r="H356" s="13">
        <v>416</v>
      </c>
      <c r="I356" s="16" t="s">
        <v>76</v>
      </c>
      <c r="J356" s="18" t="str">
        <f t="shared" ref="J356:O356" si="548">J$321</f>
        <v>Electrification + Hydrogen</v>
      </c>
      <c r="K356" s="18" t="str">
        <f t="shared" si="548"/>
        <v>indst fuel type shifting</v>
      </c>
      <c r="L356" s="19">
        <f t="shared" si="548"/>
        <v>0</v>
      </c>
      <c r="M356" s="19">
        <f t="shared" si="548"/>
        <v>1</v>
      </c>
      <c r="N356" s="19">
        <f t="shared" si="548"/>
        <v>0.01</v>
      </c>
      <c r="O356" s="20" t="str">
        <f t="shared" si="548"/>
        <v>% of fuel shifted</v>
      </c>
      <c r="P356" s="16"/>
      <c r="Q356" s="20" t="str">
        <f t="shared" ref="Q356:R356" si="549">Q$321</f>
        <v>industry-ag-main.html#fuel-switching</v>
      </c>
      <c r="R356" s="27" t="str">
        <f t="shared" si="549"/>
        <v>industry-elec-and-hydrogen.html</v>
      </c>
      <c r="S356" s="16"/>
      <c r="T356" s="16"/>
      <c r="U356" s="8"/>
      <c r="V356" s="8"/>
      <c r="W356" s="8"/>
      <c r="X356" s="8"/>
      <c r="Y356" s="8"/>
      <c r="Z356" s="8"/>
    </row>
    <row r="357" spans="1:26" ht="15.75" customHeight="1" x14ac:dyDescent="0.45">
      <c r="A357" s="18" t="str">
        <f t="shared" ref="A357:C357" si="550">A$321</f>
        <v>Industry</v>
      </c>
      <c r="B357" s="18" t="str">
        <f t="shared" si="550"/>
        <v>Electrification + Hydrogen</v>
      </c>
      <c r="C357" s="18" t="str">
        <f t="shared" si="550"/>
        <v>Fraction of Industrial Fuel Use Shifted to Other Fuels</v>
      </c>
      <c r="D357" s="16" t="s">
        <v>461</v>
      </c>
      <c r="E357" s="16" t="s">
        <v>499</v>
      </c>
      <c r="F357" s="16" t="s">
        <v>462</v>
      </c>
      <c r="G357" s="16" t="s">
        <v>500</v>
      </c>
      <c r="H357" s="13">
        <v>417</v>
      </c>
      <c r="I357" s="16" t="s">
        <v>76</v>
      </c>
      <c r="J357" s="18" t="str">
        <f t="shared" ref="J357:O357" si="551">J$321</f>
        <v>Electrification + Hydrogen</v>
      </c>
      <c r="K357" s="18" t="str">
        <f t="shared" si="551"/>
        <v>indst fuel type shifting</v>
      </c>
      <c r="L357" s="19">
        <f t="shared" si="551"/>
        <v>0</v>
      </c>
      <c r="M357" s="19">
        <f t="shared" si="551"/>
        <v>1</v>
      </c>
      <c r="N357" s="19">
        <f t="shared" si="551"/>
        <v>0.01</v>
      </c>
      <c r="O357" s="20" t="str">
        <f t="shared" si="551"/>
        <v>% of fuel shifted</v>
      </c>
      <c r="P357" s="16"/>
      <c r="Q357" s="20" t="str">
        <f t="shared" ref="Q357:R357" si="552">Q$321</f>
        <v>industry-ag-main.html#fuel-switching</v>
      </c>
      <c r="R357" s="27" t="str">
        <f t="shared" si="552"/>
        <v>industry-elec-and-hydrogen.html</v>
      </c>
      <c r="S357" s="16"/>
      <c r="T357" s="16"/>
      <c r="U357" s="8"/>
      <c r="V357" s="8"/>
      <c r="W357" s="8"/>
      <c r="X357" s="8"/>
      <c r="Y357" s="8"/>
      <c r="Z357" s="8"/>
    </row>
    <row r="358" spans="1:26" ht="15.75" customHeight="1" x14ac:dyDescent="0.45">
      <c r="A358" s="360" t="str">
        <f t="shared" ref="A358:C358" si="553">A$321</f>
        <v>Industry</v>
      </c>
      <c r="B358" s="360" t="str">
        <f t="shared" si="553"/>
        <v>Electrification + Hydrogen</v>
      </c>
      <c r="C358" s="360" t="str">
        <f t="shared" si="553"/>
        <v>Fraction of Industrial Fuel Use Shifted to Other Fuels</v>
      </c>
      <c r="D358" s="364" t="s">
        <v>461</v>
      </c>
      <c r="E358" s="364" t="s">
        <v>501</v>
      </c>
      <c r="F358" s="364" t="s">
        <v>462</v>
      </c>
      <c r="G358" s="364" t="s">
        <v>502</v>
      </c>
      <c r="H358" s="361">
        <v>418</v>
      </c>
      <c r="I358" s="362" t="s">
        <v>76</v>
      </c>
      <c r="J358" s="360" t="str">
        <f t="shared" ref="J358:O358" si="554">J$321</f>
        <v>Electrification + Hydrogen</v>
      </c>
      <c r="K358" s="360" t="str">
        <f t="shared" si="554"/>
        <v>indst fuel type shifting</v>
      </c>
      <c r="L358" s="363">
        <f t="shared" si="554"/>
        <v>0</v>
      </c>
      <c r="M358" s="363">
        <f t="shared" si="554"/>
        <v>1</v>
      </c>
      <c r="N358" s="363">
        <f t="shared" si="554"/>
        <v>0.01</v>
      </c>
      <c r="O358" s="364" t="str">
        <f t="shared" si="554"/>
        <v>% of fuel shifted</v>
      </c>
      <c r="P358" s="364" t="s">
        <v>521</v>
      </c>
      <c r="Q358" s="364" t="str">
        <f t="shared" ref="Q358:R358" si="555">Q$321</f>
        <v>industry-ag-main.html#fuel-switching</v>
      </c>
      <c r="R358" s="368" t="str">
        <f t="shared" si="555"/>
        <v>industry-elec-and-hydrogen.html</v>
      </c>
      <c r="S358" s="364"/>
      <c r="T358" s="364"/>
      <c r="U358" s="8"/>
      <c r="V358" s="8"/>
      <c r="W358" s="8"/>
      <c r="X358" s="8"/>
      <c r="Y358" s="8"/>
      <c r="Z358" s="8"/>
    </row>
    <row r="359" spans="1:26" ht="15.75" customHeight="1" x14ac:dyDescent="0.45">
      <c r="A359" s="360" t="str">
        <f t="shared" ref="A359:C359" si="556">A$321</f>
        <v>Industry</v>
      </c>
      <c r="B359" s="360" t="str">
        <f t="shared" si="556"/>
        <v>Electrification + Hydrogen</v>
      </c>
      <c r="C359" s="360" t="str">
        <f t="shared" si="556"/>
        <v>Fraction of Industrial Fuel Use Shifted to Other Fuels</v>
      </c>
      <c r="D359" s="364" t="s">
        <v>461</v>
      </c>
      <c r="E359" s="364" t="s">
        <v>504</v>
      </c>
      <c r="F359" s="364" t="s">
        <v>462</v>
      </c>
      <c r="G359" s="364" t="s">
        <v>505</v>
      </c>
      <c r="H359" s="361">
        <v>419</v>
      </c>
      <c r="I359" s="362" t="s">
        <v>76</v>
      </c>
      <c r="J359" s="360" t="str">
        <f t="shared" ref="J359:O359" si="557">J$321</f>
        <v>Electrification + Hydrogen</v>
      </c>
      <c r="K359" s="360" t="str">
        <f t="shared" si="557"/>
        <v>indst fuel type shifting</v>
      </c>
      <c r="L359" s="363">
        <f t="shared" si="557"/>
        <v>0</v>
      </c>
      <c r="M359" s="363">
        <f t="shared" si="557"/>
        <v>1</v>
      </c>
      <c r="N359" s="363">
        <f t="shared" si="557"/>
        <v>0.01</v>
      </c>
      <c r="O359" s="364" t="str">
        <f t="shared" si="557"/>
        <v>% of fuel shifted</v>
      </c>
      <c r="P359" s="364" t="s">
        <v>522</v>
      </c>
      <c r="Q359" s="364" t="str">
        <f t="shared" ref="Q359:R359" si="558">Q$321</f>
        <v>industry-ag-main.html#fuel-switching</v>
      </c>
      <c r="R359" s="368" t="str">
        <f t="shared" si="558"/>
        <v>industry-elec-and-hydrogen.html</v>
      </c>
      <c r="S359" s="364"/>
      <c r="T359" s="364"/>
      <c r="U359" s="8"/>
      <c r="V359" s="8"/>
      <c r="W359" s="8"/>
      <c r="X359" s="8"/>
      <c r="Y359" s="8"/>
      <c r="Z359" s="8"/>
    </row>
    <row r="360" spans="1:26" ht="15.75" customHeight="1" x14ac:dyDescent="0.45">
      <c r="A360" s="18" t="str">
        <f t="shared" ref="A360:C360" si="559">A$321</f>
        <v>Industry</v>
      </c>
      <c r="B360" s="18" t="str">
        <f t="shared" si="559"/>
        <v>Electrification + Hydrogen</v>
      </c>
      <c r="C360" s="18" t="str">
        <f t="shared" si="559"/>
        <v>Fraction of Industrial Fuel Use Shifted to Other Fuels</v>
      </c>
      <c r="D360" s="16" t="s">
        <v>461</v>
      </c>
      <c r="E360" s="16" t="s">
        <v>507</v>
      </c>
      <c r="F360" s="16" t="s">
        <v>462</v>
      </c>
      <c r="G360" s="16" t="s">
        <v>508</v>
      </c>
      <c r="H360" s="13">
        <v>420</v>
      </c>
      <c r="I360" s="16" t="s">
        <v>76</v>
      </c>
      <c r="J360" s="18" t="str">
        <f t="shared" ref="J360:O360" si="560">J$321</f>
        <v>Electrification + Hydrogen</v>
      </c>
      <c r="K360" s="18" t="str">
        <f t="shared" si="560"/>
        <v>indst fuel type shifting</v>
      </c>
      <c r="L360" s="19">
        <f t="shared" si="560"/>
        <v>0</v>
      </c>
      <c r="M360" s="19">
        <f t="shared" si="560"/>
        <v>1</v>
      </c>
      <c r="N360" s="19">
        <f t="shared" si="560"/>
        <v>0.01</v>
      </c>
      <c r="O360" s="20" t="str">
        <f t="shared" si="560"/>
        <v>% of fuel shifted</v>
      </c>
      <c r="P360" s="16"/>
      <c r="Q360" s="20" t="str">
        <f t="shared" ref="Q360:R360" si="561">Q$321</f>
        <v>industry-ag-main.html#fuel-switching</v>
      </c>
      <c r="R360" s="27" t="str">
        <f t="shared" si="561"/>
        <v>industry-elec-and-hydrogen.html</v>
      </c>
      <c r="S360" s="16"/>
      <c r="T360" s="16"/>
      <c r="U360" s="8"/>
      <c r="V360" s="8"/>
      <c r="W360" s="8"/>
      <c r="X360" s="8"/>
      <c r="Y360" s="8"/>
      <c r="Z360" s="8"/>
    </row>
    <row r="361" spans="1:26" ht="15.75" customHeight="1" x14ac:dyDescent="0.45">
      <c r="A361" s="18" t="str">
        <f t="shared" ref="A361:C361" si="562">A$321</f>
        <v>Industry</v>
      </c>
      <c r="B361" s="18" t="str">
        <f t="shared" si="562"/>
        <v>Electrification + Hydrogen</v>
      </c>
      <c r="C361" s="18" t="str">
        <f t="shared" si="562"/>
        <v>Fraction of Industrial Fuel Use Shifted to Other Fuels</v>
      </c>
      <c r="D361" s="16" t="s">
        <v>463</v>
      </c>
      <c r="E361" s="16" t="s">
        <v>479</v>
      </c>
      <c r="F361" s="16" t="s">
        <v>464</v>
      </c>
      <c r="G361" s="16" t="s">
        <v>480</v>
      </c>
      <c r="H361" s="13">
        <v>421</v>
      </c>
      <c r="I361" s="16" t="s">
        <v>76</v>
      </c>
      <c r="J361" s="18" t="str">
        <f t="shared" ref="J361:O361" si="563">J$321</f>
        <v>Electrification + Hydrogen</v>
      </c>
      <c r="K361" s="18" t="str">
        <f t="shared" si="563"/>
        <v>indst fuel type shifting</v>
      </c>
      <c r="L361" s="19">
        <f t="shared" si="563"/>
        <v>0</v>
      </c>
      <c r="M361" s="19">
        <f t="shared" si="563"/>
        <v>1</v>
      </c>
      <c r="N361" s="19">
        <f t="shared" si="563"/>
        <v>0.01</v>
      </c>
      <c r="O361" s="20" t="str">
        <f t="shared" si="563"/>
        <v>% of fuel shifted</v>
      </c>
      <c r="P361" s="16"/>
      <c r="Q361" s="20" t="str">
        <f t="shared" ref="Q361:R361" si="564">Q$321</f>
        <v>industry-ag-main.html#fuel-switching</v>
      </c>
      <c r="R361" s="27" t="str">
        <f t="shared" si="564"/>
        <v>industry-elec-and-hydrogen.html</v>
      </c>
      <c r="S361" s="16"/>
      <c r="T361" s="16"/>
      <c r="U361" s="8"/>
      <c r="V361" s="8"/>
      <c r="W361" s="8"/>
      <c r="X361" s="8"/>
      <c r="Y361" s="8"/>
      <c r="Z361" s="8"/>
    </row>
    <row r="362" spans="1:26" ht="15.75" customHeight="1" x14ac:dyDescent="0.45">
      <c r="A362" s="360" t="str">
        <f t="shared" ref="A362:C362" si="565">A$321</f>
        <v>Industry</v>
      </c>
      <c r="B362" s="360" t="str">
        <f t="shared" si="565"/>
        <v>Electrification + Hydrogen</v>
      </c>
      <c r="C362" s="360" t="str">
        <f t="shared" si="565"/>
        <v>Fraction of Industrial Fuel Use Shifted to Other Fuels</v>
      </c>
      <c r="D362" s="364" t="s">
        <v>463</v>
      </c>
      <c r="E362" s="364" t="s">
        <v>485</v>
      </c>
      <c r="F362" s="364" t="s">
        <v>464</v>
      </c>
      <c r="G362" s="364" t="s">
        <v>486</v>
      </c>
      <c r="H362" s="361">
        <v>422</v>
      </c>
      <c r="I362" s="362" t="s">
        <v>76</v>
      </c>
      <c r="J362" s="360" t="str">
        <f t="shared" ref="J362:O362" si="566">J$321</f>
        <v>Electrification + Hydrogen</v>
      </c>
      <c r="K362" s="360" t="str">
        <f t="shared" si="566"/>
        <v>indst fuel type shifting</v>
      </c>
      <c r="L362" s="363">
        <f t="shared" si="566"/>
        <v>0</v>
      </c>
      <c r="M362" s="363">
        <f t="shared" si="566"/>
        <v>1</v>
      </c>
      <c r="N362" s="363">
        <f t="shared" si="566"/>
        <v>0.01</v>
      </c>
      <c r="O362" s="364" t="str">
        <f t="shared" si="566"/>
        <v>% of fuel shifted</v>
      </c>
      <c r="P362" s="364" t="s">
        <v>523</v>
      </c>
      <c r="Q362" s="364" t="str">
        <f t="shared" ref="Q362:R362" si="567">Q$321</f>
        <v>industry-ag-main.html#fuel-switching</v>
      </c>
      <c r="R362" s="368" t="str">
        <f t="shared" si="567"/>
        <v>industry-elec-and-hydrogen.html</v>
      </c>
      <c r="S362" s="364"/>
      <c r="T362" s="364"/>
      <c r="U362" s="8"/>
      <c r="V362" s="8"/>
      <c r="W362" s="8"/>
      <c r="X362" s="8"/>
      <c r="Y362" s="8"/>
      <c r="Z362" s="8"/>
    </row>
    <row r="363" spans="1:26" ht="15.75" customHeight="1" x14ac:dyDescent="0.45">
      <c r="A363" s="360" t="str">
        <f t="shared" ref="A363:C363" si="568">A$321</f>
        <v>Industry</v>
      </c>
      <c r="B363" s="360" t="str">
        <f t="shared" si="568"/>
        <v>Electrification + Hydrogen</v>
      </c>
      <c r="C363" s="360" t="str">
        <f t="shared" si="568"/>
        <v>Fraction of Industrial Fuel Use Shifted to Other Fuels</v>
      </c>
      <c r="D363" s="364" t="s">
        <v>463</v>
      </c>
      <c r="E363" s="364" t="s">
        <v>488</v>
      </c>
      <c r="F363" s="364" t="s">
        <v>464</v>
      </c>
      <c r="G363" s="364" t="s">
        <v>489</v>
      </c>
      <c r="H363" s="361">
        <v>423</v>
      </c>
      <c r="I363" s="362" t="s">
        <v>76</v>
      </c>
      <c r="J363" s="360" t="str">
        <f t="shared" ref="J363:O363" si="569">J$321</f>
        <v>Electrification + Hydrogen</v>
      </c>
      <c r="K363" s="360" t="str">
        <f t="shared" si="569"/>
        <v>indst fuel type shifting</v>
      </c>
      <c r="L363" s="363">
        <f t="shared" si="569"/>
        <v>0</v>
      </c>
      <c r="M363" s="363">
        <f t="shared" si="569"/>
        <v>1</v>
      </c>
      <c r="N363" s="363">
        <f t="shared" si="569"/>
        <v>0.01</v>
      </c>
      <c r="O363" s="364" t="str">
        <f t="shared" si="569"/>
        <v>% of fuel shifted</v>
      </c>
      <c r="P363" s="364" t="s">
        <v>524</v>
      </c>
      <c r="Q363" s="364" t="str">
        <f t="shared" ref="Q363:R363" si="570">Q$321</f>
        <v>industry-ag-main.html#fuel-switching</v>
      </c>
      <c r="R363" s="368" t="str">
        <f t="shared" si="570"/>
        <v>industry-elec-and-hydrogen.html</v>
      </c>
      <c r="S363" s="364"/>
      <c r="T363" s="364"/>
      <c r="U363" s="8"/>
      <c r="V363" s="8"/>
      <c r="W363" s="8"/>
      <c r="X363" s="8"/>
      <c r="Y363" s="8"/>
      <c r="Z363" s="8"/>
    </row>
    <row r="364" spans="1:26" ht="15.75" customHeight="1" x14ac:dyDescent="0.45">
      <c r="A364" s="18" t="str">
        <f t="shared" ref="A364:C364" si="571">A$321</f>
        <v>Industry</v>
      </c>
      <c r="B364" s="18" t="str">
        <f t="shared" si="571"/>
        <v>Electrification + Hydrogen</v>
      </c>
      <c r="C364" s="18" t="str">
        <f t="shared" si="571"/>
        <v>Fraction of Industrial Fuel Use Shifted to Other Fuels</v>
      </c>
      <c r="D364" s="16" t="s">
        <v>463</v>
      </c>
      <c r="E364" s="16" t="s">
        <v>491</v>
      </c>
      <c r="F364" s="16" t="s">
        <v>464</v>
      </c>
      <c r="G364" s="16" t="s">
        <v>492</v>
      </c>
      <c r="H364" s="13">
        <v>424</v>
      </c>
      <c r="I364" s="16" t="s">
        <v>76</v>
      </c>
      <c r="J364" s="18" t="str">
        <f t="shared" ref="J364:O364" si="572">J$321</f>
        <v>Electrification + Hydrogen</v>
      </c>
      <c r="K364" s="18" t="str">
        <f t="shared" si="572"/>
        <v>indst fuel type shifting</v>
      </c>
      <c r="L364" s="19">
        <f t="shared" si="572"/>
        <v>0</v>
      </c>
      <c r="M364" s="19">
        <f t="shared" si="572"/>
        <v>1</v>
      </c>
      <c r="N364" s="19">
        <f t="shared" si="572"/>
        <v>0.01</v>
      </c>
      <c r="O364" s="20" t="str">
        <f t="shared" si="572"/>
        <v>% of fuel shifted</v>
      </c>
      <c r="P364" s="16"/>
      <c r="Q364" s="20" t="str">
        <f t="shared" ref="Q364:R364" si="573">Q$321</f>
        <v>industry-ag-main.html#fuel-switching</v>
      </c>
      <c r="R364" s="27" t="str">
        <f t="shared" si="573"/>
        <v>industry-elec-and-hydrogen.html</v>
      </c>
      <c r="S364" s="16"/>
      <c r="T364" s="16"/>
      <c r="U364" s="8"/>
      <c r="V364" s="8"/>
      <c r="W364" s="8"/>
      <c r="X364" s="8"/>
      <c r="Y364" s="8"/>
      <c r="Z364" s="8"/>
    </row>
    <row r="365" spans="1:26" ht="15.75" customHeight="1" x14ac:dyDescent="0.45">
      <c r="A365" s="360" t="str">
        <f t="shared" ref="A365:C365" si="574">A$321</f>
        <v>Industry</v>
      </c>
      <c r="B365" s="360" t="str">
        <f t="shared" si="574"/>
        <v>Electrification + Hydrogen</v>
      </c>
      <c r="C365" s="360" t="str">
        <f t="shared" si="574"/>
        <v>Fraction of Industrial Fuel Use Shifted to Other Fuels</v>
      </c>
      <c r="D365" s="364" t="s">
        <v>463</v>
      </c>
      <c r="E365" s="364" t="s">
        <v>494</v>
      </c>
      <c r="F365" s="364" t="s">
        <v>464</v>
      </c>
      <c r="G365" s="364" t="s">
        <v>495</v>
      </c>
      <c r="H365" s="361">
        <v>425</v>
      </c>
      <c r="I365" s="362" t="s">
        <v>76</v>
      </c>
      <c r="J365" s="360" t="str">
        <f t="shared" ref="J365:O365" si="575">J$321</f>
        <v>Electrification + Hydrogen</v>
      </c>
      <c r="K365" s="360" t="str">
        <f t="shared" si="575"/>
        <v>indst fuel type shifting</v>
      </c>
      <c r="L365" s="363">
        <f t="shared" si="575"/>
        <v>0</v>
      </c>
      <c r="M365" s="363">
        <f t="shared" si="575"/>
        <v>1</v>
      </c>
      <c r="N365" s="363">
        <f t="shared" si="575"/>
        <v>0.01</v>
      </c>
      <c r="O365" s="364" t="str">
        <f t="shared" si="575"/>
        <v>% of fuel shifted</v>
      </c>
      <c r="P365" s="364" t="s">
        <v>525</v>
      </c>
      <c r="Q365" s="364" t="str">
        <f t="shared" ref="Q365:R365" si="576">Q$321</f>
        <v>industry-ag-main.html#fuel-switching</v>
      </c>
      <c r="R365" s="368" t="str">
        <f t="shared" si="576"/>
        <v>industry-elec-and-hydrogen.html</v>
      </c>
      <c r="S365" s="364"/>
      <c r="T365" s="364"/>
      <c r="U365" s="8"/>
      <c r="V365" s="8"/>
      <c r="W365" s="8"/>
      <c r="X365" s="8"/>
      <c r="Y365" s="8"/>
      <c r="Z365" s="8"/>
    </row>
    <row r="366" spans="1:26" ht="15.75" customHeight="1" x14ac:dyDescent="0.45">
      <c r="A366" s="18" t="str">
        <f t="shared" ref="A366:C366" si="577">A$321</f>
        <v>Industry</v>
      </c>
      <c r="B366" s="18" t="str">
        <f t="shared" si="577"/>
        <v>Electrification + Hydrogen</v>
      </c>
      <c r="C366" s="18" t="str">
        <f t="shared" si="577"/>
        <v>Fraction of Industrial Fuel Use Shifted to Other Fuels</v>
      </c>
      <c r="D366" s="16" t="s">
        <v>463</v>
      </c>
      <c r="E366" s="16" t="s">
        <v>497</v>
      </c>
      <c r="F366" s="16" t="s">
        <v>464</v>
      </c>
      <c r="G366" s="16" t="s">
        <v>498</v>
      </c>
      <c r="H366" s="13">
        <v>426</v>
      </c>
      <c r="I366" s="16" t="s">
        <v>76</v>
      </c>
      <c r="J366" s="18" t="str">
        <f t="shared" ref="J366:O366" si="578">J$321</f>
        <v>Electrification + Hydrogen</v>
      </c>
      <c r="K366" s="18" t="str">
        <f t="shared" si="578"/>
        <v>indst fuel type shifting</v>
      </c>
      <c r="L366" s="19">
        <f t="shared" si="578"/>
        <v>0</v>
      </c>
      <c r="M366" s="19">
        <f t="shared" si="578"/>
        <v>1</v>
      </c>
      <c r="N366" s="19">
        <f t="shared" si="578"/>
        <v>0.01</v>
      </c>
      <c r="O366" s="20" t="str">
        <f t="shared" si="578"/>
        <v>% of fuel shifted</v>
      </c>
      <c r="P366" s="16"/>
      <c r="Q366" s="20" t="str">
        <f t="shared" ref="Q366:R366" si="579">Q$321</f>
        <v>industry-ag-main.html#fuel-switching</v>
      </c>
      <c r="R366" s="27" t="str">
        <f t="shared" si="579"/>
        <v>industry-elec-and-hydrogen.html</v>
      </c>
      <c r="S366" s="16"/>
      <c r="T366" s="16"/>
      <c r="U366" s="8"/>
      <c r="V366" s="8"/>
      <c r="W366" s="8"/>
      <c r="X366" s="8"/>
      <c r="Y366" s="8"/>
      <c r="Z366" s="8"/>
    </row>
    <row r="367" spans="1:26" ht="15.75" customHeight="1" x14ac:dyDescent="0.45">
      <c r="A367" s="18" t="str">
        <f t="shared" ref="A367:C367" si="580">A$321</f>
        <v>Industry</v>
      </c>
      <c r="B367" s="18" t="str">
        <f t="shared" si="580"/>
        <v>Electrification + Hydrogen</v>
      </c>
      <c r="C367" s="18" t="str">
        <f t="shared" si="580"/>
        <v>Fraction of Industrial Fuel Use Shifted to Other Fuels</v>
      </c>
      <c r="D367" s="16" t="s">
        <v>463</v>
      </c>
      <c r="E367" s="16" t="s">
        <v>499</v>
      </c>
      <c r="F367" s="16" t="s">
        <v>464</v>
      </c>
      <c r="G367" s="16" t="s">
        <v>500</v>
      </c>
      <c r="H367" s="13">
        <v>427</v>
      </c>
      <c r="I367" s="16" t="s">
        <v>76</v>
      </c>
      <c r="J367" s="18" t="str">
        <f t="shared" ref="J367:O367" si="581">J$321</f>
        <v>Electrification + Hydrogen</v>
      </c>
      <c r="K367" s="18" t="str">
        <f t="shared" si="581"/>
        <v>indst fuel type shifting</v>
      </c>
      <c r="L367" s="19">
        <f t="shared" si="581"/>
        <v>0</v>
      </c>
      <c r="M367" s="19">
        <f t="shared" si="581"/>
        <v>1</v>
      </c>
      <c r="N367" s="19">
        <f t="shared" si="581"/>
        <v>0.01</v>
      </c>
      <c r="O367" s="20" t="str">
        <f t="shared" si="581"/>
        <v>% of fuel shifted</v>
      </c>
      <c r="P367" s="16"/>
      <c r="Q367" s="20" t="str">
        <f t="shared" ref="Q367:R367" si="582">Q$321</f>
        <v>industry-ag-main.html#fuel-switching</v>
      </c>
      <c r="R367" s="27" t="str">
        <f t="shared" si="582"/>
        <v>industry-elec-and-hydrogen.html</v>
      </c>
      <c r="S367" s="16"/>
      <c r="T367" s="16"/>
      <c r="U367" s="8"/>
      <c r="V367" s="8"/>
      <c r="W367" s="8"/>
      <c r="X367" s="8"/>
      <c r="Y367" s="8"/>
      <c r="Z367" s="8"/>
    </row>
    <row r="368" spans="1:26" ht="15.75" customHeight="1" x14ac:dyDescent="0.45">
      <c r="A368" s="360" t="str">
        <f t="shared" ref="A368:C368" si="583">A$321</f>
        <v>Industry</v>
      </c>
      <c r="B368" s="360" t="str">
        <f t="shared" si="583"/>
        <v>Electrification + Hydrogen</v>
      </c>
      <c r="C368" s="360" t="str">
        <f t="shared" si="583"/>
        <v>Fraction of Industrial Fuel Use Shifted to Other Fuels</v>
      </c>
      <c r="D368" s="364" t="s">
        <v>463</v>
      </c>
      <c r="E368" s="364" t="s">
        <v>501</v>
      </c>
      <c r="F368" s="364" t="s">
        <v>464</v>
      </c>
      <c r="G368" s="364" t="s">
        <v>502</v>
      </c>
      <c r="H368" s="361">
        <v>428</v>
      </c>
      <c r="I368" s="362" t="s">
        <v>76</v>
      </c>
      <c r="J368" s="360" t="str">
        <f t="shared" ref="J368:O368" si="584">J$321</f>
        <v>Electrification + Hydrogen</v>
      </c>
      <c r="K368" s="360" t="str">
        <f t="shared" si="584"/>
        <v>indst fuel type shifting</v>
      </c>
      <c r="L368" s="363">
        <f t="shared" si="584"/>
        <v>0</v>
      </c>
      <c r="M368" s="363">
        <f t="shared" si="584"/>
        <v>1</v>
      </c>
      <c r="N368" s="363">
        <f t="shared" si="584"/>
        <v>0.01</v>
      </c>
      <c r="O368" s="364" t="str">
        <f t="shared" si="584"/>
        <v>% of fuel shifted</v>
      </c>
      <c r="P368" s="364" t="s">
        <v>526</v>
      </c>
      <c r="Q368" s="364" t="str">
        <f t="shared" ref="Q368:R368" si="585">Q$321</f>
        <v>industry-ag-main.html#fuel-switching</v>
      </c>
      <c r="R368" s="368" t="str">
        <f t="shared" si="585"/>
        <v>industry-elec-and-hydrogen.html</v>
      </c>
      <c r="S368" s="364"/>
      <c r="T368" s="364"/>
      <c r="U368" s="8"/>
      <c r="V368" s="8"/>
      <c r="W368" s="8"/>
      <c r="X368" s="8"/>
      <c r="Y368" s="8"/>
      <c r="Z368" s="8"/>
    </row>
    <row r="369" spans="1:26" ht="15.75" customHeight="1" x14ac:dyDescent="0.45">
      <c r="A369" s="18" t="str">
        <f t="shared" ref="A369:C369" si="586">A$321</f>
        <v>Industry</v>
      </c>
      <c r="B369" s="18" t="str">
        <f t="shared" si="586"/>
        <v>Electrification + Hydrogen</v>
      </c>
      <c r="C369" s="18" t="str">
        <f t="shared" si="586"/>
        <v>Fraction of Industrial Fuel Use Shifted to Other Fuels</v>
      </c>
      <c r="D369" s="16" t="s">
        <v>463</v>
      </c>
      <c r="E369" s="16" t="s">
        <v>504</v>
      </c>
      <c r="F369" s="16" t="s">
        <v>464</v>
      </c>
      <c r="G369" s="16" t="s">
        <v>505</v>
      </c>
      <c r="H369" s="13">
        <v>464</v>
      </c>
      <c r="I369" s="16" t="s">
        <v>76</v>
      </c>
      <c r="J369" s="18" t="str">
        <f t="shared" ref="J369:O369" si="587">J$321</f>
        <v>Electrification + Hydrogen</v>
      </c>
      <c r="K369" s="18" t="str">
        <f t="shared" si="587"/>
        <v>indst fuel type shifting</v>
      </c>
      <c r="L369" s="19">
        <f t="shared" si="587"/>
        <v>0</v>
      </c>
      <c r="M369" s="19">
        <f t="shared" si="587"/>
        <v>1</v>
      </c>
      <c r="N369" s="19">
        <f t="shared" si="587"/>
        <v>0.01</v>
      </c>
      <c r="O369" s="20" t="str">
        <f t="shared" si="587"/>
        <v>% of fuel shifted</v>
      </c>
      <c r="P369" s="16"/>
      <c r="Q369" s="20" t="str">
        <f t="shared" ref="Q369:R369" si="588">Q$321</f>
        <v>industry-ag-main.html#fuel-switching</v>
      </c>
      <c r="R369" s="27" t="str">
        <f t="shared" si="588"/>
        <v>industry-elec-and-hydrogen.html</v>
      </c>
      <c r="S369" s="16"/>
      <c r="T369" s="16"/>
      <c r="U369" s="8"/>
      <c r="V369" s="8"/>
      <c r="W369" s="8"/>
      <c r="X369" s="8"/>
      <c r="Y369" s="8"/>
      <c r="Z369" s="8"/>
    </row>
    <row r="370" spans="1:26" ht="15.75" customHeight="1" x14ac:dyDescent="0.45">
      <c r="A370" s="18" t="str">
        <f t="shared" ref="A370:C370" si="589">A$321</f>
        <v>Industry</v>
      </c>
      <c r="B370" s="18" t="str">
        <f t="shared" si="589"/>
        <v>Electrification + Hydrogen</v>
      </c>
      <c r="C370" s="18" t="str">
        <f t="shared" si="589"/>
        <v>Fraction of Industrial Fuel Use Shifted to Other Fuels</v>
      </c>
      <c r="D370" s="16" t="s">
        <v>463</v>
      </c>
      <c r="E370" s="16" t="s">
        <v>507</v>
      </c>
      <c r="F370" s="16" t="s">
        <v>464</v>
      </c>
      <c r="G370" s="16" t="s">
        <v>508</v>
      </c>
      <c r="H370" s="13">
        <v>465</v>
      </c>
      <c r="I370" s="16" t="s">
        <v>76</v>
      </c>
      <c r="J370" s="18" t="str">
        <f t="shared" ref="J370:O370" si="590">J$321</f>
        <v>Electrification + Hydrogen</v>
      </c>
      <c r="K370" s="18" t="str">
        <f t="shared" si="590"/>
        <v>indst fuel type shifting</v>
      </c>
      <c r="L370" s="19">
        <f t="shared" si="590"/>
        <v>0</v>
      </c>
      <c r="M370" s="19">
        <f t="shared" si="590"/>
        <v>1</v>
      </c>
      <c r="N370" s="19">
        <f t="shared" si="590"/>
        <v>0.01</v>
      </c>
      <c r="O370" s="20" t="str">
        <f t="shared" si="590"/>
        <v>% of fuel shifted</v>
      </c>
      <c r="P370" s="16"/>
      <c r="Q370" s="20" t="str">
        <f t="shared" ref="Q370:R370" si="591">Q$321</f>
        <v>industry-ag-main.html#fuel-switching</v>
      </c>
      <c r="R370" s="27" t="str">
        <f t="shared" si="591"/>
        <v>industry-elec-and-hydrogen.html</v>
      </c>
      <c r="S370" s="16"/>
      <c r="T370" s="16"/>
      <c r="U370" s="8"/>
      <c r="V370" s="8"/>
      <c r="W370" s="8"/>
      <c r="X370" s="8"/>
      <c r="Y370" s="8"/>
      <c r="Z370" s="8"/>
    </row>
    <row r="371" spans="1:26" ht="15.75" customHeight="1" x14ac:dyDescent="0.45">
      <c r="A371" s="18" t="str">
        <f t="shared" ref="A371:C371" si="592">A$321</f>
        <v>Industry</v>
      </c>
      <c r="B371" s="18" t="str">
        <f t="shared" si="592"/>
        <v>Electrification + Hydrogen</v>
      </c>
      <c r="C371" s="18" t="str">
        <f t="shared" si="592"/>
        <v>Fraction of Industrial Fuel Use Shifted to Other Fuels</v>
      </c>
      <c r="D371" s="16" t="s">
        <v>465</v>
      </c>
      <c r="E371" s="16" t="s">
        <v>479</v>
      </c>
      <c r="F371" s="16" t="s">
        <v>466</v>
      </c>
      <c r="G371" s="16" t="s">
        <v>480</v>
      </c>
      <c r="H371" s="13">
        <v>466</v>
      </c>
      <c r="I371" s="16" t="s">
        <v>76</v>
      </c>
      <c r="J371" s="18" t="str">
        <f t="shared" ref="J371:O371" si="593">J$321</f>
        <v>Electrification + Hydrogen</v>
      </c>
      <c r="K371" s="18" t="str">
        <f t="shared" si="593"/>
        <v>indst fuel type shifting</v>
      </c>
      <c r="L371" s="19">
        <f t="shared" si="593"/>
        <v>0</v>
      </c>
      <c r="M371" s="19">
        <f t="shared" si="593"/>
        <v>1</v>
      </c>
      <c r="N371" s="19">
        <f t="shared" si="593"/>
        <v>0.01</v>
      </c>
      <c r="O371" s="20" t="str">
        <f t="shared" si="593"/>
        <v>% of fuel shifted</v>
      </c>
      <c r="P371" s="16"/>
      <c r="Q371" s="20" t="str">
        <f t="shared" ref="Q371:R371" si="594">Q$321</f>
        <v>industry-ag-main.html#fuel-switching</v>
      </c>
      <c r="R371" s="27" t="str">
        <f t="shared" si="594"/>
        <v>industry-elec-and-hydrogen.html</v>
      </c>
      <c r="S371" s="16"/>
      <c r="T371" s="16"/>
      <c r="U371" s="8"/>
      <c r="V371" s="8"/>
      <c r="W371" s="8"/>
      <c r="X371" s="8"/>
      <c r="Y371" s="8"/>
      <c r="Z371" s="8"/>
    </row>
    <row r="372" spans="1:26" ht="15.75" customHeight="1" x14ac:dyDescent="0.45">
      <c r="A372" s="18" t="str">
        <f t="shared" ref="A372:C372" si="595">A$321</f>
        <v>Industry</v>
      </c>
      <c r="B372" s="18" t="str">
        <f t="shared" si="595"/>
        <v>Electrification + Hydrogen</v>
      </c>
      <c r="C372" s="18" t="str">
        <f t="shared" si="595"/>
        <v>Fraction of Industrial Fuel Use Shifted to Other Fuels</v>
      </c>
      <c r="D372" s="16" t="s">
        <v>465</v>
      </c>
      <c r="E372" s="16" t="s">
        <v>485</v>
      </c>
      <c r="F372" s="16" t="s">
        <v>466</v>
      </c>
      <c r="G372" s="16" t="s">
        <v>486</v>
      </c>
      <c r="H372" s="13">
        <v>467</v>
      </c>
      <c r="I372" s="16" t="s">
        <v>76</v>
      </c>
      <c r="J372" s="18" t="str">
        <f t="shared" ref="J372:O372" si="596">J$321</f>
        <v>Electrification + Hydrogen</v>
      </c>
      <c r="K372" s="18" t="str">
        <f t="shared" si="596"/>
        <v>indst fuel type shifting</v>
      </c>
      <c r="L372" s="19">
        <f t="shared" si="596"/>
        <v>0</v>
      </c>
      <c r="M372" s="19">
        <f t="shared" si="596"/>
        <v>1</v>
      </c>
      <c r="N372" s="19">
        <f t="shared" si="596"/>
        <v>0.01</v>
      </c>
      <c r="O372" s="20" t="str">
        <f t="shared" si="596"/>
        <v>% of fuel shifted</v>
      </c>
      <c r="P372" s="16"/>
      <c r="Q372" s="20" t="str">
        <f t="shared" ref="Q372:R372" si="597">Q$321</f>
        <v>industry-ag-main.html#fuel-switching</v>
      </c>
      <c r="R372" s="27" t="str">
        <f t="shared" si="597"/>
        <v>industry-elec-and-hydrogen.html</v>
      </c>
      <c r="S372" s="16"/>
      <c r="T372" s="16"/>
      <c r="U372" s="8"/>
      <c r="V372" s="8"/>
      <c r="W372" s="8"/>
      <c r="X372" s="8"/>
      <c r="Y372" s="8"/>
      <c r="Z372" s="8"/>
    </row>
    <row r="373" spans="1:26" ht="15.75" customHeight="1" x14ac:dyDescent="0.45">
      <c r="A373" s="18" t="str">
        <f t="shared" ref="A373:C373" si="598">A$321</f>
        <v>Industry</v>
      </c>
      <c r="B373" s="18" t="str">
        <f t="shared" si="598"/>
        <v>Electrification + Hydrogen</v>
      </c>
      <c r="C373" s="18" t="str">
        <f t="shared" si="598"/>
        <v>Fraction of Industrial Fuel Use Shifted to Other Fuels</v>
      </c>
      <c r="D373" s="16" t="s">
        <v>465</v>
      </c>
      <c r="E373" s="16" t="s">
        <v>488</v>
      </c>
      <c r="F373" s="16" t="s">
        <v>466</v>
      </c>
      <c r="G373" s="16" t="s">
        <v>489</v>
      </c>
      <c r="H373" s="13">
        <v>468</v>
      </c>
      <c r="I373" s="16" t="s">
        <v>76</v>
      </c>
      <c r="J373" s="18" t="str">
        <f t="shared" ref="J373:O373" si="599">J$321</f>
        <v>Electrification + Hydrogen</v>
      </c>
      <c r="K373" s="18" t="str">
        <f t="shared" si="599"/>
        <v>indst fuel type shifting</v>
      </c>
      <c r="L373" s="19">
        <f t="shared" si="599"/>
        <v>0</v>
      </c>
      <c r="M373" s="19">
        <f t="shared" si="599"/>
        <v>1</v>
      </c>
      <c r="N373" s="19">
        <f t="shared" si="599"/>
        <v>0.01</v>
      </c>
      <c r="O373" s="20" t="str">
        <f t="shared" si="599"/>
        <v>% of fuel shifted</v>
      </c>
      <c r="P373" s="16"/>
      <c r="Q373" s="20" t="str">
        <f t="shared" ref="Q373:R373" si="600">Q$321</f>
        <v>industry-ag-main.html#fuel-switching</v>
      </c>
      <c r="R373" s="27" t="str">
        <f t="shared" si="600"/>
        <v>industry-elec-and-hydrogen.html</v>
      </c>
      <c r="S373" s="16"/>
      <c r="T373" s="16"/>
      <c r="U373" s="8"/>
      <c r="V373" s="8"/>
      <c r="W373" s="8"/>
      <c r="X373" s="8"/>
      <c r="Y373" s="8"/>
      <c r="Z373" s="8"/>
    </row>
    <row r="374" spans="1:26" ht="15.75" customHeight="1" x14ac:dyDescent="0.45">
      <c r="A374" s="18" t="str">
        <f t="shared" ref="A374:C374" si="601">A$321</f>
        <v>Industry</v>
      </c>
      <c r="B374" s="18" t="str">
        <f t="shared" si="601"/>
        <v>Electrification + Hydrogen</v>
      </c>
      <c r="C374" s="18" t="str">
        <f t="shared" si="601"/>
        <v>Fraction of Industrial Fuel Use Shifted to Other Fuels</v>
      </c>
      <c r="D374" s="16" t="s">
        <v>465</v>
      </c>
      <c r="E374" s="16" t="s">
        <v>491</v>
      </c>
      <c r="F374" s="16" t="s">
        <v>466</v>
      </c>
      <c r="G374" s="16" t="s">
        <v>492</v>
      </c>
      <c r="H374" s="13">
        <v>469</v>
      </c>
      <c r="I374" s="16" t="s">
        <v>76</v>
      </c>
      <c r="J374" s="18" t="str">
        <f t="shared" ref="J374:O374" si="602">J$321</f>
        <v>Electrification + Hydrogen</v>
      </c>
      <c r="K374" s="18" t="str">
        <f t="shared" si="602"/>
        <v>indst fuel type shifting</v>
      </c>
      <c r="L374" s="19">
        <f t="shared" si="602"/>
        <v>0</v>
      </c>
      <c r="M374" s="19">
        <f t="shared" si="602"/>
        <v>1</v>
      </c>
      <c r="N374" s="19">
        <f t="shared" si="602"/>
        <v>0.01</v>
      </c>
      <c r="O374" s="20" t="str">
        <f t="shared" si="602"/>
        <v>% of fuel shifted</v>
      </c>
      <c r="P374" s="16"/>
      <c r="Q374" s="20" t="str">
        <f t="shared" ref="Q374:R374" si="603">Q$321</f>
        <v>industry-ag-main.html#fuel-switching</v>
      </c>
      <c r="R374" s="27" t="str">
        <f t="shared" si="603"/>
        <v>industry-elec-and-hydrogen.html</v>
      </c>
      <c r="S374" s="16"/>
      <c r="T374" s="16"/>
      <c r="U374" s="8"/>
      <c r="V374" s="8"/>
      <c r="W374" s="8"/>
      <c r="X374" s="8"/>
      <c r="Y374" s="8"/>
      <c r="Z374" s="8"/>
    </row>
    <row r="375" spans="1:26" ht="15.75" customHeight="1" x14ac:dyDescent="0.45">
      <c r="A375" s="18" t="str">
        <f t="shared" ref="A375:C375" si="604">A$321</f>
        <v>Industry</v>
      </c>
      <c r="B375" s="18" t="str">
        <f t="shared" si="604"/>
        <v>Electrification + Hydrogen</v>
      </c>
      <c r="C375" s="18" t="str">
        <f t="shared" si="604"/>
        <v>Fraction of Industrial Fuel Use Shifted to Other Fuels</v>
      </c>
      <c r="D375" s="16" t="s">
        <v>465</v>
      </c>
      <c r="E375" s="16" t="s">
        <v>494</v>
      </c>
      <c r="F375" s="16" t="s">
        <v>466</v>
      </c>
      <c r="G375" s="16" t="s">
        <v>495</v>
      </c>
      <c r="H375" s="13">
        <v>470</v>
      </c>
      <c r="I375" s="16" t="s">
        <v>76</v>
      </c>
      <c r="J375" s="18" t="str">
        <f t="shared" ref="J375:O375" si="605">J$321</f>
        <v>Electrification + Hydrogen</v>
      </c>
      <c r="K375" s="18" t="str">
        <f t="shared" si="605"/>
        <v>indst fuel type shifting</v>
      </c>
      <c r="L375" s="19">
        <f t="shared" si="605"/>
        <v>0</v>
      </c>
      <c r="M375" s="19">
        <f t="shared" si="605"/>
        <v>1</v>
      </c>
      <c r="N375" s="19">
        <f t="shared" si="605"/>
        <v>0.01</v>
      </c>
      <c r="O375" s="20" t="str">
        <f t="shared" si="605"/>
        <v>% of fuel shifted</v>
      </c>
      <c r="P375" s="16"/>
      <c r="Q375" s="20" t="str">
        <f t="shared" ref="Q375:R375" si="606">Q$321</f>
        <v>industry-ag-main.html#fuel-switching</v>
      </c>
      <c r="R375" s="27" t="str">
        <f t="shared" si="606"/>
        <v>industry-elec-and-hydrogen.html</v>
      </c>
      <c r="S375" s="16"/>
      <c r="T375" s="16"/>
      <c r="U375" s="8"/>
      <c r="V375" s="8"/>
      <c r="W375" s="8"/>
      <c r="X375" s="8"/>
      <c r="Y375" s="8"/>
      <c r="Z375" s="8"/>
    </row>
    <row r="376" spans="1:26" ht="15.75" customHeight="1" x14ac:dyDescent="0.45">
      <c r="A376" s="18" t="str">
        <f t="shared" ref="A376:C376" si="607">A$321</f>
        <v>Industry</v>
      </c>
      <c r="B376" s="18" t="str">
        <f t="shared" si="607"/>
        <v>Electrification + Hydrogen</v>
      </c>
      <c r="C376" s="18" t="str">
        <f t="shared" si="607"/>
        <v>Fraction of Industrial Fuel Use Shifted to Other Fuels</v>
      </c>
      <c r="D376" s="16" t="s">
        <v>465</v>
      </c>
      <c r="E376" s="16" t="s">
        <v>497</v>
      </c>
      <c r="F376" s="16" t="s">
        <v>466</v>
      </c>
      <c r="G376" s="16" t="s">
        <v>498</v>
      </c>
      <c r="H376" s="13">
        <v>471</v>
      </c>
      <c r="I376" s="16" t="s">
        <v>76</v>
      </c>
      <c r="J376" s="18" t="str">
        <f t="shared" ref="J376:O376" si="608">J$321</f>
        <v>Electrification + Hydrogen</v>
      </c>
      <c r="K376" s="18" t="str">
        <f t="shared" si="608"/>
        <v>indst fuel type shifting</v>
      </c>
      <c r="L376" s="19">
        <f t="shared" si="608"/>
        <v>0</v>
      </c>
      <c r="M376" s="19">
        <f t="shared" si="608"/>
        <v>1</v>
      </c>
      <c r="N376" s="19">
        <f t="shared" si="608"/>
        <v>0.01</v>
      </c>
      <c r="O376" s="20" t="str">
        <f t="shared" si="608"/>
        <v>% of fuel shifted</v>
      </c>
      <c r="P376" s="16"/>
      <c r="Q376" s="20" t="str">
        <f t="shared" ref="Q376:R376" si="609">Q$321</f>
        <v>industry-ag-main.html#fuel-switching</v>
      </c>
      <c r="R376" s="27" t="str">
        <f t="shared" si="609"/>
        <v>industry-elec-and-hydrogen.html</v>
      </c>
      <c r="S376" s="16"/>
      <c r="T376" s="16"/>
      <c r="U376" s="8"/>
      <c r="V376" s="8"/>
      <c r="W376" s="8"/>
      <c r="X376" s="8"/>
      <c r="Y376" s="8"/>
      <c r="Z376" s="8"/>
    </row>
    <row r="377" spans="1:26" ht="15.75" customHeight="1" x14ac:dyDescent="0.45">
      <c r="A377" s="18" t="str">
        <f t="shared" ref="A377:C377" si="610">A$321</f>
        <v>Industry</v>
      </c>
      <c r="B377" s="18" t="str">
        <f t="shared" si="610"/>
        <v>Electrification + Hydrogen</v>
      </c>
      <c r="C377" s="18" t="str">
        <f t="shared" si="610"/>
        <v>Fraction of Industrial Fuel Use Shifted to Other Fuels</v>
      </c>
      <c r="D377" s="16" t="s">
        <v>465</v>
      </c>
      <c r="E377" s="16" t="s">
        <v>499</v>
      </c>
      <c r="F377" s="16" t="s">
        <v>466</v>
      </c>
      <c r="G377" s="16" t="s">
        <v>500</v>
      </c>
      <c r="H377" s="13">
        <v>472</v>
      </c>
      <c r="I377" s="16" t="s">
        <v>76</v>
      </c>
      <c r="J377" s="18" t="str">
        <f t="shared" ref="J377:O377" si="611">J$321</f>
        <v>Electrification + Hydrogen</v>
      </c>
      <c r="K377" s="18" t="str">
        <f t="shared" si="611"/>
        <v>indst fuel type shifting</v>
      </c>
      <c r="L377" s="19">
        <f t="shared" si="611"/>
        <v>0</v>
      </c>
      <c r="M377" s="19">
        <f t="shared" si="611"/>
        <v>1</v>
      </c>
      <c r="N377" s="19">
        <f t="shared" si="611"/>
        <v>0.01</v>
      </c>
      <c r="O377" s="20" t="str">
        <f t="shared" si="611"/>
        <v>% of fuel shifted</v>
      </c>
      <c r="P377" s="16"/>
      <c r="Q377" s="20" t="str">
        <f t="shared" ref="Q377:R377" si="612">Q$321</f>
        <v>industry-ag-main.html#fuel-switching</v>
      </c>
      <c r="R377" s="27" t="str">
        <f t="shared" si="612"/>
        <v>industry-elec-and-hydrogen.html</v>
      </c>
      <c r="S377" s="16"/>
      <c r="T377" s="16"/>
      <c r="U377" s="8"/>
      <c r="V377" s="8"/>
      <c r="W377" s="8"/>
      <c r="X377" s="8"/>
      <c r="Y377" s="8"/>
      <c r="Z377" s="8"/>
    </row>
    <row r="378" spans="1:26" ht="15.75" customHeight="1" x14ac:dyDescent="0.45">
      <c r="A378" s="18" t="str">
        <f t="shared" ref="A378:C378" si="613">A$321</f>
        <v>Industry</v>
      </c>
      <c r="B378" s="18" t="str">
        <f t="shared" si="613"/>
        <v>Electrification + Hydrogen</v>
      </c>
      <c r="C378" s="18" t="str">
        <f t="shared" si="613"/>
        <v>Fraction of Industrial Fuel Use Shifted to Other Fuels</v>
      </c>
      <c r="D378" s="16" t="s">
        <v>465</v>
      </c>
      <c r="E378" s="16" t="s">
        <v>501</v>
      </c>
      <c r="F378" s="16" t="s">
        <v>466</v>
      </c>
      <c r="G378" s="16" t="s">
        <v>502</v>
      </c>
      <c r="H378" s="13">
        <v>473</v>
      </c>
      <c r="I378" s="16" t="s">
        <v>76</v>
      </c>
      <c r="J378" s="18" t="str">
        <f t="shared" ref="J378:O378" si="614">J$321</f>
        <v>Electrification + Hydrogen</v>
      </c>
      <c r="K378" s="18" t="str">
        <f t="shared" si="614"/>
        <v>indst fuel type shifting</v>
      </c>
      <c r="L378" s="19">
        <f t="shared" si="614"/>
        <v>0</v>
      </c>
      <c r="M378" s="19">
        <f t="shared" si="614"/>
        <v>1</v>
      </c>
      <c r="N378" s="19">
        <f t="shared" si="614"/>
        <v>0.01</v>
      </c>
      <c r="O378" s="20" t="str">
        <f t="shared" si="614"/>
        <v>% of fuel shifted</v>
      </c>
      <c r="P378" s="16"/>
      <c r="Q378" s="20" t="str">
        <f t="shared" ref="Q378:R378" si="615">Q$321</f>
        <v>industry-ag-main.html#fuel-switching</v>
      </c>
      <c r="R378" s="27" t="str">
        <f t="shared" si="615"/>
        <v>industry-elec-and-hydrogen.html</v>
      </c>
      <c r="S378" s="16"/>
      <c r="T378" s="16"/>
      <c r="U378" s="8"/>
      <c r="V378" s="8"/>
      <c r="W378" s="8"/>
      <c r="X378" s="8"/>
      <c r="Y378" s="8"/>
      <c r="Z378" s="8"/>
    </row>
    <row r="379" spans="1:26" ht="15.75" customHeight="1" x14ac:dyDescent="0.45">
      <c r="A379" s="18" t="str">
        <f t="shared" ref="A379:C379" si="616">A$321</f>
        <v>Industry</v>
      </c>
      <c r="B379" s="18" t="str">
        <f t="shared" si="616"/>
        <v>Electrification + Hydrogen</v>
      </c>
      <c r="C379" s="18" t="str">
        <f t="shared" si="616"/>
        <v>Fraction of Industrial Fuel Use Shifted to Other Fuels</v>
      </c>
      <c r="D379" s="16" t="s">
        <v>465</v>
      </c>
      <c r="E379" s="16" t="s">
        <v>504</v>
      </c>
      <c r="F379" s="16" t="s">
        <v>466</v>
      </c>
      <c r="G379" s="16" t="s">
        <v>505</v>
      </c>
      <c r="H379" s="13">
        <v>474</v>
      </c>
      <c r="I379" s="16" t="s">
        <v>76</v>
      </c>
      <c r="J379" s="18" t="str">
        <f t="shared" ref="J379:O379" si="617">J$321</f>
        <v>Electrification + Hydrogen</v>
      </c>
      <c r="K379" s="18" t="str">
        <f t="shared" si="617"/>
        <v>indst fuel type shifting</v>
      </c>
      <c r="L379" s="19">
        <f t="shared" si="617"/>
        <v>0</v>
      </c>
      <c r="M379" s="19">
        <f t="shared" si="617"/>
        <v>1</v>
      </c>
      <c r="N379" s="19">
        <f t="shared" si="617"/>
        <v>0.01</v>
      </c>
      <c r="O379" s="20" t="str">
        <f t="shared" si="617"/>
        <v>% of fuel shifted</v>
      </c>
      <c r="P379" s="16"/>
      <c r="Q379" s="20" t="str">
        <f t="shared" ref="Q379:R379" si="618">Q$321</f>
        <v>industry-ag-main.html#fuel-switching</v>
      </c>
      <c r="R379" s="27" t="str">
        <f t="shared" si="618"/>
        <v>industry-elec-and-hydrogen.html</v>
      </c>
      <c r="S379" s="16"/>
      <c r="T379" s="16"/>
      <c r="U379" s="8"/>
      <c r="V379" s="8"/>
      <c r="W379" s="8"/>
      <c r="X379" s="8"/>
      <c r="Y379" s="8"/>
      <c r="Z379" s="8"/>
    </row>
    <row r="380" spans="1:26" ht="15.75" customHeight="1" x14ac:dyDescent="0.45">
      <c r="A380" s="18" t="str">
        <f t="shared" ref="A380:C380" si="619">A$321</f>
        <v>Industry</v>
      </c>
      <c r="B380" s="18" t="str">
        <f t="shared" si="619"/>
        <v>Electrification + Hydrogen</v>
      </c>
      <c r="C380" s="18" t="str">
        <f t="shared" si="619"/>
        <v>Fraction of Industrial Fuel Use Shifted to Other Fuels</v>
      </c>
      <c r="D380" s="16" t="s">
        <v>465</v>
      </c>
      <c r="E380" s="16" t="s">
        <v>507</v>
      </c>
      <c r="F380" s="16" t="s">
        <v>466</v>
      </c>
      <c r="G380" s="16" t="s">
        <v>508</v>
      </c>
      <c r="H380" s="13">
        <v>475</v>
      </c>
      <c r="I380" s="16" t="s">
        <v>76</v>
      </c>
      <c r="J380" s="18" t="str">
        <f t="shared" ref="J380:O380" si="620">J$321</f>
        <v>Electrification + Hydrogen</v>
      </c>
      <c r="K380" s="18" t="str">
        <f t="shared" si="620"/>
        <v>indst fuel type shifting</v>
      </c>
      <c r="L380" s="19">
        <f t="shared" si="620"/>
        <v>0</v>
      </c>
      <c r="M380" s="19">
        <f t="shared" si="620"/>
        <v>1</v>
      </c>
      <c r="N380" s="19">
        <f t="shared" si="620"/>
        <v>0.01</v>
      </c>
      <c r="O380" s="20" t="str">
        <f t="shared" si="620"/>
        <v>% of fuel shifted</v>
      </c>
      <c r="P380" s="16"/>
      <c r="Q380" s="20" t="str">
        <f t="shared" ref="Q380:R380" si="621">Q$321</f>
        <v>industry-ag-main.html#fuel-switching</v>
      </c>
      <c r="R380" s="27" t="str">
        <f t="shared" si="621"/>
        <v>industry-elec-and-hydrogen.html</v>
      </c>
      <c r="S380" s="16"/>
      <c r="T380" s="16"/>
      <c r="U380" s="8"/>
      <c r="V380" s="8"/>
      <c r="W380" s="8"/>
      <c r="X380" s="8"/>
      <c r="Y380" s="8"/>
      <c r="Z380" s="8"/>
    </row>
    <row r="381" spans="1:26" ht="15.75" customHeight="1" x14ac:dyDescent="0.45">
      <c r="A381" s="18" t="str">
        <f t="shared" ref="A381:C381" si="622">A$321</f>
        <v>Industry</v>
      </c>
      <c r="B381" s="18" t="str">
        <f t="shared" si="622"/>
        <v>Electrification + Hydrogen</v>
      </c>
      <c r="C381" s="18" t="str">
        <f t="shared" si="622"/>
        <v>Fraction of Industrial Fuel Use Shifted to Other Fuels</v>
      </c>
      <c r="D381" s="16" t="s">
        <v>467</v>
      </c>
      <c r="E381" s="16" t="s">
        <v>479</v>
      </c>
      <c r="F381" s="16" t="s">
        <v>468</v>
      </c>
      <c r="G381" s="16" t="s">
        <v>480</v>
      </c>
      <c r="H381" s="13">
        <v>476</v>
      </c>
      <c r="I381" s="16" t="s">
        <v>76</v>
      </c>
      <c r="J381" s="18" t="str">
        <f t="shared" ref="J381:O381" si="623">J$321</f>
        <v>Electrification + Hydrogen</v>
      </c>
      <c r="K381" s="18" t="str">
        <f t="shared" si="623"/>
        <v>indst fuel type shifting</v>
      </c>
      <c r="L381" s="19">
        <f t="shared" si="623"/>
        <v>0</v>
      </c>
      <c r="M381" s="19">
        <f t="shared" si="623"/>
        <v>1</v>
      </c>
      <c r="N381" s="19">
        <f t="shared" si="623"/>
        <v>0.01</v>
      </c>
      <c r="O381" s="20" t="str">
        <f t="shared" si="623"/>
        <v>% of fuel shifted</v>
      </c>
      <c r="P381" s="16"/>
      <c r="Q381" s="20" t="str">
        <f t="shared" ref="Q381:R381" si="624">Q$321</f>
        <v>industry-ag-main.html#fuel-switching</v>
      </c>
      <c r="R381" s="27" t="str">
        <f t="shared" si="624"/>
        <v>industry-elec-and-hydrogen.html</v>
      </c>
      <c r="S381" s="16"/>
      <c r="T381" s="16"/>
      <c r="U381" s="8"/>
      <c r="V381" s="8"/>
      <c r="W381" s="8"/>
      <c r="X381" s="8"/>
      <c r="Y381" s="8"/>
      <c r="Z381" s="8"/>
    </row>
    <row r="382" spans="1:26" ht="15.75" customHeight="1" x14ac:dyDescent="0.45">
      <c r="A382" s="18" t="str">
        <f t="shared" ref="A382:C382" si="625">A$321</f>
        <v>Industry</v>
      </c>
      <c r="B382" s="18" t="str">
        <f t="shared" si="625"/>
        <v>Electrification + Hydrogen</v>
      </c>
      <c r="C382" s="18" t="str">
        <f t="shared" si="625"/>
        <v>Fraction of Industrial Fuel Use Shifted to Other Fuels</v>
      </c>
      <c r="D382" s="16" t="s">
        <v>467</v>
      </c>
      <c r="E382" s="16" t="s">
        <v>485</v>
      </c>
      <c r="F382" s="16" t="s">
        <v>468</v>
      </c>
      <c r="G382" s="16" t="s">
        <v>486</v>
      </c>
      <c r="H382" s="13">
        <v>477</v>
      </c>
      <c r="I382" s="16" t="s">
        <v>76</v>
      </c>
      <c r="J382" s="18" t="str">
        <f t="shared" ref="J382:O382" si="626">J$321</f>
        <v>Electrification + Hydrogen</v>
      </c>
      <c r="K382" s="18" t="str">
        <f t="shared" si="626"/>
        <v>indst fuel type shifting</v>
      </c>
      <c r="L382" s="19">
        <f t="shared" si="626"/>
        <v>0</v>
      </c>
      <c r="M382" s="19">
        <f t="shared" si="626"/>
        <v>1</v>
      </c>
      <c r="N382" s="19">
        <f t="shared" si="626"/>
        <v>0.01</v>
      </c>
      <c r="O382" s="20" t="str">
        <f t="shared" si="626"/>
        <v>% of fuel shifted</v>
      </c>
      <c r="P382" s="16"/>
      <c r="Q382" s="20" t="str">
        <f t="shared" ref="Q382:R382" si="627">Q$321</f>
        <v>industry-ag-main.html#fuel-switching</v>
      </c>
      <c r="R382" s="27" t="str">
        <f t="shared" si="627"/>
        <v>industry-elec-and-hydrogen.html</v>
      </c>
      <c r="S382" s="16"/>
      <c r="T382" s="16"/>
      <c r="U382" s="8"/>
      <c r="V382" s="8"/>
      <c r="W382" s="8"/>
      <c r="X382" s="8"/>
      <c r="Y382" s="8"/>
      <c r="Z382" s="8"/>
    </row>
    <row r="383" spans="1:26" ht="15.75" customHeight="1" x14ac:dyDescent="0.45">
      <c r="A383" s="360" t="str">
        <f t="shared" ref="A383:C383" si="628">A$321</f>
        <v>Industry</v>
      </c>
      <c r="B383" s="360" t="str">
        <f t="shared" si="628"/>
        <v>Electrification + Hydrogen</v>
      </c>
      <c r="C383" s="360" t="str">
        <f t="shared" si="628"/>
        <v>Fraction of Industrial Fuel Use Shifted to Other Fuels</v>
      </c>
      <c r="D383" s="364" t="s">
        <v>467</v>
      </c>
      <c r="E383" s="364" t="s">
        <v>488</v>
      </c>
      <c r="F383" s="364" t="s">
        <v>468</v>
      </c>
      <c r="G383" s="364" t="s">
        <v>489</v>
      </c>
      <c r="H383" s="361">
        <v>478</v>
      </c>
      <c r="I383" s="362" t="s">
        <v>76</v>
      </c>
      <c r="J383" s="360" t="str">
        <f t="shared" ref="J383:O383" si="629">J$321</f>
        <v>Electrification + Hydrogen</v>
      </c>
      <c r="K383" s="360" t="str">
        <f t="shared" si="629"/>
        <v>indst fuel type shifting</v>
      </c>
      <c r="L383" s="363">
        <f t="shared" si="629"/>
        <v>0</v>
      </c>
      <c r="M383" s="363">
        <f t="shared" si="629"/>
        <v>1</v>
      </c>
      <c r="N383" s="363">
        <f t="shared" si="629"/>
        <v>0.01</v>
      </c>
      <c r="O383" s="364" t="str">
        <f t="shared" si="629"/>
        <v>% of fuel shifted</v>
      </c>
      <c r="P383" s="364" t="s">
        <v>527</v>
      </c>
      <c r="Q383" s="364" t="str">
        <f t="shared" ref="Q383:R383" si="630">Q$321</f>
        <v>industry-ag-main.html#fuel-switching</v>
      </c>
      <c r="R383" s="368" t="str">
        <f t="shared" si="630"/>
        <v>industry-elec-and-hydrogen.html</v>
      </c>
      <c r="S383" s="364"/>
      <c r="T383" s="364"/>
      <c r="U383" s="8"/>
      <c r="V383" s="8"/>
      <c r="W383" s="8"/>
      <c r="X383" s="8"/>
      <c r="Y383" s="8"/>
      <c r="Z383" s="8"/>
    </row>
    <row r="384" spans="1:26" ht="15.75" customHeight="1" x14ac:dyDescent="0.45">
      <c r="A384" s="18" t="str">
        <f t="shared" ref="A384:C384" si="631">A$321</f>
        <v>Industry</v>
      </c>
      <c r="B384" s="18" t="str">
        <f t="shared" si="631"/>
        <v>Electrification + Hydrogen</v>
      </c>
      <c r="C384" s="18" t="str">
        <f t="shared" si="631"/>
        <v>Fraction of Industrial Fuel Use Shifted to Other Fuels</v>
      </c>
      <c r="D384" s="16" t="s">
        <v>467</v>
      </c>
      <c r="E384" s="16" t="s">
        <v>491</v>
      </c>
      <c r="F384" s="16" t="s">
        <v>468</v>
      </c>
      <c r="G384" s="16" t="s">
        <v>492</v>
      </c>
      <c r="H384" s="13">
        <v>479</v>
      </c>
      <c r="I384" s="16" t="s">
        <v>76</v>
      </c>
      <c r="J384" s="18" t="str">
        <f t="shared" ref="J384:O384" si="632">J$321</f>
        <v>Electrification + Hydrogen</v>
      </c>
      <c r="K384" s="18" t="str">
        <f t="shared" si="632"/>
        <v>indst fuel type shifting</v>
      </c>
      <c r="L384" s="19">
        <f t="shared" si="632"/>
        <v>0</v>
      </c>
      <c r="M384" s="19">
        <f t="shared" si="632"/>
        <v>1</v>
      </c>
      <c r="N384" s="19">
        <f t="shared" si="632"/>
        <v>0.01</v>
      </c>
      <c r="O384" s="20" t="str">
        <f t="shared" si="632"/>
        <v>% of fuel shifted</v>
      </c>
      <c r="P384" s="16"/>
      <c r="Q384" s="20" t="str">
        <f t="shared" ref="Q384:R384" si="633">Q$321</f>
        <v>industry-ag-main.html#fuel-switching</v>
      </c>
      <c r="R384" s="27" t="str">
        <f t="shared" si="633"/>
        <v>industry-elec-and-hydrogen.html</v>
      </c>
      <c r="S384" s="16"/>
      <c r="T384" s="16"/>
      <c r="U384" s="8"/>
      <c r="V384" s="8"/>
      <c r="W384" s="8"/>
      <c r="X384" s="8"/>
      <c r="Y384" s="8"/>
      <c r="Z384" s="8"/>
    </row>
    <row r="385" spans="1:26" ht="15.75" customHeight="1" x14ac:dyDescent="0.45">
      <c r="A385" s="360" t="str">
        <f t="shared" ref="A385:C385" si="634">A$321</f>
        <v>Industry</v>
      </c>
      <c r="B385" s="360" t="str">
        <f t="shared" si="634"/>
        <v>Electrification + Hydrogen</v>
      </c>
      <c r="C385" s="360" t="str">
        <f t="shared" si="634"/>
        <v>Fraction of Industrial Fuel Use Shifted to Other Fuels</v>
      </c>
      <c r="D385" s="364" t="s">
        <v>467</v>
      </c>
      <c r="E385" s="364" t="s">
        <v>494</v>
      </c>
      <c r="F385" s="364" t="s">
        <v>468</v>
      </c>
      <c r="G385" s="364" t="s">
        <v>495</v>
      </c>
      <c r="H385" s="361">
        <v>480</v>
      </c>
      <c r="I385" s="362" t="s">
        <v>76</v>
      </c>
      <c r="J385" s="360" t="str">
        <f t="shared" ref="J385:O385" si="635">J$321</f>
        <v>Electrification + Hydrogen</v>
      </c>
      <c r="K385" s="360" t="str">
        <f t="shared" si="635"/>
        <v>indst fuel type shifting</v>
      </c>
      <c r="L385" s="363">
        <f t="shared" si="635"/>
        <v>0</v>
      </c>
      <c r="M385" s="363">
        <f t="shared" si="635"/>
        <v>1</v>
      </c>
      <c r="N385" s="363">
        <f t="shared" si="635"/>
        <v>0.01</v>
      </c>
      <c r="O385" s="364" t="str">
        <f t="shared" si="635"/>
        <v>% of fuel shifted</v>
      </c>
      <c r="P385" s="364" t="s">
        <v>528</v>
      </c>
      <c r="Q385" s="364" t="str">
        <f t="shared" ref="Q385:R385" si="636">Q$321</f>
        <v>industry-ag-main.html#fuel-switching</v>
      </c>
      <c r="R385" s="368" t="str">
        <f t="shared" si="636"/>
        <v>industry-elec-and-hydrogen.html</v>
      </c>
      <c r="S385" s="364"/>
      <c r="T385" s="364"/>
      <c r="U385" s="8"/>
      <c r="V385" s="8"/>
      <c r="W385" s="8"/>
      <c r="X385" s="8"/>
      <c r="Y385" s="8"/>
      <c r="Z385" s="8"/>
    </row>
    <row r="386" spans="1:26" ht="15.75" customHeight="1" x14ac:dyDescent="0.45">
      <c r="A386" s="18" t="str">
        <f t="shared" ref="A386:C386" si="637">A$321</f>
        <v>Industry</v>
      </c>
      <c r="B386" s="18" t="str">
        <f t="shared" si="637"/>
        <v>Electrification + Hydrogen</v>
      </c>
      <c r="C386" s="18" t="str">
        <f t="shared" si="637"/>
        <v>Fraction of Industrial Fuel Use Shifted to Other Fuels</v>
      </c>
      <c r="D386" s="16" t="s">
        <v>467</v>
      </c>
      <c r="E386" s="16" t="s">
        <v>497</v>
      </c>
      <c r="F386" s="16" t="s">
        <v>468</v>
      </c>
      <c r="G386" s="16" t="s">
        <v>498</v>
      </c>
      <c r="H386" s="13">
        <v>481</v>
      </c>
      <c r="I386" s="16" t="s">
        <v>76</v>
      </c>
      <c r="J386" s="18" t="str">
        <f t="shared" ref="J386:O386" si="638">J$321</f>
        <v>Electrification + Hydrogen</v>
      </c>
      <c r="K386" s="18" t="str">
        <f t="shared" si="638"/>
        <v>indst fuel type shifting</v>
      </c>
      <c r="L386" s="19">
        <f t="shared" si="638"/>
        <v>0</v>
      </c>
      <c r="M386" s="19">
        <f t="shared" si="638"/>
        <v>1</v>
      </c>
      <c r="N386" s="19">
        <f t="shared" si="638"/>
        <v>0.01</v>
      </c>
      <c r="O386" s="20" t="str">
        <f t="shared" si="638"/>
        <v>% of fuel shifted</v>
      </c>
      <c r="P386" s="16"/>
      <c r="Q386" s="20" t="str">
        <f t="shared" ref="Q386:R386" si="639">Q$321</f>
        <v>industry-ag-main.html#fuel-switching</v>
      </c>
      <c r="R386" s="27" t="str">
        <f t="shared" si="639"/>
        <v>industry-elec-and-hydrogen.html</v>
      </c>
      <c r="S386" s="16"/>
      <c r="T386" s="16"/>
      <c r="U386" s="8"/>
      <c r="V386" s="8"/>
      <c r="W386" s="8"/>
      <c r="X386" s="8"/>
      <c r="Y386" s="8"/>
      <c r="Z386" s="8"/>
    </row>
    <row r="387" spans="1:26" ht="15.75" customHeight="1" x14ac:dyDescent="0.45">
      <c r="A387" s="18" t="str">
        <f t="shared" ref="A387:C387" si="640">A$321</f>
        <v>Industry</v>
      </c>
      <c r="B387" s="18" t="str">
        <f t="shared" si="640"/>
        <v>Electrification + Hydrogen</v>
      </c>
      <c r="C387" s="18" t="str">
        <f t="shared" si="640"/>
        <v>Fraction of Industrial Fuel Use Shifted to Other Fuels</v>
      </c>
      <c r="D387" s="16" t="s">
        <v>467</v>
      </c>
      <c r="E387" s="16" t="s">
        <v>499</v>
      </c>
      <c r="F387" s="16" t="s">
        <v>468</v>
      </c>
      <c r="G387" s="16" t="s">
        <v>500</v>
      </c>
      <c r="H387" s="13">
        <v>482</v>
      </c>
      <c r="I387" s="16" t="s">
        <v>76</v>
      </c>
      <c r="J387" s="18" t="str">
        <f t="shared" ref="J387:O387" si="641">J$321</f>
        <v>Electrification + Hydrogen</v>
      </c>
      <c r="K387" s="18" t="str">
        <f t="shared" si="641"/>
        <v>indst fuel type shifting</v>
      </c>
      <c r="L387" s="19">
        <f t="shared" si="641"/>
        <v>0</v>
      </c>
      <c r="M387" s="19">
        <f t="shared" si="641"/>
        <v>1</v>
      </c>
      <c r="N387" s="19">
        <f t="shared" si="641"/>
        <v>0.01</v>
      </c>
      <c r="O387" s="20" t="str">
        <f t="shared" si="641"/>
        <v>% of fuel shifted</v>
      </c>
      <c r="P387" s="16"/>
      <c r="Q387" s="20" t="str">
        <f t="shared" ref="Q387:R387" si="642">Q$321</f>
        <v>industry-ag-main.html#fuel-switching</v>
      </c>
      <c r="R387" s="27" t="str">
        <f t="shared" si="642"/>
        <v>industry-elec-and-hydrogen.html</v>
      </c>
      <c r="S387" s="16"/>
      <c r="T387" s="16"/>
      <c r="U387" s="8"/>
      <c r="V387" s="8"/>
      <c r="W387" s="8"/>
      <c r="X387" s="8"/>
      <c r="Y387" s="8"/>
      <c r="Z387" s="8"/>
    </row>
    <row r="388" spans="1:26" ht="15.75" customHeight="1" x14ac:dyDescent="0.45">
      <c r="A388" s="360" t="str">
        <f t="shared" ref="A388:C388" si="643">A$321</f>
        <v>Industry</v>
      </c>
      <c r="B388" s="360" t="str">
        <f t="shared" si="643"/>
        <v>Electrification + Hydrogen</v>
      </c>
      <c r="C388" s="360" t="str">
        <f t="shared" si="643"/>
        <v>Fraction of Industrial Fuel Use Shifted to Other Fuels</v>
      </c>
      <c r="D388" s="364" t="s">
        <v>467</v>
      </c>
      <c r="E388" s="364" t="s">
        <v>501</v>
      </c>
      <c r="F388" s="364" t="s">
        <v>468</v>
      </c>
      <c r="G388" s="364" t="s">
        <v>502</v>
      </c>
      <c r="H388" s="361">
        <v>483</v>
      </c>
      <c r="I388" s="362" t="s">
        <v>76</v>
      </c>
      <c r="J388" s="360" t="str">
        <f t="shared" ref="J388:O388" si="644">J$321</f>
        <v>Electrification + Hydrogen</v>
      </c>
      <c r="K388" s="360" t="str">
        <f t="shared" si="644"/>
        <v>indst fuel type shifting</v>
      </c>
      <c r="L388" s="363">
        <f t="shared" si="644"/>
        <v>0</v>
      </c>
      <c r="M388" s="363">
        <f t="shared" si="644"/>
        <v>1</v>
      </c>
      <c r="N388" s="363">
        <f t="shared" si="644"/>
        <v>0.01</v>
      </c>
      <c r="O388" s="364" t="str">
        <f t="shared" si="644"/>
        <v>% of fuel shifted</v>
      </c>
      <c r="P388" s="364" t="s">
        <v>529</v>
      </c>
      <c r="Q388" s="364" t="str">
        <f t="shared" ref="Q388:R388" si="645">Q$321</f>
        <v>industry-ag-main.html#fuel-switching</v>
      </c>
      <c r="R388" s="368" t="str">
        <f t="shared" si="645"/>
        <v>industry-elec-and-hydrogen.html</v>
      </c>
      <c r="S388" s="364"/>
      <c r="T388" s="364"/>
      <c r="U388" s="8"/>
      <c r="V388" s="8"/>
      <c r="W388" s="8"/>
      <c r="X388" s="8"/>
      <c r="Y388" s="8"/>
      <c r="Z388" s="8"/>
    </row>
    <row r="389" spans="1:26" ht="15.75" customHeight="1" x14ac:dyDescent="0.45">
      <c r="A389" s="360" t="str">
        <f t="shared" ref="A389:C389" si="646">A$321</f>
        <v>Industry</v>
      </c>
      <c r="B389" s="360" t="str">
        <f t="shared" si="646"/>
        <v>Electrification + Hydrogen</v>
      </c>
      <c r="C389" s="360" t="str">
        <f t="shared" si="646"/>
        <v>Fraction of Industrial Fuel Use Shifted to Other Fuels</v>
      </c>
      <c r="D389" s="364" t="s">
        <v>467</v>
      </c>
      <c r="E389" s="364" t="s">
        <v>504</v>
      </c>
      <c r="F389" s="364" t="s">
        <v>468</v>
      </c>
      <c r="G389" s="364" t="s">
        <v>505</v>
      </c>
      <c r="H389" s="361">
        <v>484</v>
      </c>
      <c r="I389" s="362" t="s">
        <v>76</v>
      </c>
      <c r="J389" s="360" t="str">
        <f t="shared" ref="J389:O389" si="647">J$321</f>
        <v>Electrification + Hydrogen</v>
      </c>
      <c r="K389" s="360" t="str">
        <f t="shared" si="647"/>
        <v>indst fuel type shifting</v>
      </c>
      <c r="L389" s="363">
        <f t="shared" si="647"/>
        <v>0</v>
      </c>
      <c r="M389" s="363">
        <f t="shared" si="647"/>
        <v>1</v>
      </c>
      <c r="N389" s="363">
        <f t="shared" si="647"/>
        <v>0.01</v>
      </c>
      <c r="O389" s="364" t="str">
        <f t="shared" si="647"/>
        <v>% of fuel shifted</v>
      </c>
      <c r="P389" s="364" t="s">
        <v>530</v>
      </c>
      <c r="Q389" s="364" t="str">
        <f t="shared" ref="Q389:R389" si="648">Q$321</f>
        <v>industry-ag-main.html#fuel-switching</v>
      </c>
      <c r="R389" s="368" t="str">
        <f t="shared" si="648"/>
        <v>industry-elec-and-hydrogen.html</v>
      </c>
      <c r="S389" s="364"/>
      <c r="T389" s="364"/>
      <c r="U389" s="8"/>
      <c r="V389" s="8"/>
      <c r="W389" s="8"/>
      <c r="X389" s="8"/>
      <c r="Y389" s="8"/>
      <c r="Z389" s="8"/>
    </row>
    <row r="390" spans="1:26" ht="15.75" customHeight="1" x14ac:dyDescent="0.45">
      <c r="A390" s="18" t="str">
        <f t="shared" ref="A390:C390" si="649">A$321</f>
        <v>Industry</v>
      </c>
      <c r="B390" s="18" t="str">
        <f t="shared" si="649"/>
        <v>Electrification + Hydrogen</v>
      </c>
      <c r="C390" s="18" t="str">
        <f t="shared" si="649"/>
        <v>Fraction of Industrial Fuel Use Shifted to Other Fuels</v>
      </c>
      <c r="D390" s="16" t="s">
        <v>467</v>
      </c>
      <c r="E390" s="16" t="s">
        <v>507</v>
      </c>
      <c r="F390" s="16" t="s">
        <v>468</v>
      </c>
      <c r="G390" s="16" t="s">
        <v>508</v>
      </c>
      <c r="H390" s="13">
        <v>485</v>
      </c>
      <c r="I390" s="16" t="s">
        <v>76</v>
      </c>
      <c r="J390" s="18" t="str">
        <f t="shared" ref="J390:O390" si="650">J$321</f>
        <v>Electrification + Hydrogen</v>
      </c>
      <c r="K390" s="18" t="str">
        <f t="shared" si="650"/>
        <v>indst fuel type shifting</v>
      </c>
      <c r="L390" s="19">
        <f t="shared" si="650"/>
        <v>0</v>
      </c>
      <c r="M390" s="19">
        <f t="shared" si="650"/>
        <v>1</v>
      </c>
      <c r="N390" s="19">
        <f t="shared" si="650"/>
        <v>0.01</v>
      </c>
      <c r="O390" s="20" t="str">
        <f t="shared" si="650"/>
        <v>% of fuel shifted</v>
      </c>
      <c r="P390" s="16"/>
      <c r="Q390" s="20" t="str">
        <f t="shared" ref="Q390:R390" si="651">Q$321</f>
        <v>industry-ag-main.html#fuel-switching</v>
      </c>
      <c r="R390" s="27" t="str">
        <f t="shared" si="651"/>
        <v>industry-elec-and-hydrogen.html</v>
      </c>
      <c r="S390" s="16"/>
      <c r="T390" s="16"/>
      <c r="U390" s="8"/>
      <c r="V390" s="8"/>
      <c r="W390" s="8"/>
      <c r="X390" s="8"/>
      <c r="Y390" s="8"/>
      <c r="Z390" s="8"/>
    </row>
    <row r="391" spans="1:26" ht="15.75" customHeight="1" x14ac:dyDescent="0.45">
      <c r="A391" s="18" t="str">
        <f t="shared" ref="A391:C391" si="652">A$321</f>
        <v>Industry</v>
      </c>
      <c r="B391" s="18" t="str">
        <f t="shared" si="652"/>
        <v>Electrification + Hydrogen</v>
      </c>
      <c r="C391" s="18" t="str">
        <f t="shared" si="652"/>
        <v>Fraction of Industrial Fuel Use Shifted to Other Fuels</v>
      </c>
      <c r="D391" s="16" t="s">
        <v>469</v>
      </c>
      <c r="E391" s="16" t="s">
        <v>479</v>
      </c>
      <c r="F391" s="16" t="s">
        <v>470</v>
      </c>
      <c r="G391" s="16" t="s">
        <v>480</v>
      </c>
      <c r="H391" s="13">
        <v>486</v>
      </c>
      <c r="I391" s="16" t="s">
        <v>76</v>
      </c>
      <c r="J391" s="18" t="str">
        <f t="shared" ref="J391:O391" si="653">J$321</f>
        <v>Electrification + Hydrogen</v>
      </c>
      <c r="K391" s="18" t="str">
        <f t="shared" si="653"/>
        <v>indst fuel type shifting</v>
      </c>
      <c r="L391" s="19">
        <f t="shared" si="653"/>
        <v>0</v>
      </c>
      <c r="M391" s="19">
        <f t="shared" si="653"/>
        <v>1</v>
      </c>
      <c r="N391" s="19">
        <f t="shared" si="653"/>
        <v>0.01</v>
      </c>
      <c r="O391" s="20" t="str">
        <f t="shared" si="653"/>
        <v>% of fuel shifted</v>
      </c>
      <c r="P391" s="16"/>
      <c r="Q391" s="20" t="str">
        <f t="shared" ref="Q391:R391" si="654">Q$321</f>
        <v>industry-ag-main.html#fuel-switching</v>
      </c>
      <c r="R391" s="27" t="str">
        <f t="shared" si="654"/>
        <v>industry-elec-and-hydrogen.html</v>
      </c>
      <c r="S391" s="16"/>
      <c r="T391" s="16"/>
      <c r="U391" s="8"/>
      <c r="V391" s="8"/>
      <c r="W391" s="8"/>
      <c r="X391" s="8"/>
      <c r="Y391" s="8"/>
      <c r="Z391" s="8"/>
    </row>
    <row r="392" spans="1:26" ht="15.75" customHeight="1" x14ac:dyDescent="0.45">
      <c r="A392" s="360" t="str">
        <f t="shared" ref="A392:C392" si="655">A$321</f>
        <v>Industry</v>
      </c>
      <c r="B392" s="360" t="str">
        <f t="shared" si="655"/>
        <v>Electrification + Hydrogen</v>
      </c>
      <c r="C392" s="360" t="str">
        <f t="shared" si="655"/>
        <v>Fraction of Industrial Fuel Use Shifted to Other Fuels</v>
      </c>
      <c r="D392" s="364" t="s">
        <v>469</v>
      </c>
      <c r="E392" s="364" t="s">
        <v>485</v>
      </c>
      <c r="F392" s="364" t="s">
        <v>470</v>
      </c>
      <c r="G392" s="364" t="s">
        <v>486</v>
      </c>
      <c r="H392" s="361">
        <v>487</v>
      </c>
      <c r="I392" s="362" t="s">
        <v>76</v>
      </c>
      <c r="J392" s="360" t="str">
        <f t="shared" ref="J392:O392" si="656">J$321</f>
        <v>Electrification + Hydrogen</v>
      </c>
      <c r="K392" s="360" t="str">
        <f t="shared" si="656"/>
        <v>indst fuel type shifting</v>
      </c>
      <c r="L392" s="363">
        <f t="shared" si="656"/>
        <v>0</v>
      </c>
      <c r="M392" s="363">
        <f t="shared" si="656"/>
        <v>1</v>
      </c>
      <c r="N392" s="363">
        <f t="shared" si="656"/>
        <v>0.01</v>
      </c>
      <c r="O392" s="364" t="str">
        <f t="shared" si="656"/>
        <v>% of fuel shifted</v>
      </c>
      <c r="P392" s="364" t="s">
        <v>531</v>
      </c>
      <c r="Q392" s="364" t="str">
        <f t="shared" ref="Q392:R392" si="657">Q$321</f>
        <v>industry-ag-main.html#fuel-switching</v>
      </c>
      <c r="R392" s="368" t="str">
        <f t="shared" si="657"/>
        <v>industry-elec-and-hydrogen.html</v>
      </c>
      <c r="S392" s="364"/>
      <c r="T392" s="364"/>
      <c r="U392" s="8"/>
      <c r="V392" s="8"/>
      <c r="W392" s="8"/>
      <c r="X392" s="8"/>
      <c r="Y392" s="8"/>
      <c r="Z392" s="8"/>
    </row>
    <row r="393" spans="1:26" ht="15.75" customHeight="1" x14ac:dyDescent="0.45">
      <c r="A393" s="360" t="str">
        <f t="shared" ref="A393:C393" si="658">A$321</f>
        <v>Industry</v>
      </c>
      <c r="B393" s="360" t="str">
        <f t="shared" si="658"/>
        <v>Electrification + Hydrogen</v>
      </c>
      <c r="C393" s="360" t="str">
        <f t="shared" si="658"/>
        <v>Fraction of Industrial Fuel Use Shifted to Other Fuels</v>
      </c>
      <c r="D393" s="364" t="s">
        <v>469</v>
      </c>
      <c r="E393" s="364" t="s">
        <v>488</v>
      </c>
      <c r="F393" s="364" t="s">
        <v>470</v>
      </c>
      <c r="G393" s="364" t="s">
        <v>489</v>
      </c>
      <c r="H393" s="361">
        <v>488</v>
      </c>
      <c r="I393" s="362" t="s">
        <v>76</v>
      </c>
      <c r="J393" s="360" t="str">
        <f t="shared" ref="J393:O393" si="659">J$321</f>
        <v>Electrification + Hydrogen</v>
      </c>
      <c r="K393" s="360" t="str">
        <f t="shared" si="659"/>
        <v>indst fuel type shifting</v>
      </c>
      <c r="L393" s="363">
        <f t="shared" si="659"/>
        <v>0</v>
      </c>
      <c r="M393" s="363">
        <f t="shared" si="659"/>
        <v>1</v>
      </c>
      <c r="N393" s="363">
        <f t="shared" si="659"/>
        <v>0.01</v>
      </c>
      <c r="O393" s="364" t="str">
        <f t="shared" si="659"/>
        <v>% of fuel shifted</v>
      </c>
      <c r="P393" s="364" t="s">
        <v>532</v>
      </c>
      <c r="Q393" s="364" t="str">
        <f t="shared" ref="Q393:R393" si="660">Q$321</f>
        <v>industry-ag-main.html#fuel-switching</v>
      </c>
      <c r="R393" s="368" t="str">
        <f t="shared" si="660"/>
        <v>industry-elec-and-hydrogen.html</v>
      </c>
      <c r="S393" s="364"/>
      <c r="T393" s="364"/>
      <c r="U393" s="8"/>
      <c r="V393" s="8"/>
      <c r="W393" s="8"/>
      <c r="X393" s="8"/>
      <c r="Y393" s="8"/>
      <c r="Z393" s="8"/>
    </row>
    <row r="394" spans="1:26" ht="15.75" customHeight="1" x14ac:dyDescent="0.45">
      <c r="A394" s="18" t="str">
        <f t="shared" ref="A394:C394" si="661">A$321</f>
        <v>Industry</v>
      </c>
      <c r="B394" s="18" t="str">
        <f t="shared" si="661"/>
        <v>Electrification + Hydrogen</v>
      </c>
      <c r="C394" s="18" t="str">
        <f t="shared" si="661"/>
        <v>Fraction of Industrial Fuel Use Shifted to Other Fuels</v>
      </c>
      <c r="D394" s="16" t="s">
        <v>469</v>
      </c>
      <c r="E394" s="16" t="s">
        <v>491</v>
      </c>
      <c r="F394" s="16" t="s">
        <v>470</v>
      </c>
      <c r="G394" s="16" t="s">
        <v>492</v>
      </c>
      <c r="H394" s="13">
        <v>489</v>
      </c>
      <c r="I394" s="16" t="s">
        <v>76</v>
      </c>
      <c r="J394" s="18" t="str">
        <f t="shared" ref="J394:O394" si="662">J$321</f>
        <v>Electrification + Hydrogen</v>
      </c>
      <c r="K394" s="18" t="str">
        <f t="shared" si="662"/>
        <v>indst fuel type shifting</v>
      </c>
      <c r="L394" s="19">
        <f t="shared" si="662"/>
        <v>0</v>
      </c>
      <c r="M394" s="19">
        <f t="shared" si="662"/>
        <v>1</v>
      </c>
      <c r="N394" s="19">
        <f t="shared" si="662"/>
        <v>0.01</v>
      </c>
      <c r="O394" s="20" t="str">
        <f t="shared" si="662"/>
        <v>% of fuel shifted</v>
      </c>
      <c r="P394" s="16"/>
      <c r="Q394" s="20" t="str">
        <f t="shared" ref="Q394:R394" si="663">Q$321</f>
        <v>industry-ag-main.html#fuel-switching</v>
      </c>
      <c r="R394" s="27" t="str">
        <f t="shared" si="663"/>
        <v>industry-elec-and-hydrogen.html</v>
      </c>
      <c r="S394" s="16"/>
      <c r="T394" s="16"/>
      <c r="U394" s="8"/>
      <c r="V394" s="8"/>
      <c r="W394" s="8"/>
      <c r="X394" s="8"/>
      <c r="Y394" s="8"/>
      <c r="Z394" s="8"/>
    </row>
    <row r="395" spans="1:26" ht="15.75" customHeight="1" x14ac:dyDescent="0.45">
      <c r="A395" s="360" t="str">
        <f t="shared" ref="A395:C395" si="664">A$321</f>
        <v>Industry</v>
      </c>
      <c r="B395" s="360" t="str">
        <f t="shared" si="664"/>
        <v>Electrification + Hydrogen</v>
      </c>
      <c r="C395" s="360" t="str">
        <f t="shared" si="664"/>
        <v>Fraction of Industrial Fuel Use Shifted to Other Fuels</v>
      </c>
      <c r="D395" s="364" t="s">
        <v>469</v>
      </c>
      <c r="E395" s="364" t="s">
        <v>494</v>
      </c>
      <c r="F395" s="364" t="s">
        <v>470</v>
      </c>
      <c r="G395" s="364" t="s">
        <v>495</v>
      </c>
      <c r="H395" s="361">
        <v>490</v>
      </c>
      <c r="I395" s="362" t="s">
        <v>76</v>
      </c>
      <c r="J395" s="360" t="str">
        <f t="shared" ref="J395:O395" si="665">J$321</f>
        <v>Electrification + Hydrogen</v>
      </c>
      <c r="K395" s="360" t="str">
        <f t="shared" si="665"/>
        <v>indst fuel type shifting</v>
      </c>
      <c r="L395" s="363">
        <f t="shared" si="665"/>
        <v>0</v>
      </c>
      <c r="M395" s="363">
        <f t="shared" si="665"/>
        <v>1</v>
      </c>
      <c r="N395" s="363">
        <f t="shared" si="665"/>
        <v>0.01</v>
      </c>
      <c r="O395" s="364" t="str">
        <f t="shared" si="665"/>
        <v>% of fuel shifted</v>
      </c>
      <c r="P395" s="364" t="s">
        <v>533</v>
      </c>
      <c r="Q395" s="364" t="str">
        <f t="shared" ref="Q395:R395" si="666">Q$321</f>
        <v>industry-ag-main.html#fuel-switching</v>
      </c>
      <c r="R395" s="368" t="str">
        <f t="shared" si="666"/>
        <v>industry-elec-and-hydrogen.html</v>
      </c>
      <c r="S395" s="364"/>
      <c r="T395" s="364"/>
      <c r="U395" s="8"/>
      <c r="V395" s="8"/>
      <c r="W395" s="8"/>
      <c r="X395" s="8"/>
      <c r="Y395" s="8"/>
      <c r="Z395" s="8"/>
    </row>
    <row r="396" spans="1:26" ht="15.75" customHeight="1" x14ac:dyDescent="0.45">
      <c r="A396" s="18" t="str">
        <f t="shared" ref="A396:C396" si="667">A$321</f>
        <v>Industry</v>
      </c>
      <c r="B396" s="18" t="str">
        <f t="shared" si="667"/>
        <v>Electrification + Hydrogen</v>
      </c>
      <c r="C396" s="18" t="str">
        <f t="shared" si="667"/>
        <v>Fraction of Industrial Fuel Use Shifted to Other Fuels</v>
      </c>
      <c r="D396" s="16" t="s">
        <v>469</v>
      </c>
      <c r="E396" s="16" t="s">
        <v>497</v>
      </c>
      <c r="F396" s="16" t="s">
        <v>470</v>
      </c>
      <c r="G396" s="16" t="s">
        <v>498</v>
      </c>
      <c r="H396" s="13">
        <v>491</v>
      </c>
      <c r="I396" s="16" t="s">
        <v>76</v>
      </c>
      <c r="J396" s="18" t="str">
        <f t="shared" ref="J396:O396" si="668">J$321</f>
        <v>Electrification + Hydrogen</v>
      </c>
      <c r="K396" s="18" t="str">
        <f t="shared" si="668"/>
        <v>indst fuel type shifting</v>
      </c>
      <c r="L396" s="19">
        <f t="shared" si="668"/>
        <v>0</v>
      </c>
      <c r="M396" s="19">
        <f t="shared" si="668"/>
        <v>1</v>
      </c>
      <c r="N396" s="19">
        <f t="shared" si="668"/>
        <v>0.01</v>
      </c>
      <c r="O396" s="20" t="str">
        <f t="shared" si="668"/>
        <v>% of fuel shifted</v>
      </c>
      <c r="P396" s="16"/>
      <c r="Q396" s="20" t="str">
        <f t="shared" ref="Q396:R396" si="669">Q$321</f>
        <v>industry-ag-main.html#fuel-switching</v>
      </c>
      <c r="R396" s="27" t="str">
        <f t="shared" si="669"/>
        <v>industry-elec-and-hydrogen.html</v>
      </c>
      <c r="S396" s="16"/>
      <c r="T396" s="16"/>
      <c r="U396" s="8"/>
      <c r="V396" s="8"/>
      <c r="W396" s="8"/>
      <c r="X396" s="8"/>
      <c r="Y396" s="8"/>
      <c r="Z396" s="8"/>
    </row>
    <row r="397" spans="1:26" ht="15.75" customHeight="1" x14ac:dyDescent="0.45">
      <c r="A397" s="18" t="str">
        <f t="shared" ref="A397:C397" si="670">A$321</f>
        <v>Industry</v>
      </c>
      <c r="B397" s="18" t="str">
        <f t="shared" si="670"/>
        <v>Electrification + Hydrogen</v>
      </c>
      <c r="C397" s="18" t="str">
        <f t="shared" si="670"/>
        <v>Fraction of Industrial Fuel Use Shifted to Other Fuels</v>
      </c>
      <c r="D397" s="16" t="s">
        <v>469</v>
      </c>
      <c r="E397" s="16" t="s">
        <v>499</v>
      </c>
      <c r="F397" s="16" t="s">
        <v>470</v>
      </c>
      <c r="G397" s="16" t="s">
        <v>500</v>
      </c>
      <c r="H397" s="13">
        <v>492</v>
      </c>
      <c r="I397" s="16" t="s">
        <v>76</v>
      </c>
      <c r="J397" s="18" t="str">
        <f t="shared" ref="J397:O397" si="671">J$321</f>
        <v>Electrification + Hydrogen</v>
      </c>
      <c r="K397" s="18" t="str">
        <f t="shared" si="671"/>
        <v>indst fuel type shifting</v>
      </c>
      <c r="L397" s="19">
        <f t="shared" si="671"/>
        <v>0</v>
      </c>
      <c r="M397" s="19">
        <f t="shared" si="671"/>
        <v>1</v>
      </c>
      <c r="N397" s="19">
        <f t="shared" si="671"/>
        <v>0.01</v>
      </c>
      <c r="O397" s="20" t="str">
        <f t="shared" si="671"/>
        <v>% of fuel shifted</v>
      </c>
      <c r="P397" s="16"/>
      <c r="Q397" s="20" t="str">
        <f t="shared" ref="Q397:R397" si="672">Q$321</f>
        <v>industry-ag-main.html#fuel-switching</v>
      </c>
      <c r="R397" s="27" t="str">
        <f t="shared" si="672"/>
        <v>industry-elec-and-hydrogen.html</v>
      </c>
      <c r="S397" s="16"/>
      <c r="T397" s="16"/>
      <c r="U397" s="8"/>
      <c r="V397" s="8"/>
      <c r="W397" s="8"/>
      <c r="X397" s="8"/>
      <c r="Y397" s="8"/>
      <c r="Z397" s="8"/>
    </row>
    <row r="398" spans="1:26" ht="15.75" customHeight="1" x14ac:dyDescent="0.45">
      <c r="A398" s="360" t="str">
        <f t="shared" ref="A398:C398" si="673">A$321</f>
        <v>Industry</v>
      </c>
      <c r="B398" s="360" t="str">
        <f t="shared" si="673"/>
        <v>Electrification + Hydrogen</v>
      </c>
      <c r="C398" s="360" t="str">
        <f t="shared" si="673"/>
        <v>Fraction of Industrial Fuel Use Shifted to Other Fuels</v>
      </c>
      <c r="D398" s="364" t="s">
        <v>469</v>
      </c>
      <c r="E398" s="364" t="s">
        <v>501</v>
      </c>
      <c r="F398" s="364" t="s">
        <v>470</v>
      </c>
      <c r="G398" s="364" t="s">
        <v>502</v>
      </c>
      <c r="H398" s="361">
        <v>493</v>
      </c>
      <c r="I398" s="362" t="s">
        <v>76</v>
      </c>
      <c r="J398" s="360" t="str">
        <f t="shared" ref="J398:O398" si="674">J$321</f>
        <v>Electrification + Hydrogen</v>
      </c>
      <c r="K398" s="360" t="str">
        <f t="shared" si="674"/>
        <v>indst fuel type shifting</v>
      </c>
      <c r="L398" s="363">
        <f t="shared" si="674"/>
        <v>0</v>
      </c>
      <c r="M398" s="363">
        <f t="shared" si="674"/>
        <v>1</v>
      </c>
      <c r="N398" s="363">
        <f t="shared" si="674"/>
        <v>0.01</v>
      </c>
      <c r="O398" s="364" t="str">
        <f t="shared" si="674"/>
        <v>% of fuel shifted</v>
      </c>
      <c r="P398" s="364" t="s">
        <v>534</v>
      </c>
      <c r="Q398" s="364" t="str">
        <f t="shared" ref="Q398:R398" si="675">Q$321</f>
        <v>industry-ag-main.html#fuel-switching</v>
      </c>
      <c r="R398" s="368" t="str">
        <f t="shared" si="675"/>
        <v>industry-elec-and-hydrogen.html</v>
      </c>
      <c r="S398" s="364"/>
      <c r="T398" s="364"/>
      <c r="U398" s="8"/>
      <c r="V398" s="8"/>
      <c r="W398" s="8"/>
      <c r="X398" s="8"/>
      <c r="Y398" s="8"/>
      <c r="Z398" s="8"/>
    </row>
    <row r="399" spans="1:26" ht="15.75" customHeight="1" x14ac:dyDescent="0.45">
      <c r="A399" s="360" t="str">
        <f t="shared" ref="A399:C399" si="676">A$321</f>
        <v>Industry</v>
      </c>
      <c r="B399" s="360" t="str">
        <f t="shared" si="676"/>
        <v>Electrification + Hydrogen</v>
      </c>
      <c r="C399" s="360" t="str">
        <f t="shared" si="676"/>
        <v>Fraction of Industrial Fuel Use Shifted to Other Fuels</v>
      </c>
      <c r="D399" s="364" t="s">
        <v>469</v>
      </c>
      <c r="E399" s="364" t="s">
        <v>504</v>
      </c>
      <c r="F399" s="364" t="s">
        <v>470</v>
      </c>
      <c r="G399" s="364" t="s">
        <v>505</v>
      </c>
      <c r="H399" s="361">
        <v>494</v>
      </c>
      <c r="I399" s="362" t="s">
        <v>76</v>
      </c>
      <c r="J399" s="360" t="str">
        <f t="shared" ref="J399:O399" si="677">J$321</f>
        <v>Electrification + Hydrogen</v>
      </c>
      <c r="K399" s="360" t="str">
        <f t="shared" si="677"/>
        <v>indst fuel type shifting</v>
      </c>
      <c r="L399" s="363">
        <f t="shared" si="677"/>
        <v>0</v>
      </c>
      <c r="M399" s="363">
        <f t="shared" si="677"/>
        <v>1</v>
      </c>
      <c r="N399" s="363">
        <f t="shared" si="677"/>
        <v>0.01</v>
      </c>
      <c r="O399" s="364" t="str">
        <f t="shared" si="677"/>
        <v>% of fuel shifted</v>
      </c>
      <c r="P399" s="364" t="s">
        <v>535</v>
      </c>
      <c r="Q399" s="364" t="str">
        <f t="shared" ref="Q399:R399" si="678">Q$321</f>
        <v>industry-ag-main.html#fuel-switching</v>
      </c>
      <c r="R399" s="368" t="str">
        <f t="shared" si="678"/>
        <v>industry-elec-and-hydrogen.html</v>
      </c>
      <c r="S399" s="364"/>
      <c r="T399" s="364"/>
      <c r="U399" s="8"/>
      <c r="V399" s="8"/>
      <c r="W399" s="8"/>
      <c r="X399" s="8"/>
      <c r="Y399" s="8"/>
      <c r="Z399" s="8"/>
    </row>
    <row r="400" spans="1:26" ht="15.75" customHeight="1" x14ac:dyDescent="0.45">
      <c r="A400" s="18" t="str">
        <f t="shared" ref="A400:C400" si="679">A$321</f>
        <v>Industry</v>
      </c>
      <c r="B400" s="18" t="str">
        <f t="shared" si="679"/>
        <v>Electrification + Hydrogen</v>
      </c>
      <c r="C400" s="18" t="str">
        <f t="shared" si="679"/>
        <v>Fraction of Industrial Fuel Use Shifted to Other Fuels</v>
      </c>
      <c r="D400" s="16" t="s">
        <v>469</v>
      </c>
      <c r="E400" s="16" t="s">
        <v>507</v>
      </c>
      <c r="F400" s="16" t="s">
        <v>470</v>
      </c>
      <c r="G400" s="16" t="s">
        <v>508</v>
      </c>
      <c r="H400" s="13">
        <v>495</v>
      </c>
      <c r="I400" s="16" t="s">
        <v>76</v>
      </c>
      <c r="J400" s="18" t="str">
        <f t="shared" ref="J400:O400" si="680">J$321</f>
        <v>Electrification + Hydrogen</v>
      </c>
      <c r="K400" s="18" t="str">
        <f t="shared" si="680"/>
        <v>indst fuel type shifting</v>
      </c>
      <c r="L400" s="19">
        <f t="shared" si="680"/>
        <v>0</v>
      </c>
      <c r="M400" s="19">
        <f t="shared" si="680"/>
        <v>1</v>
      </c>
      <c r="N400" s="19">
        <f t="shared" si="680"/>
        <v>0.01</v>
      </c>
      <c r="O400" s="20" t="str">
        <f t="shared" si="680"/>
        <v>% of fuel shifted</v>
      </c>
      <c r="P400" s="16"/>
      <c r="Q400" s="20" t="str">
        <f t="shared" ref="Q400:R400" si="681">Q$321</f>
        <v>industry-ag-main.html#fuel-switching</v>
      </c>
      <c r="R400" s="27" t="str">
        <f t="shared" si="681"/>
        <v>industry-elec-and-hydrogen.html</v>
      </c>
      <c r="S400" s="16"/>
      <c r="T400" s="16"/>
      <c r="U400" s="8"/>
      <c r="V400" s="8"/>
      <c r="W400" s="8"/>
      <c r="X400" s="8"/>
      <c r="Y400" s="8"/>
      <c r="Z400" s="8"/>
    </row>
    <row r="401" spans="1:26" ht="15.75" customHeight="1" x14ac:dyDescent="0.45">
      <c r="A401" s="360" t="s">
        <v>433</v>
      </c>
      <c r="B401" s="360" t="s">
        <v>536</v>
      </c>
      <c r="C401" s="360" t="s">
        <v>537</v>
      </c>
      <c r="D401" s="364"/>
      <c r="E401" s="364"/>
      <c r="F401" s="364"/>
      <c r="G401" s="364"/>
      <c r="H401" s="361">
        <v>58</v>
      </c>
      <c r="I401" s="362" t="s">
        <v>63</v>
      </c>
      <c r="J401" s="360" t="s">
        <v>538</v>
      </c>
      <c r="K401" s="360" t="s">
        <v>539</v>
      </c>
      <c r="L401" s="388">
        <v>0</v>
      </c>
      <c r="M401" s="388">
        <v>1</v>
      </c>
      <c r="N401" s="388">
        <v>0.01</v>
      </c>
      <c r="O401" s="380" t="s">
        <v>357</v>
      </c>
      <c r="P401" s="380" t="s">
        <v>3898</v>
      </c>
      <c r="Q401" s="380" t="s">
        <v>540</v>
      </c>
      <c r="R401" s="390" t="s">
        <v>541</v>
      </c>
      <c r="S401" s="380" t="s">
        <v>160</v>
      </c>
      <c r="T401" s="380"/>
      <c r="U401" s="8"/>
      <c r="V401" s="8"/>
      <c r="W401" s="8"/>
      <c r="X401" s="8"/>
      <c r="Y401" s="8"/>
      <c r="Z401" s="8"/>
    </row>
    <row r="402" spans="1:26" ht="15.75" customHeight="1" x14ac:dyDescent="0.45">
      <c r="A402" s="360" t="s">
        <v>433</v>
      </c>
      <c r="B402" s="360" t="s">
        <v>542</v>
      </c>
      <c r="C402" s="360" t="s">
        <v>543</v>
      </c>
      <c r="D402" s="364"/>
      <c r="E402" s="364"/>
      <c r="F402" s="364"/>
      <c r="G402" s="364"/>
      <c r="H402" s="361">
        <v>510</v>
      </c>
      <c r="I402" s="362" t="s">
        <v>63</v>
      </c>
      <c r="J402" s="360" t="s">
        <v>538</v>
      </c>
      <c r="K402" s="360" t="s">
        <v>544</v>
      </c>
      <c r="L402" s="388">
        <v>0</v>
      </c>
      <c r="M402" s="388">
        <v>1</v>
      </c>
      <c r="N402" s="388">
        <v>0.01</v>
      </c>
      <c r="O402" s="380" t="s">
        <v>357</v>
      </c>
      <c r="P402" s="380" t="s">
        <v>3899</v>
      </c>
      <c r="Q402" s="380" t="s">
        <v>540</v>
      </c>
      <c r="R402" s="390" t="s">
        <v>541</v>
      </c>
      <c r="S402" s="380" t="s">
        <v>160</v>
      </c>
      <c r="T402" s="380"/>
      <c r="U402" s="8"/>
      <c r="V402" s="8"/>
      <c r="W402" s="8"/>
      <c r="X402" s="8"/>
      <c r="Y402" s="8"/>
      <c r="Z402" s="8"/>
    </row>
    <row r="403" spans="1:26" ht="15.75" customHeight="1" x14ac:dyDescent="0.45">
      <c r="A403" s="360" t="s">
        <v>433</v>
      </c>
      <c r="B403" s="360" t="s">
        <v>545</v>
      </c>
      <c r="C403" s="360" t="s">
        <v>546</v>
      </c>
      <c r="D403" s="364"/>
      <c r="E403" s="364"/>
      <c r="F403" s="364"/>
      <c r="G403" s="364"/>
      <c r="H403" s="361">
        <v>511</v>
      </c>
      <c r="I403" s="362" t="s">
        <v>63</v>
      </c>
      <c r="J403" s="360" t="s">
        <v>538</v>
      </c>
      <c r="K403" s="360" t="s">
        <v>547</v>
      </c>
      <c r="L403" s="388">
        <v>0</v>
      </c>
      <c r="M403" s="388">
        <v>1</v>
      </c>
      <c r="N403" s="388">
        <v>0.01</v>
      </c>
      <c r="O403" s="380" t="s">
        <v>357</v>
      </c>
      <c r="P403" s="380" t="s">
        <v>3900</v>
      </c>
      <c r="Q403" s="380" t="s">
        <v>540</v>
      </c>
      <c r="R403" s="390" t="s">
        <v>541</v>
      </c>
      <c r="S403" s="380" t="s">
        <v>160</v>
      </c>
      <c r="T403" s="380"/>
      <c r="U403" s="8"/>
      <c r="V403" s="8"/>
      <c r="W403" s="8"/>
      <c r="X403" s="8"/>
      <c r="Y403" s="8"/>
      <c r="Z403" s="8"/>
    </row>
    <row r="404" spans="1:26" ht="15.75" customHeight="1" x14ac:dyDescent="0.45">
      <c r="A404" s="360" t="s">
        <v>433</v>
      </c>
      <c r="B404" s="360" t="s">
        <v>548</v>
      </c>
      <c r="C404" s="360" t="s">
        <v>549</v>
      </c>
      <c r="D404" s="364"/>
      <c r="E404" s="364"/>
      <c r="F404" s="364"/>
      <c r="G404" s="364"/>
      <c r="H404" s="361">
        <v>512</v>
      </c>
      <c r="I404" s="362" t="s">
        <v>63</v>
      </c>
      <c r="J404" s="360" t="s">
        <v>538</v>
      </c>
      <c r="K404" s="360" t="s">
        <v>550</v>
      </c>
      <c r="L404" s="388">
        <v>0</v>
      </c>
      <c r="M404" s="388">
        <v>1</v>
      </c>
      <c r="N404" s="388">
        <v>0.01</v>
      </c>
      <c r="O404" s="380" t="s">
        <v>357</v>
      </c>
      <c r="P404" s="380" t="s">
        <v>3901</v>
      </c>
      <c r="Q404" s="380" t="s">
        <v>540</v>
      </c>
      <c r="R404" s="390" t="s">
        <v>541</v>
      </c>
      <c r="S404" s="380" t="s">
        <v>160</v>
      </c>
      <c r="T404" s="380"/>
      <c r="U404" s="8"/>
      <c r="V404" s="8"/>
      <c r="W404" s="8"/>
      <c r="X404" s="8"/>
      <c r="Y404" s="8"/>
      <c r="Z404" s="8"/>
    </row>
    <row r="405" spans="1:26" ht="15.75" customHeight="1" x14ac:dyDescent="0.45">
      <c r="A405" s="360" t="s">
        <v>433</v>
      </c>
      <c r="B405" s="360" t="s">
        <v>551</v>
      </c>
      <c r="C405" s="360" t="s">
        <v>552</v>
      </c>
      <c r="D405" s="364" t="s">
        <v>452</v>
      </c>
      <c r="E405" s="364"/>
      <c r="F405" s="364" t="s">
        <v>453</v>
      </c>
      <c r="G405" s="364"/>
      <c r="H405" s="361">
        <v>429</v>
      </c>
      <c r="I405" s="391" t="s">
        <v>76</v>
      </c>
      <c r="J405" s="360" t="s">
        <v>551</v>
      </c>
      <c r="K405" s="360" t="s">
        <v>553</v>
      </c>
      <c r="L405" s="363">
        <v>0</v>
      </c>
      <c r="M405" s="363">
        <v>1</v>
      </c>
      <c r="N405" s="363">
        <v>0.01</v>
      </c>
      <c r="O405" s="364" t="s">
        <v>554</v>
      </c>
      <c r="P405" s="364" t="s">
        <v>555</v>
      </c>
      <c r="Q405" s="364"/>
      <c r="R405" s="368" t="s">
        <v>556</v>
      </c>
      <c r="S405" s="364" t="s">
        <v>557</v>
      </c>
      <c r="T405" s="364"/>
      <c r="U405" s="18"/>
      <c r="V405" s="18"/>
      <c r="W405" s="18"/>
      <c r="X405" s="18"/>
      <c r="Y405" s="18"/>
      <c r="Z405" s="18"/>
    </row>
    <row r="406" spans="1:26" ht="15.75" customHeight="1" x14ac:dyDescent="0.45">
      <c r="A406" s="360" t="str">
        <f t="shared" ref="A406:C406" si="682">A$405</f>
        <v>Industry</v>
      </c>
      <c r="B406" s="360" t="str">
        <f t="shared" si="682"/>
        <v>Material Efficiency, Longevity, &amp; Re-Use</v>
      </c>
      <c r="C406" s="360" t="str">
        <f t="shared" si="682"/>
        <v>Percent Reduction in Nonenergy Nonagriculture Industry Product Demand</v>
      </c>
      <c r="D406" s="364" t="s">
        <v>459</v>
      </c>
      <c r="E406" s="364"/>
      <c r="F406" s="364" t="s">
        <v>460</v>
      </c>
      <c r="G406" s="364"/>
      <c r="H406" s="361">
        <v>430</v>
      </c>
      <c r="I406" s="391" t="s">
        <v>76</v>
      </c>
      <c r="J406" s="360" t="str">
        <f t="shared" ref="J406:O406" si="683">J$405</f>
        <v>Material Efficiency, Longevity, &amp; Re-Use</v>
      </c>
      <c r="K406" s="360" t="str">
        <f t="shared" si="683"/>
        <v>indst reduce nonenergy product demand</v>
      </c>
      <c r="L406" s="363">
        <f t="shared" si="683"/>
        <v>0</v>
      </c>
      <c r="M406" s="363">
        <f t="shared" si="683"/>
        <v>1</v>
      </c>
      <c r="N406" s="363">
        <f t="shared" si="683"/>
        <v>0.01</v>
      </c>
      <c r="O406" s="363" t="str">
        <f t="shared" si="683"/>
        <v>% demand reduction</v>
      </c>
      <c r="P406" s="364" t="s">
        <v>558</v>
      </c>
      <c r="Q406" s="364"/>
      <c r="R406" s="368" t="str">
        <f>R$405</f>
        <v>material-efficiency-longevity-reuse.html</v>
      </c>
      <c r="S406" s="364" t="s">
        <v>559</v>
      </c>
      <c r="T406" s="364"/>
      <c r="U406" s="18"/>
      <c r="V406" s="18"/>
      <c r="W406" s="18"/>
      <c r="X406" s="18"/>
      <c r="Y406" s="18"/>
      <c r="Z406" s="18"/>
    </row>
    <row r="407" spans="1:26" ht="15.75" customHeight="1" x14ac:dyDescent="0.45">
      <c r="A407" s="360" t="str">
        <f t="shared" ref="A407:C407" si="684">A$405</f>
        <v>Industry</v>
      </c>
      <c r="B407" s="360" t="str">
        <f t="shared" si="684"/>
        <v>Material Efficiency, Longevity, &amp; Re-Use</v>
      </c>
      <c r="C407" s="360" t="str">
        <f t="shared" si="684"/>
        <v>Percent Reduction in Nonenergy Nonagriculture Industry Product Demand</v>
      </c>
      <c r="D407" s="364" t="s">
        <v>465</v>
      </c>
      <c r="E407" s="364"/>
      <c r="F407" s="364" t="s">
        <v>466</v>
      </c>
      <c r="G407" s="364"/>
      <c r="H407" s="361">
        <v>432</v>
      </c>
      <c r="I407" s="392" t="s">
        <v>76</v>
      </c>
      <c r="J407" s="360" t="str">
        <f t="shared" ref="J407:O407" si="685">J$405</f>
        <v>Material Efficiency, Longevity, &amp; Re-Use</v>
      </c>
      <c r="K407" s="360" t="str">
        <f t="shared" si="685"/>
        <v>indst reduce nonenergy product demand</v>
      </c>
      <c r="L407" s="363">
        <f t="shared" si="685"/>
        <v>0</v>
      </c>
      <c r="M407" s="363">
        <f t="shared" si="685"/>
        <v>1</v>
      </c>
      <c r="N407" s="363">
        <f t="shared" si="685"/>
        <v>0.01</v>
      </c>
      <c r="O407" s="363" t="str">
        <f t="shared" si="685"/>
        <v>% demand reduction</v>
      </c>
      <c r="P407" s="364" t="s">
        <v>560</v>
      </c>
      <c r="Q407" s="364"/>
      <c r="R407" s="368" t="s">
        <v>561</v>
      </c>
      <c r="S407" s="364" t="s">
        <v>562</v>
      </c>
      <c r="T407" s="364"/>
      <c r="U407" s="18"/>
      <c r="V407" s="18"/>
      <c r="W407" s="18"/>
      <c r="X407" s="18"/>
      <c r="Y407" s="18"/>
      <c r="Z407" s="18"/>
    </row>
    <row r="408" spans="1:26" ht="15.75" customHeight="1" x14ac:dyDescent="0.45">
      <c r="A408" s="360" t="s">
        <v>433</v>
      </c>
      <c r="B408" s="360" t="s">
        <v>563</v>
      </c>
      <c r="C408" s="360" t="s">
        <v>564</v>
      </c>
      <c r="D408" s="364" t="s">
        <v>457</v>
      </c>
      <c r="E408" s="364"/>
      <c r="F408" s="364" t="s">
        <v>458</v>
      </c>
      <c r="G408" s="364"/>
      <c r="H408" s="361">
        <v>56</v>
      </c>
      <c r="I408" s="362" t="s">
        <v>63</v>
      </c>
      <c r="J408" s="361" t="s">
        <v>565</v>
      </c>
      <c r="K408" s="360" t="s">
        <v>566</v>
      </c>
      <c r="L408" s="388">
        <v>0</v>
      </c>
      <c r="M408" s="388">
        <v>1</v>
      </c>
      <c r="N408" s="388">
        <v>0.01</v>
      </c>
      <c r="O408" s="380" t="s">
        <v>357</v>
      </c>
      <c r="P408" s="380" t="s">
        <v>3902</v>
      </c>
      <c r="Q408" s="380" t="s">
        <v>567</v>
      </c>
      <c r="R408" s="390" t="s">
        <v>568</v>
      </c>
      <c r="S408" s="380" t="s">
        <v>160</v>
      </c>
      <c r="T408" s="380"/>
      <c r="U408" s="8"/>
      <c r="V408" s="8"/>
      <c r="W408" s="8"/>
      <c r="X408" s="8"/>
      <c r="Y408" s="8"/>
      <c r="Z408" s="8"/>
    </row>
    <row r="409" spans="1:26" ht="15.75" customHeight="1" x14ac:dyDescent="0.45">
      <c r="A409" s="360" t="str">
        <f t="shared" ref="A409:C410" si="686">A$408</f>
        <v>Industry</v>
      </c>
      <c r="B409" s="360" t="str">
        <f t="shared" si="686"/>
        <v>Methane Capture</v>
      </c>
      <c r="C409" s="360" t="str">
        <f t="shared" si="686"/>
        <v>Fraction of Methane Capture Opportunities Achieved</v>
      </c>
      <c r="D409" s="364" t="s">
        <v>463</v>
      </c>
      <c r="E409" s="364"/>
      <c r="F409" s="364" t="s">
        <v>464</v>
      </c>
      <c r="G409" s="364"/>
      <c r="H409" s="361">
        <v>513</v>
      </c>
      <c r="I409" s="364" t="s">
        <v>76</v>
      </c>
      <c r="J409" s="360" t="str">
        <f t="shared" ref="J409:O410" si="687">J$408</f>
        <v>Methane Capture and Destruction</v>
      </c>
      <c r="K409" s="360" t="str">
        <f t="shared" si="687"/>
        <v>indst methane capture</v>
      </c>
      <c r="L409" s="363">
        <f t="shared" si="687"/>
        <v>0</v>
      </c>
      <c r="M409" s="363">
        <f t="shared" si="687"/>
        <v>1</v>
      </c>
      <c r="N409" s="363">
        <f t="shared" si="687"/>
        <v>0.01</v>
      </c>
      <c r="O409" s="364" t="str">
        <f t="shared" si="687"/>
        <v>% of potential achieved</v>
      </c>
      <c r="P409" s="364" t="s">
        <v>569</v>
      </c>
      <c r="Q409" s="364" t="str">
        <f t="shared" ref="Q409:S410" si="688">Q$408</f>
        <v>industry-ag-main.html#methane-capture</v>
      </c>
      <c r="R409" s="368" t="str">
        <f t="shared" si="688"/>
        <v>methane-capture.html</v>
      </c>
      <c r="S409" s="364" t="str">
        <f t="shared" si="688"/>
        <v>Calculated from model data; see the relevant variable(s) in the InputData folder for source information.</v>
      </c>
      <c r="T409" s="364"/>
      <c r="U409" s="8"/>
      <c r="V409" s="8"/>
      <c r="W409" s="8"/>
      <c r="X409" s="8"/>
      <c r="Y409" s="8"/>
      <c r="Z409" s="8"/>
    </row>
    <row r="410" spans="1:26" ht="15.75" customHeight="1" x14ac:dyDescent="0.45">
      <c r="A410" s="18" t="str">
        <f t="shared" si="686"/>
        <v>Industry</v>
      </c>
      <c r="B410" s="18" t="str">
        <f t="shared" si="686"/>
        <v>Methane Capture</v>
      </c>
      <c r="C410" s="18" t="str">
        <f t="shared" si="686"/>
        <v>Fraction of Methane Capture Opportunities Achieved</v>
      </c>
      <c r="D410" s="23" t="s">
        <v>465</v>
      </c>
      <c r="E410" s="23"/>
      <c r="F410" s="23" t="s">
        <v>466</v>
      </c>
      <c r="G410" s="23"/>
      <c r="H410" s="309">
        <v>514</v>
      </c>
      <c r="I410" s="22" t="s">
        <v>63</v>
      </c>
      <c r="J410" s="18" t="str">
        <f t="shared" si="687"/>
        <v>Methane Capture and Destruction</v>
      </c>
      <c r="K410" s="18" t="str">
        <f t="shared" si="687"/>
        <v>indst methane capture</v>
      </c>
      <c r="L410" s="313">
        <f t="shared" si="687"/>
        <v>0</v>
      </c>
      <c r="M410" s="313">
        <f t="shared" si="687"/>
        <v>1</v>
      </c>
      <c r="N410" s="313">
        <f t="shared" si="687"/>
        <v>0.01</v>
      </c>
      <c r="O410" s="314" t="str">
        <f t="shared" si="687"/>
        <v>% of potential achieved</v>
      </c>
      <c r="P410" s="311" t="s">
        <v>3903</v>
      </c>
      <c r="Q410" s="314" t="str">
        <f t="shared" si="688"/>
        <v>industry-ag-main.html#methane-capture</v>
      </c>
      <c r="R410" s="315" t="str">
        <f t="shared" si="688"/>
        <v>methane-capture.html</v>
      </c>
      <c r="S410" s="314" t="str">
        <f t="shared" si="688"/>
        <v>Calculated from model data; see the relevant variable(s) in the InputData folder for source information.</v>
      </c>
      <c r="T410" s="311"/>
      <c r="U410" s="8"/>
      <c r="V410" s="8"/>
      <c r="W410" s="8"/>
      <c r="X410" s="8"/>
      <c r="Y410" s="8"/>
      <c r="Z410" s="8"/>
    </row>
    <row r="411" spans="1:26" ht="15.75" customHeight="1" x14ac:dyDescent="0.45">
      <c r="A411" s="41" t="s">
        <v>433</v>
      </c>
      <c r="B411" s="41" t="s">
        <v>570</v>
      </c>
      <c r="C411" s="41" t="s">
        <v>571</v>
      </c>
      <c r="D411" s="23" t="s">
        <v>457</v>
      </c>
      <c r="E411" s="23"/>
      <c r="F411" s="23" t="s">
        <v>458</v>
      </c>
      <c r="G411" s="23"/>
      <c r="H411" s="309">
        <v>57</v>
      </c>
      <c r="I411" s="22" t="s">
        <v>63</v>
      </c>
      <c r="J411" s="309" t="s">
        <v>565</v>
      </c>
      <c r="K411" s="41" t="s">
        <v>572</v>
      </c>
      <c r="L411" s="310">
        <v>0</v>
      </c>
      <c r="M411" s="310">
        <v>1</v>
      </c>
      <c r="N411" s="310">
        <v>0.01</v>
      </c>
      <c r="O411" s="311" t="s">
        <v>357</v>
      </c>
      <c r="P411" s="311" t="s">
        <v>573</v>
      </c>
      <c r="Q411" s="311" t="s">
        <v>574</v>
      </c>
      <c r="R411" s="312" t="s">
        <v>575</v>
      </c>
      <c r="S411" s="311" t="s">
        <v>160</v>
      </c>
      <c r="T411" s="311"/>
      <c r="U411" s="8"/>
      <c r="V411" s="8"/>
      <c r="W411" s="8"/>
      <c r="X411" s="8"/>
      <c r="Y411" s="8"/>
      <c r="Z411" s="8"/>
    </row>
    <row r="412" spans="1:26" ht="15.75" customHeight="1" x14ac:dyDescent="0.45">
      <c r="A412" s="360" t="str">
        <f t="shared" ref="A412:C413" si="689">A$411</f>
        <v>Industry</v>
      </c>
      <c r="B412" s="360" t="str">
        <f t="shared" si="689"/>
        <v>Methane Destruction</v>
      </c>
      <c r="C412" s="360" t="str">
        <f t="shared" si="689"/>
        <v>Fraction of Methane Destruction Opportunities Achieved</v>
      </c>
      <c r="D412" s="364" t="s">
        <v>463</v>
      </c>
      <c r="E412" s="364"/>
      <c r="F412" s="364" t="s">
        <v>464</v>
      </c>
      <c r="G412" s="364"/>
      <c r="H412" s="361">
        <v>515</v>
      </c>
      <c r="I412" s="364" t="s">
        <v>76</v>
      </c>
      <c r="J412" s="360" t="str">
        <f t="shared" ref="J412:O413" si="690">J$411</f>
        <v>Methane Capture and Destruction</v>
      </c>
      <c r="K412" s="360" t="str">
        <f t="shared" si="690"/>
        <v>indst methane destruction</v>
      </c>
      <c r="L412" s="363">
        <f t="shared" si="690"/>
        <v>0</v>
      </c>
      <c r="M412" s="363">
        <f t="shared" si="690"/>
        <v>1</v>
      </c>
      <c r="N412" s="363">
        <f t="shared" si="690"/>
        <v>0.01</v>
      </c>
      <c r="O412" s="364" t="str">
        <f t="shared" si="690"/>
        <v>% of potential achieved</v>
      </c>
      <c r="P412" s="364" t="s">
        <v>576</v>
      </c>
      <c r="Q412" s="364" t="str">
        <f t="shared" ref="Q412:S413" si="691">Q$411</f>
        <v>industry-ag-main.html#methane-destr</v>
      </c>
      <c r="R412" s="368" t="str">
        <f t="shared" si="691"/>
        <v>methane-destruction.html</v>
      </c>
      <c r="S412" s="364" t="str">
        <f t="shared" si="691"/>
        <v>Calculated from model data; see the relevant variable(s) in the InputData folder for source information.</v>
      </c>
      <c r="T412" s="364"/>
      <c r="U412" s="8"/>
      <c r="V412" s="8"/>
      <c r="W412" s="8"/>
      <c r="X412" s="8"/>
      <c r="Y412" s="8"/>
      <c r="Z412" s="8"/>
    </row>
    <row r="413" spans="1:26" ht="15.75" customHeight="1" x14ac:dyDescent="0.45">
      <c r="A413" s="360" t="str">
        <f t="shared" si="689"/>
        <v>Industry</v>
      </c>
      <c r="B413" s="360" t="str">
        <f t="shared" si="689"/>
        <v>Methane Destruction</v>
      </c>
      <c r="C413" s="360" t="str">
        <f t="shared" si="689"/>
        <v>Fraction of Methane Destruction Opportunities Achieved</v>
      </c>
      <c r="D413" s="364" t="s">
        <v>465</v>
      </c>
      <c r="E413" s="364"/>
      <c r="F413" s="364" t="s">
        <v>466</v>
      </c>
      <c r="G413" s="364"/>
      <c r="H413" s="361">
        <v>516</v>
      </c>
      <c r="I413" s="362" t="s">
        <v>63</v>
      </c>
      <c r="J413" s="360" t="str">
        <f t="shared" si="690"/>
        <v>Methane Capture and Destruction</v>
      </c>
      <c r="K413" s="360" t="str">
        <f t="shared" si="690"/>
        <v>indst methane destruction</v>
      </c>
      <c r="L413" s="388">
        <f t="shared" si="690"/>
        <v>0</v>
      </c>
      <c r="M413" s="388">
        <f t="shared" si="690"/>
        <v>1</v>
      </c>
      <c r="N413" s="388">
        <f t="shared" si="690"/>
        <v>0.01</v>
      </c>
      <c r="O413" s="380" t="str">
        <f t="shared" si="690"/>
        <v>% of potential achieved</v>
      </c>
      <c r="P413" s="380" t="s">
        <v>3904</v>
      </c>
      <c r="Q413" s="380" t="str">
        <f t="shared" si="691"/>
        <v>industry-ag-main.html#methane-destr</v>
      </c>
      <c r="R413" s="390" t="str">
        <f t="shared" si="691"/>
        <v>methane-destruction.html</v>
      </c>
      <c r="S413" s="380" t="str">
        <f t="shared" si="691"/>
        <v>Calculated from model data; see the relevant variable(s) in the InputData folder for source information.</v>
      </c>
      <c r="T413" s="380"/>
      <c r="U413" s="8"/>
      <c r="V413" s="8"/>
      <c r="W413" s="8"/>
      <c r="X413" s="8"/>
      <c r="Y413" s="8"/>
      <c r="Z413" s="8"/>
    </row>
    <row r="414" spans="1:26" ht="15.75" customHeight="1" x14ac:dyDescent="0.45">
      <c r="A414" s="360" t="s">
        <v>433</v>
      </c>
      <c r="B414" s="360" t="s">
        <v>577</v>
      </c>
      <c r="C414" s="360" t="s">
        <v>578</v>
      </c>
      <c r="D414" s="364" t="s">
        <v>579</v>
      </c>
      <c r="E414" s="364"/>
      <c r="F414" s="364" t="s">
        <v>291</v>
      </c>
      <c r="G414" s="364"/>
      <c r="H414" s="361">
        <v>451</v>
      </c>
      <c r="I414" s="362" t="s">
        <v>76</v>
      </c>
      <c r="J414" s="360" t="s">
        <v>578</v>
      </c>
      <c r="K414" s="360" t="s">
        <v>580</v>
      </c>
      <c r="L414" s="363">
        <v>0</v>
      </c>
      <c r="M414" s="363">
        <v>1</v>
      </c>
      <c r="N414" s="363">
        <v>0.01</v>
      </c>
      <c r="O414" s="364" t="s">
        <v>581</v>
      </c>
      <c r="P414" s="364" t="s">
        <v>582</v>
      </c>
      <c r="Q414" s="364"/>
      <c r="R414" s="368" t="s">
        <v>583</v>
      </c>
      <c r="S414" s="364" t="s">
        <v>160</v>
      </c>
      <c r="T414" s="364"/>
      <c r="U414" s="8"/>
      <c r="V414" s="8"/>
      <c r="W414" s="8"/>
      <c r="X414" s="8"/>
      <c r="Y414" s="8"/>
      <c r="Z414" s="8"/>
    </row>
    <row r="415" spans="1:26" ht="15.75" customHeight="1" x14ac:dyDescent="0.45">
      <c r="A415" s="360" t="str">
        <f t="shared" ref="A415:C416" si="692">A$414</f>
        <v>Industry</v>
      </c>
      <c r="B415" s="360" t="str">
        <f t="shared" si="692"/>
        <v>Reduce Fossil Fuel Exports</v>
      </c>
      <c r="C415" s="360" t="str">
        <f t="shared" si="692"/>
        <v>Percent Reduction in Fossil Fuel Exports</v>
      </c>
      <c r="D415" s="364" t="s">
        <v>584</v>
      </c>
      <c r="E415" s="364"/>
      <c r="F415" s="364" t="s">
        <v>423</v>
      </c>
      <c r="G415" s="364"/>
      <c r="H415" s="361">
        <v>452</v>
      </c>
      <c r="I415" s="362" t="s">
        <v>76</v>
      </c>
      <c r="J415" s="360" t="str">
        <f t="shared" ref="J415:O416" si="693">J$414</f>
        <v>Percent Reduction in Fossil Fuel Exports</v>
      </c>
      <c r="K415" s="360" t="str">
        <f t="shared" si="693"/>
        <v>indst reduce fossil fuel exports</v>
      </c>
      <c r="L415" s="363">
        <f t="shared" si="693"/>
        <v>0</v>
      </c>
      <c r="M415" s="363">
        <f t="shared" si="693"/>
        <v>1</v>
      </c>
      <c r="N415" s="363">
        <f t="shared" si="693"/>
        <v>0.01</v>
      </c>
      <c r="O415" s="364" t="str">
        <f t="shared" si="693"/>
        <v>% reduction in exports</v>
      </c>
      <c r="P415" s="364" t="s">
        <v>585</v>
      </c>
      <c r="Q415" s="364"/>
      <c r="R415" s="368" t="str">
        <f t="shared" ref="R415:S416" si="694">R$414</f>
        <v>reduce-fuel-exports.html</v>
      </c>
      <c r="S415" s="364" t="str">
        <f t="shared" si="694"/>
        <v>Calculated from model data; see the relevant variable(s) in the InputData folder for source information.</v>
      </c>
      <c r="T415" s="364"/>
      <c r="U415" s="8"/>
      <c r="V415" s="8"/>
      <c r="W415" s="8"/>
      <c r="X415" s="8"/>
      <c r="Y415" s="8"/>
      <c r="Z415" s="8"/>
    </row>
    <row r="416" spans="1:26" ht="15.75" customHeight="1" x14ac:dyDescent="0.45">
      <c r="A416" s="381" t="str">
        <f t="shared" si="692"/>
        <v>Industry</v>
      </c>
      <c r="B416" s="381" t="str">
        <f t="shared" si="692"/>
        <v>Reduce Fossil Fuel Exports</v>
      </c>
      <c r="C416" s="381" t="str">
        <f t="shared" si="692"/>
        <v>Percent Reduction in Fossil Fuel Exports</v>
      </c>
      <c r="D416" s="380" t="s">
        <v>586</v>
      </c>
      <c r="E416" s="380"/>
      <c r="F416" s="380" t="s">
        <v>587</v>
      </c>
      <c r="G416" s="380"/>
      <c r="H416" s="393">
        <v>453</v>
      </c>
      <c r="I416" s="362" t="s">
        <v>63</v>
      </c>
      <c r="J416" s="381" t="str">
        <f t="shared" si="693"/>
        <v>Percent Reduction in Fossil Fuel Exports</v>
      </c>
      <c r="K416" s="381" t="str">
        <f t="shared" si="693"/>
        <v>indst reduce fossil fuel exports</v>
      </c>
      <c r="L416" s="388">
        <f t="shared" si="693"/>
        <v>0</v>
      </c>
      <c r="M416" s="388">
        <f t="shared" si="693"/>
        <v>1</v>
      </c>
      <c r="N416" s="388">
        <f t="shared" si="693"/>
        <v>0.01</v>
      </c>
      <c r="O416" s="380" t="str">
        <f t="shared" si="693"/>
        <v>% reduction in exports</v>
      </c>
      <c r="P416" s="380" t="s">
        <v>3905</v>
      </c>
      <c r="Q416" s="380"/>
      <c r="R416" s="390" t="str">
        <f t="shared" si="694"/>
        <v>reduce-fuel-exports.html</v>
      </c>
      <c r="S416" s="380" t="s">
        <v>3906</v>
      </c>
      <c r="T416" s="380"/>
      <c r="U416" s="8"/>
      <c r="V416" s="8"/>
      <c r="W416" s="8"/>
      <c r="X416" s="8"/>
      <c r="Y416" s="8"/>
      <c r="Z416" s="8"/>
    </row>
    <row r="417" spans="1:26" ht="15.75" customHeight="1" x14ac:dyDescent="0.45">
      <c r="A417" s="360" t="str">
        <f t="shared" ref="A417:C418" si="695">A$414</f>
        <v>Industry</v>
      </c>
      <c r="B417" s="360" t="str">
        <f t="shared" si="695"/>
        <v>Reduce Fossil Fuel Exports</v>
      </c>
      <c r="C417" s="360" t="str">
        <f t="shared" si="695"/>
        <v>Percent Reduction in Fossil Fuel Exports</v>
      </c>
      <c r="D417" s="364" t="s">
        <v>588</v>
      </c>
      <c r="E417" s="364"/>
      <c r="F417" s="364" t="s">
        <v>589</v>
      </c>
      <c r="G417" s="364"/>
      <c r="H417" s="361">
        <v>454</v>
      </c>
      <c r="I417" s="362" t="s">
        <v>76</v>
      </c>
      <c r="J417" s="360" t="str">
        <f t="shared" ref="J417:O418" si="696">J$414</f>
        <v>Percent Reduction in Fossil Fuel Exports</v>
      </c>
      <c r="K417" s="360" t="str">
        <f t="shared" si="696"/>
        <v>indst reduce fossil fuel exports</v>
      </c>
      <c r="L417" s="363">
        <f t="shared" si="696"/>
        <v>0</v>
      </c>
      <c r="M417" s="363">
        <f t="shared" si="696"/>
        <v>1</v>
      </c>
      <c r="N417" s="363">
        <f t="shared" si="696"/>
        <v>0.01</v>
      </c>
      <c r="O417" s="364" t="str">
        <f t="shared" si="696"/>
        <v>% reduction in exports</v>
      </c>
      <c r="P417" s="364" t="s">
        <v>590</v>
      </c>
      <c r="Q417" s="364"/>
      <c r="R417" s="368" t="str">
        <f t="shared" ref="R417:S418" si="697">R$414</f>
        <v>reduce-fuel-exports.html</v>
      </c>
      <c r="S417" s="364" t="str">
        <f t="shared" si="697"/>
        <v>Calculated from model data; see the relevant variable(s) in the InputData folder for source information.</v>
      </c>
      <c r="T417" s="364"/>
      <c r="U417" s="8"/>
      <c r="V417" s="8"/>
      <c r="W417" s="8"/>
      <c r="X417" s="8"/>
      <c r="Y417" s="8"/>
      <c r="Z417" s="8"/>
    </row>
    <row r="418" spans="1:26" ht="15.75" customHeight="1" x14ac:dyDescent="0.45">
      <c r="A418" s="381" t="str">
        <f t="shared" si="695"/>
        <v>Industry</v>
      </c>
      <c r="B418" s="381" t="str">
        <f t="shared" si="695"/>
        <v>Reduce Fossil Fuel Exports</v>
      </c>
      <c r="C418" s="381" t="str">
        <f t="shared" si="695"/>
        <v>Percent Reduction in Fossil Fuel Exports</v>
      </c>
      <c r="D418" s="380" t="s">
        <v>591</v>
      </c>
      <c r="E418" s="380"/>
      <c r="F418" s="380" t="s">
        <v>592</v>
      </c>
      <c r="G418" s="380"/>
      <c r="H418" s="393">
        <v>455</v>
      </c>
      <c r="I418" s="362" t="s">
        <v>63</v>
      </c>
      <c r="J418" s="381" t="str">
        <f t="shared" si="696"/>
        <v>Percent Reduction in Fossil Fuel Exports</v>
      </c>
      <c r="K418" s="381" t="str">
        <f t="shared" si="696"/>
        <v>indst reduce fossil fuel exports</v>
      </c>
      <c r="L418" s="388">
        <f t="shared" si="696"/>
        <v>0</v>
      </c>
      <c r="M418" s="388">
        <f t="shared" si="696"/>
        <v>1</v>
      </c>
      <c r="N418" s="388">
        <f t="shared" si="696"/>
        <v>0.01</v>
      </c>
      <c r="O418" s="380" t="str">
        <f t="shared" si="696"/>
        <v>% reduction in exports</v>
      </c>
      <c r="P418" s="380" t="s">
        <v>3907</v>
      </c>
      <c r="Q418" s="380"/>
      <c r="R418" s="390" t="str">
        <f t="shared" si="697"/>
        <v>reduce-fuel-exports.html</v>
      </c>
      <c r="S418" s="380" t="s">
        <v>3906</v>
      </c>
      <c r="T418" s="380"/>
      <c r="U418" s="8"/>
      <c r="V418" s="8"/>
      <c r="W418" s="8"/>
      <c r="X418" s="8"/>
      <c r="Y418" s="8"/>
      <c r="Z418" s="8"/>
    </row>
    <row r="419" spans="1:26" ht="15.75" customHeight="1" x14ac:dyDescent="0.45">
      <c r="A419" s="18" t="str">
        <f t="shared" ref="A419:C420" si="698">A$414</f>
        <v>Industry</v>
      </c>
      <c r="B419" s="18" t="str">
        <f t="shared" si="698"/>
        <v>Reduce Fossil Fuel Exports</v>
      </c>
      <c r="C419" s="18" t="str">
        <f t="shared" si="698"/>
        <v>Percent Reduction in Fossil Fuel Exports</v>
      </c>
      <c r="D419" s="16" t="s">
        <v>593</v>
      </c>
      <c r="E419" s="16"/>
      <c r="F419" s="16" t="s">
        <v>320</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318" customFormat="1" ht="15.75" customHeight="1" x14ac:dyDescent="0.45">
      <c r="A420" s="381" t="str">
        <f t="shared" si="698"/>
        <v>Industry</v>
      </c>
      <c r="B420" s="381" t="str">
        <f t="shared" si="698"/>
        <v>Reduce Fossil Fuel Exports</v>
      </c>
      <c r="C420" s="381" t="str">
        <f t="shared" si="698"/>
        <v>Percent Reduction in Fossil Fuel Exports</v>
      </c>
      <c r="D420" s="380" t="s">
        <v>594</v>
      </c>
      <c r="E420" s="380"/>
      <c r="F420" s="380" t="s">
        <v>325</v>
      </c>
      <c r="G420" s="380"/>
      <c r="H420" s="393">
        <v>457</v>
      </c>
      <c r="I420" s="362" t="s">
        <v>63</v>
      </c>
      <c r="J420" s="381" t="str">
        <f t="shared" ref="J420:O420" si="699">J$414</f>
        <v>Percent Reduction in Fossil Fuel Exports</v>
      </c>
      <c r="K420" s="381" t="str">
        <f t="shared" si="699"/>
        <v>indst reduce fossil fuel exports</v>
      </c>
      <c r="L420" s="388">
        <f t="shared" si="699"/>
        <v>0</v>
      </c>
      <c r="M420" s="388">
        <f t="shared" si="699"/>
        <v>1</v>
      </c>
      <c r="N420" s="388">
        <f t="shared" si="699"/>
        <v>0.01</v>
      </c>
      <c r="O420" s="380" t="str">
        <f t="shared" si="699"/>
        <v>% reduction in exports</v>
      </c>
      <c r="P420" s="380" t="s">
        <v>3908</v>
      </c>
      <c r="Q420" s="380"/>
      <c r="R420" s="390" t="str">
        <f t="shared" ref="R420" si="700">R$414</f>
        <v>reduce-fuel-exports.html</v>
      </c>
      <c r="S420" s="380" t="s">
        <v>3906</v>
      </c>
      <c r="T420" s="380"/>
      <c r="U420" s="317"/>
      <c r="V420" s="317"/>
      <c r="W420" s="317"/>
      <c r="X420" s="317"/>
      <c r="Y420" s="317"/>
      <c r="Z420" s="317"/>
    </row>
    <row r="421" spans="1:26" ht="15.75" customHeight="1" x14ac:dyDescent="0.45">
      <c r="A421" s="360" t="str">
        <f t="shared" ref="A421:C422" si="701">A$414</f>
        <v>Industry</v>
      </c>
      <c r="B421" s="360" t="str">
        <f t="shared" si="701"/>
        <v>Reduce Fossil Fuel Exports</v>
      </c>
      <c r="C421" s="360" t="str">
        <f t="shared" si="701"/>
        <v>Percent Reduction in Fossil Fuel Exports</v>
      </c>
      <c r="D421" s="364" t="s">
        <v>595</v>
      </c>
      <c r="E421" s="364"/>
      <c r="F421" s="364" t="s">
        <v>596</v>
      </c>
      <c r="G421" s="364"/>
      <c r="H421" s="361">
        <v>458</v>
      </c>
      <c r="I421" s="362" t="s">
        <v>76</v>
      </c>
      <c r="J421" s="360" t="str">
        <f t="shared" ref="J421:O422" si="702">J$414</f>
        <v>Percent Reduction in Fossil Fuel Exports</v>
      </c>
      <c r="K421" s="360" t="str">
        <f t="shared" si="702"/>
        <v>indst reduce fossil fuel exports</v>
      </c>
      <c r="L421" s="363">
        <f t="shared" si="702"/>
        <v>0</v>
      </c>
      <c r="M421" s="363">
        <f t="shared" si="702"/>
        <v>1</v>
      </c>
      <c r="N421" s="363">
        <f t="shared" si="702"/>
        <v>0.01</v>
      </c>
      <c r="O421" s="364" t="str">
        <f t="shared" si="702"/>
        <v>% reduction in exports</v>
      </c>
      <c r="P421" s="364" t="s">
        <v>597</v>
      </c>
      <c r="Q421" s="364"/>
      <c r="R421" s="368" t="str">
        <f t="shared" ref="R421:S422" si="703">R$414</f>
        <v>reduce-fuel-exports.html</v>
      </c>
      <c r="S421" s="364" t="str">
        <f t="shared" si="703"/>
        <v>Calculated from model data; see the relevant variable(s) in the InputData folder for source information.</v>
      </c>
      <c r="T421" s="364"/>
      <c r="U421" s="8"/>
      <c r="V421" s="8"/>
      <c r="W421" s="8"/>
      <c r="X421" s="8"/>
      <c r="Y421" s="8"/>
      <c r="Z421" s="8"/>
    </row>
    <row r="422" spans="1:26" s="318" customFormat="1" ht="15.75" customHeight="1" x14ac:dyDescent="0.45">
      <c r="A422" s="381" t="str">
        <f t="shared" si="701"/>
        <v>Industry</v>
      </c>
      <c r="B422" s="381" t="str">
        <f t="shared" si="701"/>
        <v>Reduce Fossil Fuel Exports</v>
      </c>
      <c r="C422" s="381" t="str">
        <f t="shared" si="701"/>
        <v>Percent Reduction in Fossil Fuel Exports</v>
      </c>
      <c r="D422" s="380" t="s">
        <v>598</v>
      </c>
      <c r="E422" s="380"/>
      <c r="F422" s="380" t="s">
        <v>599</v>
      </c>
      <c r="G422" s="380"/>
      <c r="H422" s="393">
        <v>459</v>
      </c>
      <c r="I422" s="362" t="s">
        <v>63</v>
      </c>
      <c r="J422" s="381" t="str">
        <f t="shared" si="702"/>
        <v>Percent Reduction in Fossil Fuel Exports</v>
      </c>
      <c r="K422" s="381" t="str">
        <f t="shared" si="702"/>
        <v>indst reduce fossil fuel exports</v>
      </c>
      <c r="L422" s="388">
        <f t="shared" si="702"/>
        <v>0</v>
      </c>
      <c r="M422" s="388">
        <f t="shared" si="702"/>
        <v>1</v>
      </c>
      <c r="N422" s="388">
        <f t="shared" si="702"/>
        <v>0.01</v>
      </c>
      <c r="O422" s="380" t="str">
        <f t="shared" si="702"/>
        <v>% reduction in exports</v>
      </c>
      <c r="P422" s="380" t="s">
        <v>3909</v>
      </c>
      <c r="Q422" s="380"/>
      <c r="R422" s="390" t="str">
        <f t="shared" si="703"/>
        <v>reduce-fuel-exports.html</v>
      </c>
      <c r="S422" s="380" t="s">
        <v>3906</v>
      </c>
      <c r="T422" s="380"/>
      <c r="U422" s="317"/>
      <c r="V422" s="317"/>
      <c r="W422" s="317"/>
      <c r="X422" s="317"/>
      <c r="Y422" s="317"/>
      <c r="Z422" s="317"/>
    </row>
    <row r="423" spans="1:26" ht="15.75" customHeight="1" x14ac:dyDescent="0.45">
      <c r="A423" s="360" t="s">
        <v>600</v>
      </c>
      <c r="B423" s="360" t="s">
        <v>601</v>
      </c>
      <c r="C423" s="360" t="s">
        <v>602</v>
      </c>
      <c r="D423" s="364"/>
      <c r="E423" s="364"/>
      <c r="F423" s="364"/>
      <c r="G423" s="364"/>
      <c r="H423" s="361">
        <v>60</v>
      </c>
      <c r="I423" s="394" t="s">
        <v>63</v>
      </c>
      <c r="J423" s="360" t="s">
        <v>601</v>
      </c>
      <c r="K423" s="360" t="s">
        <v>603</v>
      </c>
      <c r="L423" s="363">
        <v>0</v>
      </c>
      <c r="M423" s="363">
        <v>1</v>
      </c>
      <c r="N423" s="363">
        <v>0.01</v>
      </c>
      <c r="O423" s="364" t="s">
        <v>357</v>
      </c>
      <c r="P423" s="364" t="s">
        <v>4120</v>
      </c>
      <c r="Q423" s="364" t="s">
        <v>604</v>
      </c>
      <c r="R423" s="368" t="s">
        <v>605</v>
      </c>
      <c r="S423" s="364" t="s">
        <v>160</v>
      </c>
      <c r="T423" s="395" t="s">
        <v>606</v>
      </c>
      <c r="U423" s="8"/>
      <c r="V423" s="8"/>
      <c r="W423" s="8"/>
      <c r="X423" s="8"/>
      <c r="Y423" s="8"/>
      <c r="Z423" s="8"/>
    </row>
    <row r="424" spans="1:26" ht="71.25" customHeight="1" x14ac:dyDescent="0.45">
      <c r="A424" s="360" t="s">
        <v>600</v>
      </c>
      <c r="B424" s="360" t="s">
        <v>607</v>
      </c>
      <c r="C424" s="360" t="s">
        <v>608</v>
      </c>
      <c r="D424" s="364"/>
      <c r="E424" s="364"/>
      <c r="F424" s="364"/>
      <c r="G424" s="364"/>
      <c r="H424" s="361">
        <v>590</v>
      </c>
      <c r="I424" s="391" t="s">
        <v>63</v>
      </c>
      <c r="J424" s="360" t="s">
        <v>607</v>
      </c>
      <c r="K424" s="360" t="s">
        <v>609</v>
      </c>
      <c r="L424" s="363">
        <v>0</v>
      </c>
      <c r="M424" s="363">
        <v>1</v>
      </c>
      <c r="N424" s="363">
        <v>0.01</v>
      </c>
      <c r="O424" s="364" t="s">
        <v>357</v>
      </c>
      <c r="P424" s="364" t="s">
        <v>4151</v>
      </c>
      <c r="Q424" s="364" t="s">
        <v>610</v>
      </c>
      <c r="R424" s="368" t="s">
        <v>611</v>
      </c>
      <c r="S424" s="364" t="s">
        <v>4117</v>
      </c>
      <c r="T424" s="364" t="s">
        <v>4117</v>
      </c>
      <c r="U424" s="8"/>
      <c r="V424" s="8"/>
      <c r="W424" s="8"/>
      <c r="X424" s="8"/>
      <c r="Y424" s="8"/>
      <c r="Z424" s="8"/>
    </row>
    <row r="425" spans="1:26" ht="15.75" customHeight="1" x14ac:dyDescent="0.45">
      <c r="A425" s="360" t="s">
        <v>600</v>
      </c>
      <c r="B425" s="360" t="s">
        <v>612</v>
      </c>
      <c r="C425" s="360" t="s">
        <v>613</v>
      </c>
      <c r="D425" s="364"/>
      <c r="E425" s="364"/>
      <c r="F425" s="364"/>
      <c r="G425" s="364"/>
      <c r="H425" s="361">
        <v>177</v>
      </c>
      <c r="I425" s="394" t="s">
        <v>63</v>
      </c>
      <c r="J425" s="360" t="s">
        <v>612</v>
      </c>
      <c r="K425" s="360" t="s">
        <v>614</v>
      </c>
      <c r="L425" s="363">
        <v>0</v>
      </c>
      <c r="M425" s="363">
        <v>1</v>
      </c>
      <c r="N425" s="363">
        <v>0.01</v>
      </c>
      <c r="O425" s="364" t="s">
        <v>357</v>
      </c>
      <c r="P425" s="364" t="s">
        <v>4121</v>
      </c>
      <c r="Q425" s="364"/>
      <c r="R425" s="368" t="s">
        <v>615</v>
      </c>
      <c r="S425" s="364" t="s">
        <v>4122</v>
      </c>
      <c r="T425" s="396" t="s">
        <v>4118</v>
      </c>
      <c r="U425" s="8"/>
      <c r="V425" s="8"/>
      <c r="W425" s="8"/>
      <c r="X425" s="8"/>
      <c r="Y425" s="8"/>
      <c r="Z425" s="8"/>
    </row>
    <row r="426" spans="1:26" ht="15.75" customHeight="1" x14ac:dyDescent="0.45">
      <c r="A426" s="8" t="s">
        <v>600</v>
      </c>
      <c r="B426" s="8" t="s">
        <v>616</v>
      </c>
      <c r="C426" s="8" t="s">
        <v>617</v>
      </c>
      <c r="D426" s="16"/>
      <c r="E426" s="16"/>
      <c r="F426" s="16"/>
      <c r="G426" s="16"/>
      <c r="H426" s="13">
        <v>61</v>
      </c>
      <c r="I426" s="16" t="s">
        <v>76</v>
      </c>
      <c r="J426" s="8" t="s">
        <v>616</v>
      </c>
      <c r="K426" s="8" t="s">
        <v>618</v>
      </c>
      <c r="L426" s="15">
        <v>0</v>
      </c>
      <c r="M426" s="15">
        <v>1</v>
      </c>
      <c r="N426" s="15">
        <v>0.01</v>
      </c>
      <c r="O426" s="16" t="s">
        <v>357</v>
      </c>
      <c r="P426" s="16" t="s">
        <v>619</v>
      </c>
      <c r="Q426" s="16" t="s">
        <v>620</v>
      </c>
      <c r="R426" s="24" t="s">
        <v>621</v>
      </c>
      <c r="S426" s="16" t="s">
        <v>160</v>
      </c>
      <c r="T426" s="16"/>
      <c r="U426" s="8"/>
      <c r="V426" s="8"/>
      <c r="W426" s="8"/>
      <c r="X426" s="8"/>
      <c r="Y426" s="8"/>
      <c r="Z426" s="8"/>
    </row>
    <row r="427" spans="1:26" ht="15.75" customHeight="1" x14ac:dyDescent="0.45">
      <c r="A427" s="360" t="s">
        <v>600</v>
      </c>
      <c r="B427" s="360" t="s">
        <v>622</v>
      </c>
      <c r="C427" s="360" t="s">
        <v>623</v>
      </c>
      <c r="D427" s="364"/>
      <c r="E427" s="364"/>
      <c r="F427" s="364"/>
      <c r="G427" s="364"/>
      <c r="H427" s="361">
        <v>62</v>
      </c>
      <c r="I427" s="391" t="s">
        <v>63</v>
      </c>
      <c r="J427" s="360" t="s">
        <v>622</v>
      </c>
      <c r="K427" s="360" t="s">
        <v>624</v>
      </c>
      <c r="L427" s="363">
        <v>0</v>
      </c>
      <c r="M427" s="363">
        <v>1</v>
      </c>
      <c r="N427" s="363">
        <v>0.01</v>
      </c>
      <c r="O427" s="364" t="s">
        <v>357</v>
      </c>
      <c r="P427" s="364" t="s">
        <v>4119</v>
      </c>
      <c r="Q427" s="364" t="s">
        <v>625</v>
      </c>
      <c r="R427" s="368" t="s">
        <v>626</v>
      </c>
      <c r="S427" s="364" t="s">
        <v>160</v>
      </c>
      <c r="T427" s="364"/>
      <c r="U427" s="8"/>
      <c r="V427" s="8"/>
      <c r="W427" s="8"/>
      <c r="X427" s="8"/>
      <c r="Y427" s="8"/>
      <c r="Z427" s="8"/>
    </row>
    <row r="428" spans="1:26" ht="15.75" customHeight="1" x14ac:dyDescent="0.45">
      <c r="A428" s="360" t="s">
        <v>600</v>
      </c>
      <c r="B428" s="360" t="s">
        <v>627</v>
      </c>
      <c r="C428" s="360" t="s">
        <v>628</v>
      </c>
      <c r="D428" s="364"/>
      <c r="E428" s="364"/>
      <c r="F428" s="364"/>
      <c r="G428" s="364"/>
      <c r="H428" s="361">
        <v>63</v>
      </c>
      <c r="I428" s="364" t="s">
        <v>76</v>
      </c>
      <c r="J428" s="360" t="s">
        <v>627</v>
      </c>
      <c r="K428" s="360" t="s">
        <v>629</v>
      </c>
      <c r="L428" s="363">
        <v>0</v>
      </c>
      <c r="M428" s="363">
        <v>1</v>
      </c>
      <c r="N428" s="363">
        <v>0.01</v>
      </c>
      <c r="O428" s="364" t="s">
        <v>357</v>
      </c>
      <c r="P428" s="364" t="s">
        <v>630</v>
      </c>
      <c r="Q428" s="364" t="s">
        <v>631</v>
      </c>
      <c r="R428" s="368" t="s">
        <v>632</v>
      </c>
      <c r="S428" s="364" t="s">
        <v>160</v>
      </c>
      <c r="T428" s="364"/>
      <c r="U428" s="8"/>
      <c r="V428" s="8"/>
      <c r="W428" s="8"/>
      <c r="X428" s="8"/>
      <c r="Y428" s="8"/>
      <c r="Z428" s="8"/>
    </row>
    <row r="429" spans="1:26" ht="15.75" customHeight="1" x14ac:dyDescent="0.45">
      <c r="A429" s="360" t="s">
        <v>600</v>
      </c>
      <c r="B429" s="360" t="s">
        <v>633</v>
      </c>
      <c r="C429" s="360" t="s">
        <v>634</v>
      </c>
      <c r="D429" s="364"/>
      <c r="E429" s="364"/>
      <c r="F429" s="364"/>
      <c r="G429" s="364"/>
      <c r="H429" s="361">
        <v>64</v>
      </c>
      <c r="I429" s="391" t="s">
        <v>63</v>
      </c>
      <c r="J429" s="360" t="s">
        <v>633</v>
      </c>
      <c r="K429" s="360" t="s">
        <v>635</v>
      </c>
      <c r="L429" s="363">
        <v>0</v>
      </c>
      <c r="M429" s="363">
        <v>1</v>
      </c>
      <c r="N429" s="363">
        <v>0.01</v>
      </c>
      <c r="O429" s="364" t="s">
        <v>357</v>
      </c>
      <c r="P429" s="364" t="s">
        <v>4124</v>
      </c>
      <c r="Q429" s="364" t="s">
        <v>636</v>
      </c>
      <c r="R429" s="368" t="s">
        <v>637</v>
      </c>
      <c r="S429" s="364" t="s">
        <v>160</v>
      </c>
      <c r="T429" s="364"/>
      <c r="U429" s="8"/>
      <c r="V429" s="8"/>
      <c r="W429" s="8"/>
      <c r="X429" s="8"/>
      <c r="Y429" s="8"/>
      <c r="Z429" s="8"/>
    </row>
    <row r="430" spans="1:26" ht="15.75" customHeight="1" x14ac:dyDescent="0.45">
      <c r="A430" s="8" t="s">
        <v>600</v>
      </c>
      <c r="B430" s="8" t="s">
        <v>638</v>
      </c>
      <c r="C430" s="8" t="s">
        <v>639</v>
      </c>
      <c r="D430" s="16"/>
      <c r="E430" s="16"/>
      <c r="F430" s="16"/>
      <c r="G430" s="16"/>
      <c r="H430" s="13">
        <v>178</v>
      </c>
      <c r="I430" s="16" t="s">
        <v>76</v>
      </c>
      <c r="J430" s="8" t="s">
        <v>638</v>
      </c>
      <c r="K430" s="8" t="s">
        <v>640</v>
      </c>
      <c r="L430" s="15"/>
      <c r="M430" s="15"/>
      <c r="N430" s="15"/>
      <c r="O430" s="16"/>
      <c r="P430" s="16"/>
      <c r="Q430" s="16"/>
      <c r="R430" s="24" t="s">
        <v>641</v>
      </c>
      <c r="S430" s="16"/>
      <c r="T430" s="16"/>
      <c r="U430" s="8"/>
      <c r="V430" s="8"/>
      <c r="W430" s="8"/>
      <c r="X430" s="8"/>
      <c r="Y430" s="8"/>
      <c r="Z430" s="8"/>
    </row>
    <row r="431" spans="1:26" ht="15.75" customHeight="1" x14ac:dyDescent="0.45">
      <c r="A431" s="360" t="s">
        <v>600</v>
      </c>
      <c r="B431" s="360" t="s">
        <v>642</v>
      </c>
      <c r="C431" s="360" t="s">
        <v>643</v>
      </c>
      <c r="D431" s="364"/>
      <c r="E431" s="364"/>
      <c r="F431" s="364"/>
      <c r="G431" s="364"/>
      <c r="H431" s="361">
        <v>434</v>
      </c>
      <c r="I431" s="391" t="s">
        <v>63</v>
      </c>
      <c r="J431" s="360" t="s">
        <v>642</v>
      </c>
      <c r="K431" s="360" t="s">
        <v>644</v>
      </c>
      <c r="L431" s="363">
        <v>0</v>
      </c>
      <c r="M431" s="363">
        <v>1</v>
      </c>
      <c r="N431" s="363">
        <v>0.01</v>
      </c>
      <c r="O431" s="364" t="s">
        <v>645</v>
      </c>
      <c r="P431" s="364" t="s">
        <v>4123</v>
      </c>
      <c r="Q431" s="364"/>
      <c r="R431" s="368" t="s">
        <v>646</v>
      </c>
      <c r="S431" s="360" t="s">
        <v>647</v>
      </c>
      <c r="T431" s="364"/>
      <c r="U431" s="8"/>
      <c r="V431" s="8"/>
      <c r="W431" s="8"/>
      <c r="X431" s="8"/>
      <c r="Y431" s="8"/>
      <c r="Z431" s="8"/>
    </row>
    <row r="432" spans="1:26" ht="15.75" customHeight="1" x14ac:dyDescent="0.45">
      <c r="A432" s="360" t="s">
        <v>648</v>
      </c>
      <c r="B432" s="360" t="s">
        <v>649</v>
      </c>
      <c r="C432" s="360" t="s">
        <v>650</v>
      </c>
      <c r="D432" s="364"/>
      <c r="E432" s="364"/>
      <c r="F432" s="364"/>
      <c r="G432" s="364"/>
      <c r="H432" s="361">
        <v>68</v>
      </c>
      <c r="I432" s="364" t="s">
        <v>76</v>
      </c>
      <c r="J432" s="360" t="s">
        <v>651</v>
      </c>
      <c r="K432" s="360" t="s">
        <v>652</v>
      </c>
      <c r="L432" s="363">
        <v>0</v>
      </c>
      <c r="M432" s="363">
        <v>1</v>
      </c>
      <c r="N432" s="363">
        <v>0.01</v>
      </c>
      <c r="O432" s="364" t="s">
        <v>653</v>
      </c>
      <c r="P432" s="364" t="s">
        <v>654</v>
      </c>
      <c r="Q432" s="364" t="s">
        <v>655</v>
      </c>
      <c r="R432" s="368" t="s">
        <v>656</v>
      </c>
      <c r="S432" s="364" t="s">
        <v>160</v>
      </c>
      <c r="T432" s="364"/>
      <c r="U432" s="8"/>
      <c r="V432" s="8"/>
      <c r="W432" s="8"/>
      <c r="X432" s="8"/>
      <c r="Y432" s="8"/>
      <c r="Z432" s="8"/>
    </row>
    <row r="433" spans="1:26" ht="15.75" customHeight="1" x14ac:dyDescent="0.45">
      <c r="A433" s="360" t="s">
        <v>648</v>
      </c>
      <c r="B433" s="360" t="s">
        <v>657</v>
      </c>
      <c r="C433" s="360" t="s">
        <v>658</v>
      </c>
      <c r="D433" s="364"/>
      <c r="E433" s="364"/>
      <c r="F433" s="364"/>
      <c r="G433" s="364"/>
      <c r="H433" s="361">
        <v>176</v>
      </c>
      <c r="I433" s="364" t="s">
        <v>76</v>
      </c>
      <c r="J433" s="360" t="s">
        <v>659</v>
      </c>
      <c r="K433" s="360" t="s">
        <v>660</v>
      </c>
      <c r="L433" s="363">
        <v>0</v>
      </c>
      <c r="M433" s="363">
        <v>1</v>
      </c>
      <c r="N433" s="363">
        <v>0.01</v>
      </c>
      <c r="O433" s="364" t="s">
        <v>661</v>
      </c>
      <c r="P433" s="364" t="s">
        <v>662</v>
      </c>
      <c r="Q433" s="364" t="s">
        <v>663</v>
      </c>
      <c r="R433" s="368" t="s">
        <v>664</v>
      </c>
      <c r="S433" s="364" t="s">
        <v>160</v>
      </c>
      <c r="T433" s="364"/>
      <c r="U433" s="8"/>
      <c r="V433" s="8"/>
      <c r="W433" s="8"/>
      <c r="X433" s="8"/>
      <c r="Y433" s="8"/>
      <c r="Z433" s="8"/>
    </row>
    <row r="434" spans="1:26" ht="15.75" customHeight="1" x14ac:dyDescent="0.45">
      <c r="A434" s="360" t="s">
        <v>648</v>
      </c>
      <c r="B434" s="360" t="s">
        <v>665</v>
      </c>
      <c r="C434" s="360" t="s">
        <v>666</v>
      </c>
      <c r="D434" s="364"/>
      <c r="E434" s="364"/>
      <c r="F434" s="364"/>
      <c r="G434" s="364"/>
      <c r="H434" s="361">
        <v>450</v>
      </c>
      <c r="I434" s="364" t="s">
        <v>76</v>
      </c>
      <c r="J434" s="360" t="s">
        <v>667</v>
      </c>
      <c r="K434" s="360" t="s">
        <v>668</v>
      </c>
      <c r="L434" s="363">
        <v>0</v>
      </c>
      <c r="M434" s="363">
        <v>1</v>
      </c>
      <c r="N434" s="363">
        <v>0.01</v>
      </c>
      <c r="O434" s="364" t="s">
        <v>669</v>
      </c>
      <c r="P434" s="364" t="s">
        <v>670</v>
      </c>
      <c r="Q434" s="364"/>
      <c r="R434" s="368" t="s">
        <v>671</v>
      </c>
      <c r="S434" s="364"/>
      <c r="T434" s="364"/>
      <c r="U434" s="8"/>
      <c r="V434" s="8"/>
      <c r="W434" s="8"/>
      <c r="X434" s="8"/>
      <c r="Y434" s="8"/>
      <c r="Z434" s="8"/>
    </row>
    <row r="435" spans="1:26" ht="15.75" customHeight="1" x14ac:dyDescent="0.45">
      <c r="A435" s="360" t="s">
        <v>672</v>
      </c>
      <c r="B435" s="360" t="s">
        <v>673</v>
      </c>
      <c r="C435" s="360" t="s">
        <v>674</v>
      </c>
      <c r="D435" s="364" t="s">
        <v>675</v>
      </c>
      <c r="E435" s="364"/>
      <c r="F435" s="364" t="s">
        <v>676</v>
      </c>
      <c r="G435" s="364"/>
      <c r="H435" s="361">
        <v>541</v>
      </c>
      <c r="I435" s="391" t="s">
        <v>63</v>
      </c>
      <c r="J435" s="360" t="s">
        <v>673</v>
      </c>
      <c r="K435" s="360" t="s">
        <v>677</v>
      </c>
      <c r="L435" s="363">
        <v>0</v>
      </c>
      <c r="M435" s="363">
        <v>0.3</v>
      </c>
      <c r="N435" s="363">
        <v>0.01</v>
      </c>
      <c r="O435" s="364" t="s">
        <v>678</v>
      </c>
      <c r="P435" s="364" t="s">
        <v>4125</v>
      </c>
      <c r="Q435" s="364" t="s">
        <v>679</v>
      </c>
      <c r="R435" s="368" t="s">
        <v>680</v>
      </c>
      <c r="S435" s="364"/>
      <c r="T435" s="364"/>
      <c r="U435" s="8"/>
      <c r="V435" s="8"/>
      <c r="W435" s="8"/>
      <c r="X435" s="8"/>
      <c r="Y435" s="8"/>
      <c r="Z435" s="8"/>
    </row>
    <row r="436" spans="1:26" ht="15.75" customHeight="1" x14ac:dyDescent="0.45">
      <c r="A436" s="360" t="str">
        <f t="shared" ref="A436:C436" si="704">A$435</f>
        <v>Cross-Sector</v>
      </c>
      <c r="B436" s="360" t="str">
        <f t="shared" si="704"/>
        <v>Carbon Capture and Sequestration</v>
      </c>
      <c r="C436" s="360" t="str">
        <f t="shared" si="704"/>
        <v>Fraction of Potential Additional CCS Achieved</v>
      </c>
      <c r="D436" s="364" t="s">
        <v>681</v>
      </c>
      <c r="E436" s="364"/>
      <c r="F436" s="364" t="s">
        <v>682</v>
      </c>
      <c r="G436" s="364"/>
      <c r="H436" s="361">
        <v>542</v>
      </c>
      <c r="I436" s="391" t="s">
        <v>63</v>
      </c>
      <c r="J436" s="360" t="str">
        <f t="shared" ref="J436:O436" si="705">J$435</f>
        <v>Carbon Capture and Sequestration</v>
      </c>
      <c r="K436" s="360" t="str">
        <f t="shared" si="705"/>
        <v>cross CCS</v>
      </c>
      <c r="L436" s="363">
        <f t="shared" si="705"/>
        <v>0</v>
      </c>
      <c r="M436" s="363">
        <f t="shared" si="705"/>
        <v>0.3</v>
      </c>
      <c r="N436" s="363">
        <f t="shared" si="705"/>
        <v>0.01</v>
      </c>
      <c r="O436" s="364" t="str">
        <f t="shared" si="705"/>
        <v>% of CO2 captured</v>
      </c>
      <c r="P436" s="364" t="s">
        <v>4126</v>
      </c>
      <c r="Q436" s="364" t="str">
        <f t="shared" ref="Q436:R436" si="706">Q$435</f>
        <v>ccs.html#ccs</v>
      </c>
      <c r="R436" s="368" t="str">
        <f t="shared" si="706"/>
        <v>carbon-capture-and-sequestration.html</v>
      </c>
      <c r="S436" s="364"/>
      <c r="T436" s="364"/>
      <c r="U436" s="8"/>
      <c r="V436" s="8"/>
      <c r="W436" s="8"/>
      <c r="X436" s="8"/>
      <c r="Y436" s="8"/>
      <c r="Z436" s="8"/>
    </row>
    <row r="437" spans="1:26" ht="15.75" customHeight="1" x14ac:dyDescent="0.45">
      <c r="A437" s="360" t="s">
        <v>672</v>
      </c>
      <c r="B437" s="360" t="s">
        <v>683</v>
      </c>
      <c r="C437" s="360" t="s">
        <v>684</v>
      </c>
      <c r="D437" s="364" t="s">
        <v>685</v>
      </c>
      <c r="E437" s="364"/>
      <c r="F437" s="364" t="s">
        <v>686</v>
      </c>
      <c r="G437" s="364"/>
      <c r="H437" s="361">
        <v>171</v>
      </c>
      <c r="I437" s="391" t="s">
        <v>63</v>
      </c>
      <c r="J437" s="360" t="s">
        <v>683</v>
      </c>
      <c r="K437" s="360" t="s">
        <v>687</v>
      </c>
      <c r="L437" s="360">
        <v>0</v>
      </c>
      <c r="M437" s="360">
        <v>100</v>
      </c>
      <c r="N437" s="360">
        <v>5</v>
      </c>
      <c r="O437" s="384" t="str">
        <f>UnitControlCenter!B44</f>
        <v>$/metric ton CO2e</v>
      </c>
      <c r="P437" s="364" t="s">
        <v>4111</v>
      </c>
      <c r="Q437" s="364" t="s">
        <v>688</v>
      </c>
      <c r="R437" s="368" t="s">
        <v>689</v>
      </c>
      <c r="S437" s="364" t="s">
        <v>4116</v>
      </c>
      <c r="T437" s="364" t="s">
        <v>4116</v>
      </c>
      <c r="U437" s="8"/>
      <c r="V437" s="8"/>
      <c r="W437" s="8"/>
      <c r="X437" s="8"/>
      <c r="Y437" s="8"/>
      <c r="Z437" s="8"/>
    </row>
    <row r="438" spans="1:26" ht="15.75" customHeight="1" x14ac:dyDescent="0.45">
      <c r="A438" s="360" t="str">
        <f t="shared" ref="A438:C438" si="707">A$437</f>
        <v>Cross-Sector</v>
      </c>
      <c r="B438" s="360" t="str">
        <f t="shared" si="707"/>
        <v>Carbon Tax</v>
      </c>
      <c r="C438" s="360" t="str">
        <f t="shared" si="707"/>
        <v>Additional Carbon Tax Rate</v>
      </c>
      <c r="D438" s="364" t="s">
        <v>675</v>
      </c>
      <c r="E438" s="364"/>
      <c r="F438" s="364" t="s">
        <v>676</v>
      </c>
      <c r="G438" s="364"/>
      <c r="H438" s="361">
        <v>172</v>
      </c>
      <c r="I438" s="391" t="s">
        <v>63</v>
      </c>
      <c r="J438" s="360" t="str">
        <f t="shared" ref="J438:O438" si="708">J$437</f>
        <v>Carbon Tax</v>
      </c>
      <c r="K438" s="360" t="str">
        <f t="shared" si="708"/>
        <v>cross carbon tax</v>
      </c>
      <c r="L438" s="360">
        <f t="shared" si="708"/>
        <v>0</v>
      </c>
      <c r="M438" s="360">
        <v>100</v>
      </c>
      <c r="N438" s="360">
        <f t="shared" si="708"/>
        <v>5</v>
      </c>
      <c r="O438" s="364" t="str">
        <f t="shared" si="708"/>
        <v>$/metric ton CO2e</v>
      </c>
      <c r="P438" s="364" t="s">
        <v>4112</v>
      </c>
      <c r="Q438" s="364" t="str">
        <f t="shared" ref="Q438:R438" si="709">Q$437</f>
        <v>fuels.html#carbon-tax</v>
      </c>
      <c r="R438" s="368" t="str">
        <f t="shared" si="709"/>
        <v>carbon-tax.html</v>
      </c>
      <c r="S438" s="364" t="s">
        <v>4116</v>
      </c>
      <c r="T438" s="364" t="s">
        <v>4116</v>
      </c>
      <c r="U438" s="18"/>
      <c r="V438" s="18"/>
      <c r="W438" s="18"/>
      <c r="X438" s="18"/>
      <c r="Y438" s="18"/>
      <c r="Z438" s="18"/>
    </row>
    <row r="439" spans="1:26" ht="15.75" customHeight="1" x14ac:dyDescent="0.45">
      <c r="A439" s="360" t="str">
        <f t="shared" ref="A439:C439" si="710">A$437</f>
        <v>Cross-Sector</v>
      </c>
      <c r="B439" s="360" t="str">
        <f t="shared" si="710"/>
        <v>Carbon Tax</v>
      </c>
      <c r="C439" s="360" t="str">
        <f t="shared" si="710"/>
        <v>Additional Carbon Tax Rate</v>
      </c>
      <c r="D439" s="364" t="s">
        <v>690</v>
      </c>
      <c r="E439" s="364"/>
      <c r="F439" s="364" t="s">
        <v>691</v>
      </c>
      <c r="G439" s="364"/>
      <c r="H439" s="361">
        <v>173</v>
      </c>
      <c r="I439" s="391" t="s">
        <v>63</v>
      </c>
      <c r="J439" s="360" t="str">
        <f t="shared" ref="J439:O439" si="711">J$437</f>
        <v>Carbon Tax</v>
      </c>
      <c r="K439" s="360" t="str">
        <f t="shared" si="711"/>
        <v>cross carbon tax</v>
      </c>
      <c r="L439" s="360">
        <f t="shared" si="711"/>
        <v>0</v>
      </c>
      <c r="M439" s="360">
        <f t="shared" si="711"/>
        <v>100</v>
      </c>
      <c r="N439" s="360">
        <f t="shared" si="711"/>
        <v>5</v>
      </c>
      <c r="O439" s="364" t="str">
        <f t="shared" si="711"/>
        <v>$/metric ton CO2e</v>
      </c>
      <c r="P439" s="364" t="s">
        <v>4113</v>
      </c>
      <c r="Q439" s="364" t="str">
        <f t="shared" ref="Q439:R439" si="712">Q$437</f>
        <v>fuels.html#carbon-tax</v>
      </c>
      <c r="R439" s="368" t="str">
        <f t="shared" si="712"/>
        <v>carbon-tax.html</v>
      </c>
      <c r="S439" s="364" t="s">
        <v>4116</v>
      </c>
      <c r="T439" s="364" t="s">
        <v>4116</v>
      </c>
      <c r="U439" s="18"/>
      <c r="V439" s="18"/>
      <c r="W439" s="18"/>
      <c r="X439" s="18"/>
      <c r="Y439" s="18"/>
      <c r="Z439" s="18"/>
    </row>
    <row r="440" spans="1:26" ht="15.75" customHeight="1" x14ac:dyDescent="0.45">
      <c r="A440" s="360" t="str">
        <f t="shared" ref="A440:C440" si="713">A$437</f>
        <v>Cross-Sector</v>
      </c>
      <c r="B440" s="360" t="str">
        <f t="shared" si="713"/>
        <v>Carbon Tax</v>
      </c>
      <c r="C440" s="360" t="str">
        <f t="shared" si="713"/>
        <v>Additional Carbon Tax Rate</v>
      </c>
      <c r="D440" s="364" t="s">
        <v>692</v>
      </c>
      <c r="E440" s="364"/>
      <c r="F440" s="364" t="s">
        <v>693</v>
      </c>
      <c r="G440" s="364"/>
      <c r="H440" s="361">
        <v>174</v>
      </c>
      <c r="I440" s="391" t="s">
        <v>63</v>
      </c>
      <c r="J440" s="360" t="str">
        <f t="shared" ref="J440:O440" si="714">J$437</f>
        <v>Carbon Tax</v>
      </c>
      <c r="K440" s="360" t="str">
        <f t="shared" si="714"/>
        <v>cross carbon tax</v>
      </c>
      <c r="L440" s="360">
        <f t="shared" si="714"/>
        <v>0</v>
      </c>
      <c r="M440" s="360">
        <f t="shared" si="714"/>
        <v>100</v>
      </c>
      <c r="N440" s="360">
        <f t="shared" si="714"/>
        <v>5</v>
      </c>
      <c r="O440" s="364" t="str">
        <f t="shared" si="714"/>
        <v>$/metric ton CO2e</v>
      </c>
      <c r="P440" s="364" t="s">
        <v>4114</v>
      </c>
      <c r="Q440" s="364" t="str">
        <f t="shared" ref="Q440:R440" si="715">Q$437</f>
        <v>fuels.html#carbon-tax</v>
      </c>
      <c r="R440" s="368" t="str">
        <f t="shared" si="715"/>
        <v>carbon-tax.html</v>
      </c>
      <c r="S440" s="364" t="s">
        <v>4116</v>
      </c>
      <c r="T440" s="364" t="s">
        <v>4116</v>
      </c>
      <c r="U440" s="18"/>
      <c r="V440" s="18"/>
      <c r="W440" s="18"/>
      <c r="X440" s="18"/>
      <c r="Y440" s="18"/>
      <c r="Z440" s="18"/>
    </row>
    <row r="441" spans="1:26" ht="15.75" customHeight="1" x14ac:dyDescent="0.45">
      <c r="A441" s="360" t="str">
        <f t="shared" ref="A441:C441" si="716">A$437</f>
        <v>Cross-Sector</v>
      </c>
      <c r="B441" s="360" t="str">
        <f t="shared" si="716"/>
        <v>Carbon Tax</v>
      </c>
      <c r="C441" s="360" t="str">
        <f t="shared" si="716"/>
        <v>Additional Carbon Tax Rate</v>
      </c>
      <c r="D441" s="364" t="s">
        <v>681</v>
      </c>
      <c r="E441" s="364"/>
      <c r="F441" s="364" t="s">
        <v>682</v>
      </c>
      <c r="G441" s="364"/>
      <c r="H441" s="361">
        <v>175</v>
      </c>
      <c r="I441" s="391" t="s">
        <v>63</v>
      </c>
      <c r="J441" s="360" t="str">
        <f t="shared" ref="J441:O441" si="717">J$437</f>
        <v>Carbon Tax</v>
      </c>
      <c r="K441" s="360" t="str">
        <f t="shared" si="717"/>
        <v>cross carbon tax</v>
      </c>
      <c r="L441" s="360">
        <f t="shared" si="717"/>
        <v>0</v>
      </c>
      <c r="M441" s="360">
        <f t="shared" si="717"/>
        <v>100</v>
      </c>
      <c r="N441" s="360">
        <f t="shared" si="717"/>
        <v>5</v>
      </c>
      <c r="O441" s="364" t="str">
        <f t="shared" si="717"/>
        <v>$/metric ton CO2e</v>
      </c>
      <c r="P441" s="364" t="s">
        <v>4115</v>
      </c>
      <c r="Q441" s="364" t="str">
        <f t="shared" ref="Q441:R441" si="718">Q$437</f>
        <v>fuels.html#carbon-tax</v>
      </c>
      <c r="R441" s="368" t="str">
        <f t="shared" si="718"/>
        <v>carbon-tax.html</v>
      </c>
      <c r="S441" s="364" t="s">
        <v>4116</v>
      </c>
      <c r="T441" s="364" t="s">
        <v>4116</v>
      </c>
      <c r="U441" s="18"/>
      <c r="V441" s="18"/>
      <c r="W441" s="18"/>
      <c r="X441" s="18"/>
      <c r="Y441" s="18"/>
      <c r="Z441" s="18"/>
    </row>
    <row r="442" spans="1:26" ht="15.75" customHeight="1" x14ac:dyDescent="0.45">
      <c r="A442" s="360" t="str">
        <f t="shared" ref="A442:C442" si="719">A$437</f>
        <v>Cross-Sector</v>
      </c>
      <c r="B442" s="360" t="str">
        <f t="shared" si="719"/>
        <v>Carbon Tax</v>
      </c>
      <c r="C442" s="360" t="str">
        <f t="shared" si="719"/>
        <v>Additional Carbon Tax Rate</v>
      </c>
      <c r="D442" s="364" t="s">
        <v>694</v>
      </c>
      <c r="E442" s="364"/>
      <c r="F442" s="364" t="s">
        <v>695</v>
      </c>
      <c r="G442" s="364"/>
      <c r="H442" s="361">
        <v>544</v>
      </c>
      <c r="I442" s="391" t="s">
        <v>76</v>
      </c>
      <c r="J442" s="360" t="str">
        <f t="shared" ref="J442:O442" si="720">J$437</f>
        <v>Carbon Tax</v>
      </c>
      <c r="K442" s="360" t="str">
        <f t="shared" si="720"/>
        <v>cross carbon tax</v>
      </c>
      <c r="L442" s="360">
        <f t="shared" si="720"/>
        <v>0</v>
      </c>
      <c r="M442" s="360">
        <f t="shared" si="720"/>
        <v>100</v>
      </c>
      <c r="N442" s="360">
        <f t="shared" si="720"/>
        <v>5</v>
      </c>
      <c r="O442" s="364" t="str">
        <f t="shared" si="720"/>
        <v>$/metric ton CO2e</v>
      </c>
      <c r="P442" s="364" t="s">
        <v>696</v>
      </c>
      <c r="Q442" s="364" t="str">
        <f t="shared" ref="Q442:R442" si="721">Q$437</f>
        <v>fuels.html#carbon-tax</v>
      </c>
      <c r="R442" s="368" t="str">
        <f t="shared" si="721"/>
        <v>carbon-tax.html</v>
      </c>
      <c r="S442" s="364"/>
      <c r="T442" s="364"/>
      <c r="U442" s="18"/>
      <c r="V442" s="18"/>
      <c r="W442" s="18"/>
      <c r="X442" s="18"/>
      <c r="Y442" s="18"/>
      <c r="Z442" s="18"/>
    </row>
    <row r="443" spans="1:26" ht="15.75" customHeight="1" x14ac:dyDescent="0.45">
      <c r="A443" s="8" t="s">
        <v>672</v>
      </c>
      <c r="B443" s="8" t="s">
        <v>697</v>
      </c>
      <c r="C443" s="8" t="s">
        <v>698</v>
      </c>
      <c r="D443" s="16"/>
      <c r="E443" s="16"/>
      <c r="F443" s="16"/>
      <c r="G443" s="16"/>
      <c r="H443" s="13">
        <v>509</v>
      </c>
      <c r="I443" s="38" t="s">
        <v>63</v>
      </c>
      <c r="J443" s="8" t="s">
        <v>699</v>
      </c>
      <c r="K443" s="8" t="s">
        <v>700</v>
      </c>
      <c r="L443" s="8">
        <v>0</v>
      </c>
      <c r="M443" s="8">
        <v>1</v>
      </c>
      <c r="N443" s="8">
        <v>1</v>
      </c>
      <c r="O443" s="16" t="s">
        <v>244</v>
      </c>
      <c r="P443" s="16" t="s">
        <v>701</v>
      </c>
      <c r="Q443" s="16" t="s">
        <v>688</v>
      </c>
      <c r="R443" s="24" t="s">
        <v>689</v>
      </c>
      <c r="S443" s="16"/>
      <c r="T443" s="16"/>
      <c r="U443" s="8"/>
      <c r="V443" s="8"/>
      <c r="W443" s="8"/>
      <c r="X443" s="8"/>
      <c r="Y443" s="8"/>
      <c r="Z443" s="8"/>
    </row>
    <row r="444" spans="1:26" ht="15.75" customHeight="1" x14ac:dyDescent="0.45">
      <c r="A444" s="8" t="s">
        <v>672</v>
      </c>
      <c r="B444" s="8" t="s">
        <v>702</v>
      </c>
      <c r="C444" s="8" t="s">
        <v>703</v>
      </c>
      <c r="D444" s="16" t="s">
        <v>704</v>
      </c>
      <c r="E444" s="16"/>
      <c r="F444" s="16" t="s">
        <v>705</v>
      </c>
      <c r="G444" s="16"/>
      <c r="H444" s="13" t="s">
        <v>285</v>
      </c>
      <c r="I444" s="38" t="s">
        <v>76</v>
      </c>
      <c r="J444" s="317" t="s">
        <v>702</v>
      </c>
      <c r="K444" s="8" t="s">
        <v>706</v>
      </c>
      <c r="L444" s="8"/>
      <c r="M444" s="8"/>
      <c r="N444" s="8"/>
      <c r="O444" s="16"/>
      <c r="P444" s="16"/>
      <c r="Q444" s="16"/>
      <c r="R444" s="24"/>
      <c r="S444" s="16"/>
      <c r="T444" s="16"/>
      <c r="U444" s="8"/>
      <c r="V444" s="8"/>
      <c r="W444" s="8"/>
      <c r="X444" s="8"/>
      <c r="Y444" s="8"/>
      <c r="Z444" s="8"/>
    </row>
    <row r="445" spans="1:26" ht="15.75" customHeight="1" x14ac:dyDescent="0.45">
      <c r="A445" s="360" t="str">
        <f t="shared" ref="A445:C445" si="722">A$444</f>
        <v>Cross-Sector</v>
      </c>
      <c r="B445" s="360" t="str">
        <f t="shared" si="722"/>
        <v>End Existing Subsidies</v>
      </c>
      <c r="C445" s="360" t="str">
        <f t="shared" si="722"/>
        <v>Percent Reduction in BAU Subsidies</v>
      </c>
      <c r="D445" s="364" t="s">
        <v>579</v>
      </c>
      <c r="E445" s="364"/>
      <c r="F445" s="364" t="s">
        <v>291</v>
      </c>
      <c r="G445" s="364"/>
      <c r="H445" s="361">
        <v>69</v>
      </c>
      <c r="I445" s="391" t="s">
        <v>76</v>
      </c>
      <c r="J445" s="381" t="str">
        <f t="shared" ref="J445:K445" si="723">J$444</f>
        <v>End Existing Subsidies</v>
      </c>
      <c r="K445" s="360" t="str">
        <f t="shared" si="723"/>
        <v>cross reduce BAU subsidies</v>
      </c>
      <c r="L445" s="363">
        <v>0</v>
      </c>
      <c r="M445" s="363">
        <v>1</v>
      </c>
      <c r="N445" s="363">
        <v>0.01</v>
      </c>
      <c r="O445" s="364" t="s">
        <v>707</v>
      </c>
      <c r="P445" s="364" t="s">
        <v>708</v>
      </c>
      <c r="Q445" s="364" t="s">
        <v>709</v>
      </c>
      <c r="R445" s="368" t="s">
        <v>710</v>
      </c>
      <c r="S445" s="364" t="s">
        <v>160</v>
      </c>
      <c r="T445" s="364"/>
      <c r="U445" s="18"/>
      <c r="V445" s="18"/>
      <c r="W445" s="18"/>
      <c r="X445" s="18"/>
      <c r="Y445" s="18"/>
      <c r="Z445" s="18"/>
    </row>
    <row r="446" spans="1:26" ht="15.75" customHeight="1" x14ac:dyDescent="0.45">
      <c r="A446" s="360" t="str">
        <f t="shared" ref="A446:C446" si="724">A$444</f>
        <v>Cross-Sector</v>
      </c>
      <c r="B446" s="360" t="str">
        <f t="shared" si="724"/>
        <v>End Existing Subsidies</v>
      </c>
      <c r="C446" s="360" t="str">
        <f t="shared" si="724"/>
        <v>Percent Reduction in BAU Subsidies</v>
      </c>
      <c r="D446" s="364" t="s">
        <v>584</v>
      </c>
      <c r="E446" s="364"/>
      <c r="F446" s="364" t="s">
        <v>423</v>
      </c>
      <c r="G446" s="364"/>
      <c r="H446" s="361">
        <v>70</v>
      </c>
      <c r="I446" s="391" t="s">
        <v>76</v>
      </c>
      <c r="J446" s="381" t="str">
        <f t="shared" ref="J446:K446" si="725">J$444</f>
        <v>End Existing Subsidies</v>
      </c>
      <c r="K446" s="360" t="str">
        <f t="shared" si="725"/>
        <v>cross reduce BAU subsidies</v>
      </c>
      <c r="L446" s="363">
        <f t="shared" ref="L446:O446" si="726">L$445</f>
        <v>0</v>
      </c>
      <c r="M446" s="363">
        <f t="shared" si="726"/>
        <v>1</v>
      </c>
      <c r="N446" s="363">
        <f t="shared" si="726"/>
        <v>0.01</v>
      </c>
      <c r="O446" s="364" t="str">
        <f t="shared" si="726"/>
        <v>% reduction in BAU subsidies</v>
      </c>
      <c r="P446" s="364" t="s">
        <v>711</v>
      </c>
      <c r="Q446" s="364" t="s">
        <v>709</v>
      </c>
      <c r="R446" s="368" t="s">
        <v>710</v>
      </c>
      <c r="S446" s="364" t="s">
        <v>160</v>
      </c>
      <c r="T446" s="364"/>
      <c r="U446" s="18"/>
      <c r="V446" s="18"/>
      <c r="W446" s="18"/>
      <c r="X446" s="18"/>
      <c r="Y446" s="18"/>
      <c r="Z446" s="18"/>
    </row>
    <row r="447" spans="1:26" ht="15.75" customHeight="1" x14ac:dyDescent="0.45">
      <c r="A447" s="360" t="str">
        <f t="shared" ref="A447:C447" si="727">A$444</f>
        <v>Cross-Sector</v>
      </c>
      <c r="B447" s="360" t="str">
        <f t="shared" si="727"/>
        <v>End Existing Subsidies</v>
      </c>
      <c r="C447" s="360" t="str">
        <f t="shared" si="727"/>
        <v>Percent Reduction in BAU Subsidies</v>
      </c>
      <c r="D447" s="364" t="s">
        <v>712</v>
      </c>
      <c r="E447" s="364"/>
      <c r="F447" s="364" t="s">
        <v>300</v>
      </c>
      <c r="G447" s="364"/>
      <c r="H447" s="361">
        <v>71</v>
      </c>
      <c r="I447" s="391" t="s">
        <v>76</v>
      </c>
      <c r="J447" s="381" t="str">
        <f t="shared" ref="J447:K447" si="728">J$444</f>
        <v>End Existing Subsidies</v>
      </c>
      <c r="K447" s="360" t="str">
        <f t="shared" si="728"/>
        <v>cross reduce BAU subsidies</v>
      </c>
      <c r="L447" s="363">
        <f t="shared" ref="L447:O447" si="729">L$445</f>
        <v>0</v>
      </c>
      <c r="M447" s="363">
        <f t="shared" si="729"/>
        <v>1</v>
      </c>
      <c r="N447" s="363">
        <f t="shared" si="729"/>
        <v>0.01</v>
      </c>
      <c r="O447" s="364" t="str">
        <f t="shared" si="729"/>
        <v>% reduction in BAU subsidies</v>
      </c>
      <c r="P447" s="364" t="s">
        <v>713</v>
      </c>
      <c r="Q447" s="364" t="s">
        <v>709</v>
      </c>
      <c r="R447" s="368" t="s">
        <v>710</v>
      </c>
      <c r="S447" s="364" t="s">
        <v>160</v>
      </c>
      <c r="T447" s="364"/>
      <c r="U447" s="18"/>
      <c r="V447" s="18"/>
      <c r="W447" s="18"/>
      <c r="X447" s="18"/>
      <c r="Y447" s="18"/>
      <c r="Z447" s="18"/>
    </row>
    <row r="448" spans="1:26" ht="15.75" customHeight="1" x14ac:dyDescent="0.45">
      <c r="A448" s="18" t="str">
        <f t="shared" ref="A448:C448" si="730">A$444</f>
        <v>Cross-Sector</v>
      </c>
      <c r="B448" s="18" t="str">
        <f t="shared" si="730"/>
        <v>End Existing Subsidies</v>
      </c>
      <c r="C448" s="18" t="str">
        <f t="shared" si="730"/>
        <v>Percent Reduction in BAU Subsidies</v>
      </c>
      <c r="D448" s="16" t="s">
        <v>714</v>
      </c>
      <c r="E448" s="16"/>
      <c r="F448" s="16" t="s">
        <v>303</v>
      </c>
      <c r="G448" s="16"/>
      <c r="H448" s="13">
        <v>72</v>
      </c>
      <c r="I448" s="38" t="s">
        <v>76</v>
      </c>
      <c r="J448" s="316" t="str">
        <f t="shared" ref="J448:K448" si="731">J$444</f>
        <v>End Existing Subsidies</v>
      </c>
      <c r="K448" s="18" t="str">
        <f t="shared" si="731"/>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2">A$444</f>
        <v>Cross-Sector</v>
      </c>
      <c r="B449" s="18" t="str">
        <f t="shared" si="732"/>
        <v>End Existing Subsidies</v>
      </c>
      <c r="C449" s="18" t="str">
        <f t="shared" si="732"/>
        <v>Percent Reduction in BAU Subsidies</v>
      </c>
      <c r="D449" s="16" t="s">
        <v>715</v>
      </c>
      <c r="E449" s="16"/>
      <c r="F449" s="16" t="s">
        <v>306</v>
      </c>
      <c r="G449" s="16"/>
      <c r="H449" s="13">
        <v>73</v>
      </c>
      <c r="I449" s="38" t="s">
        <v>76</v>
      </c>
      <c r="J449" s="316" t="str">
        <f t="shared" ref="J449:K449" si="733">J$444</f>
        <v>End Existing Subsidies</v>
      </c>
      <c r="K449" s="18" t="str">
        <f t="shared" si="733"/>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360" t="str">
        <f t="shared" ref="A450:C450" si="734">A$444</f>
        <v>Cross-Sector</v>
      </c>
      <c r="B450" s="360" t="str">
        <f t="shared" si="734"/>
        <v>End Existing Subsidies</v>
      </c>
      <c r="C450" s="360" t="str">
        <f t="shared" si="734"/>
        <v>Percent Reduction in BAU Subsidies</v>
      </c>
      <c r="D450" s="364" t="s">
        <v>716</v>
      </c>
      <c r="E450" s="364"/>
      <c r="F450" s="364" t="s">
        <v>717</v>
      </c>
      <c r="G450" s="364"/>
      <c r="H450" s="361">
        <v>74</v>
      </c>
      <c r="I450" s="391" t="s">
        <v>76</v>
      </c>
      <c r="J450" s="381" t="str">
        <f t="shared" ref="J450:K450" si="735">J$444</f>
        <v>End Existing Subsidies</v>
      </c>
      <c r="K450" s="360" t="str">
        <f t="shared" si="735"/>
        <v>cross reduce BAU subsidies</v>
      </c>
      <c r="L450" s="363">
        <f t="shared" ref="L450:O450" si="736">L$445</f>
        <v>0</v>
      </c>
      <c r="M450" s="363">
        <f t="shared" si="736"/>
        <v>1</v>
      </c>
      <c r="N450" s="363">
        <f t="shared" si="736"/>
        <v>0.01</v>
      </c>
      <c r="O450" s="364" t="str">
        <f t="shared" si="736"/>
        <v>% reduction in BAU subsidies</v>
      </c>
      <c r="P450" s="364" t="s">
        <v>718</v>
      </c>
      <c r="Q450" s="364" t="s">
        <v>709</v>
      </c>
      <c r="R450" s="368" t="s">
        <v>710</v>
      </c>
      <c r="S450" s="364" t="s">
        <v>160</v>
      </c>
      <c r="T450" s="20"/>
      <c r="U450" s="18"/>
      <c r="V450" s="18"/>
      <c r="W450" s="18"/>
      <c r="X450" s="18"/>
      <c r="Y450" s="18"/>
      <c r="Z450" s="18"/>
    </row>
    <row r="451" spans="1:26" ht="15.75" customHeight="1" x14ac:dyDescent="0.45">
      <c r="A451" s="18" t="str">
        <f t="shared" ref="A451:C451" si="737">A$444</f>
        <v>Cross-Sector</v>
      </c>
      <c r="B451" s="18" t="str">
        <f t="shared" si="737"/>
        <v>End Existing Subsidies</v>
      </c>
      <c r="C451" s="18" t="str">
        <f t="shared" si="737"/>
        <v>Percent Reduction in BAU Subsidies</v>
      </c>
      <c r="D451" s="16" t="s">
        <v>719</v>
      </c>
      <c r="E451" s="16"/>
      <c r="F451" s="16" t="s">
        <v>312</v>
      </c>
      <c r="G451" s="16"/>
      <c r="H451" s="13" t="s">
        <v>285</v>
      </c>
      <c r="I451" s="38" t="s">
        <v>76</v>
      </c>
      <c r="J451" s="316" t="str">
        <f t="shared" ref="J451:K451" si="738">J$444</f>
        <v>End Existing Subsidies</v>
      </c>
      <c r="K451" s="18" t="str">
        <f t="shared" si="738"/>
        <v>cross reduce BAU subsidies</v>
      </c>
      <c r="L451" s="8"/>
      <c r="M451" s="8"/>
      <c r="N451" s="8"/>
      <c r="O451" s="16"/>
      <c r="P451" s="16"/>
      <c r="Q451" s="20"/>
      <c r="R451" s="24"/>
      <c r="S451" s="20"/>
      <c r="T451" s="20"/>
      <c r="U451" s="18"/>
      <c r="V451" s="18"/>
      <c r="W451" s="18"/>
      <c r="X451" s="18"/>
      <c r="Y451" s="18"/>
      <c r="Z451" s="18"/>
    </row>
    <row r="452" spans="1:26" ht="15.75" customHeight="1" x14ac:dyDescent="0.45">
      <c r="A452" s="360" t="str">
        <f t="shared" ref="A452:C452" si="739">A$444</f>
        <v>Cross-Sector</v>
      </c>
      <c r="B452" s="360" t="str">
        <f t="shared" si="739"/>
        <v>End Existing Subsidies</v>
      </c>
      <c r="C452" s="360" t="str">
        <f t="shared" si="739"/>
        <v>Percent Reduction in BAU Subsidies</v>
      </c>
      <c r="D452" s="364" t="s">
        <v>586</v>
      </c>
      <c r="E452" s="364"/>
      <c r="F452" s="364" t="s">
        <v>587</v>
      </c>
      <c r="G452" s="364"/>
      <c r="H452" s="361">
        <v>75</v>
      </c>
      <c r="I452" s="391" t="s">
        <v>76</v>
      </c>
      <c r="J452" s="381" t="str">
        <f t="shared" ref="J452:K452" si="740">J$444</f>
        <v>End Existing Subsidies</v>
      </c>
      <c r="K452" s="360" t="str">
        <f t="shared" si="740"/>
        <v>cross reduce BAU subsidies</v>
      </c>
      <c r="L452" s="363">
        <f t="shared" ref="L452:O452" si="741">L$445</f>
        <v>0</v>
      </c>
      <c r="M452" s="363">
        <f t="shared" si="741"/>
        <v>1</v>
      </c>
      <c r="N452" s="363">
        <f t="shared" si="741"/>
        <v>0.01</v>
      </c>
      <c r="O452" s="364" t="str">
        <f t="shared" si="741"/>
        <v>% reduction in BAU subsidies</v>
      </c>
      <c r="P452" s="364" t="s">
        <v>720</v>
      </c>
      <c r="Q452" s="364" t="s">
        <v>709</v>
      </c>
      <c r="R452" s="368" t="s">
        <v>710</v>
      </c>
      <c r="S452" s="364" t="s">
        <v>160</v>
      </c>
      <c r="T452" s="364"/>
      <c r="U452" s="18"/>
      <c r="V452" s="18"/>
      <c r="W452" s="18"/>
      <c r="X452" s="18"/>
      <c r="Y452" s="18"/>
      <c r="Z452" s="18"/>
    </row>
    <row r="453" spans="1:26" ht="15.75" customHeight="1" x14ac:dyDescent="0.45">
      <c r="A453" s="360" t="str">
        <f t="shared" ref="A453:C453" si="742">A$444</f>
        <v>Cross-Sector</v>
      </c>
      <c r="B453" s="360" t="str">
        <f t="shared" si="742"/>
        <v>End Existing Subsidies</v>
      </c>
      <c r="C453" s="360" t="str">
        <f t="shared" si="742"/>
        <v>Percent Reduction in BAU Subsidies</v>
      </c>
      <c r="D453" s="364" t="s">
        <v>588</v>
      </c>
      <c r="E453" s="364"/>
      <c r="F453" s="364" t="s">
        <v>589</v>
      </c>
      <c r="G453" s="364"/>
      <c r="H453" s="361">
        <v>76</v>
      </c>
      <c r="I453" s="391" t="s">
        <v>76</v>
      </c>
      <c r="J453" s="381" t="str">
        <f t="shared" ref="J453:K453" si="743">J$444</f>
        <v>End Existing Subsidies</v>
      </c>
      <c r="K453" s="360" t="str">
        <f t="shared" si="743"/>
        <v>cross reduce BAU subsidies</v>
      </c>
      <c r="L453" s="363">
        <f t="shared" ref="L453:O453" si="744">L$445</f>
        <v>0</v>
      </c>
      <c r="M453" s="363">
        <f t="shared" si="744"/>
        <v>1</v>
      </c>
      <c r="N453" s="363">
        <f t="shared" si="744"/>
        <v>0.01</v>
      </c>
      <c r="O453" s="364" t="str">
        <f t="shared" si="744"/>
        <v>% reduction in BAU subsidies</v>
      </c>
      <c r="P453" s="364" t="s">
        <v>721</v>
      </c>
      <c r="Q453" s="364" t="s">
        <v>709</v>
      </c>
      <c r="R453" s="368" t="s">
        <v>710</v>
      </c>
      <c r="S453" s="364" t="s">
        <v>160</v>
      </c>
      <c r="T453" s="364"/>
      <c r="U453" s="18"/>
      <c r="V453" s="18"/>
      <c r="W453" s="18"/>
      <c r="X453" s="18"/>
      <c r="Y453" s="18"/>
      <c r="Z453" s="18"/>
    </row>
    <row r="454" spans="1:26" ht="15.75" customHeight="1" x14ac:dyDescent="0.45">
      <c r="A454" s="18" t="str">
        <f t="shared" ref="A454:C454" si="745">A$444</f>
        <v>Cross-Sector</v>
      </c>
      <c r="B454" s="18" t="str">
        <f t="shared" si="745"/>
        <v>End Existing Subsidies</v>
      </c>
      <c r="C454" s="18" t="str">
        <f t="shared" si="745"/>
        <v>Percent Reduction in BAU Subsidies</v>
      </c>
      <c r="D454" s="16" t="s">
        <v>722</v>
      </c>
      <c r="E454" s="16"/>
      <c r="F454" s="16" t="s">
        <v>723</v>
      </c>
      <c r="G454" s="16"/>
      <c r="H454" s="13" t="s">
        <v>285</v>
      </c>
      <c r="I454" s="38" t="s">
        <v>76</v>
      </c>
      <c r="J454" s="316" t="str">
        <f t="shared" ref="J454:K454" si="746">J$444</f>
        <v>End Existing Subsidies</v>
      </c>
      <c r="K454" s="18" t="str">
        <f t="shared" si="746"/>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7">A$444</f>
        <v>Cross-Sector</v>
      </c>
      <c r="B455" s="18" t="str">
        <f t="shared" si="747"/>
        <v>End Existing Subsidies</v>
      </c>
      <c r="C455" s="18" t="str">
        <f t="shared" si="747"/>
        <v>Percent Reduction in BAU Subsidies</v>
      </c>
      <c r="D455" s="16" t="s">
        <v>724</v>
      </c>
      <c r="E455" s="16"/>
      <c r="F455" s="16" t="s">
        <v>725</v>
      </c>
      <c r="G455" s="16"/>
      <c r="H455" s="13" t="s">
        <v>285</v>
      </c>
      <c r="I455" s="38" t="s">
        <v>76</v>
      </c>
      <c r="J455" s="316" t="str">
        <f t="shared" ref="J455:K455" si="748">J$444</f>
        <v>End Existing Subsidies</v>
      </c>
      <c r="K455" s="18" t="str">
        <f t="shared" si="748"/>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9">A$444</f>
        <v>Cross-Sector</v>
      </c>
      <c r="B456" s="18" t="str">
        <f t="shared" si="749"/>
        <v>End Existing Subsidies</v>
      </c>
      <c r="C456" s="18" t="str">
        <f t="shared" si="749"/>
        <v>Percent Reduction in BAU Subsidies</v>
      </c>
      <c r="D456" s="16" t="s">
        <v>591</v>
      </c>
      <c r="E456" s="16"/>
      <c r="F456" s="16" t="s">
        <v>592</v>
      </c>
      <c r="G456" s="16"/>
      <c r="H456" s="13"/>
      <c r="I456" s="38" t="s">
        <v>76</v>
      </c>
      <c r="J456" s="316" t="str">
        <f t="shared" ref="J456:K456" si="750">J$444</f>
        <v>End Existing Subsidies</v>
      </c>
      <c r="K456" s="18" t="str">
        <f t="shared" si="750"/>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51">A$444</f>
        <v>Cross-Sector</v>
      </c>
      <c r="B457" s="18" t="str">
        <f t="shared" si="751"/>
        <v>End Existing Subsidies</v>
      </c>
      <c r="C457" s="18" t="str">
        <f t="shared" si="751"/>
        <v>Percent Reduction in BAU Subsidies</v>
      </c>
      <c r="D457" s="16" t="s">
        <v>726</v>
      </c>
      <c r="E457" s="16"/>
      <c r="F457" s="16" t="s">
        <v>727</v>
      </c>
      <c r="G457" s="16"/>
      <c r="H457" s="13" t="s">
        <v>285</v>
      </c>
      <c r="I457" s="38" t="s">
        <v>76</v>
      </c>
      <c r="J457" s="316" t="str">
        <f t="shared" ref="J457:K457" si="752">J$444</f>
        <v>End Existing Subsidies</v>
      </c>
      <c r="K457" s="18" t="str">
        <f t="shared" si="752"/>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3">A$444</f>
        <v>Cross-Sector</v>
      </c>
      <c r="B458" s="18" t="str">
        <f t="shared" si="753"/>
        <v>End Existing Subsidies</v>
      </c>
      <c r="C458" s="18" t="str">
        <f t="shared" si="753"/>
        <v>Percent Reduction in BAU Subsidies</v>
      </c>
      <c r="D458" s="16" t="s">
        <v>728</v>
      </c>
      <c r="E458" s="16"/>
      <c r="F458" s="16" t="s">
        <v>314</v>
      </c>
      <c r="G458" s="16"/>
      <c r="H458" s="13"/>
      <c r="I458" s="38" t="s">
        <v>76</v>
      </c>
      <c r="J458" s="316" t="str">
        <f t="shared" ref="J458:K458" si="754">J$444</f>
        <v>End Existing Subsidies</v>
      </c>
      <c r="K458" s="18" t="str">
        <f t="shared" si="754"/>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5">A$444</f>
        <v>Cross-Sector</v>
      </c>
      <c r="B459" s="18" t="str">
        <f t="shared" si="755"/>
        <v>End Existing Subsidies</v>
      </c>
      <c r="C459" s="18" t="str">
        <f t="shared" si="755"/>
        <v>Percent Reduction in BAU Subsidies</v>
      </c>
      <c r="D459" s="16" t="s">
        <v>593</v>
      </c>
      <c r="E459" s="16"/>
      <c r="F459" s="16" t="s">
        <v>320</v>
      </c>
      <c r="G459" s="16"/>
      <c r="H459" s="13"/>
      <c r="I459" s="38" t="s">
        <v>76</v>
      </c>
      <c r="J459" s="316" t="str">
        <f t="shared" ref="J459:K459" si="756">J$444</f>
        <v>End Existing Subsidies</v>
      </c>
      <c r="K459" s="18" t="str">
        <f t="shared" si="756"/>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7">A$444</f>
        <v>Cross-Sector</v>
      </c>
      <c r="B460" s="18" t="str">
        <f t="shared" si="757"/>
        <v>End Existing Subsidies</v>
      </c>
      <c r="C460" s="18" t="str">
        <f t="shared" si="757"/>
        <v>Percent Reduction in BAU Subsidies</v>
      </c>
      <c r="D460" s="16" t="s">
        <v>594</v>
      </c>
      <c r="E460" s="16"/>
      <c r="F460" s="16" t="s">
        <v>325</v>
      </c>
      <c r="G460" s="16"/>
      <c r="H460" s="13"/>
      <c r="I460" s="38" t="s">
        <v>76</v>
      </c>
      <c r="J460" s="316" t="str">
        <f t="shared" ref="J460:K460" si="758">J$444</f>
        <v>End Existing Subsidies</v>
      </c>
      <c r="K460" s="18" t="str">
        <f t="shared" si="758"/>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9">A$444</f>
        <v>Cross-Sector</v>
      </c>
      <c r="B461" s="18" t="str">
        <f t="shared" si="759"/>
        <v>End Existing Subsidies</v>
      </c>
      <c r="C461" s="18" t="str">
        <f t="shared" si="759"/>
        <v>Percent Reduction in BAU Subsidies</v>
      </c>
      <c r="D461" s="16" t="s">
        <v>595</v>
      </c>
      <c r="E461" s="16"/>
      <c r="F461" s="16" t="s">
        <v>596</v>
      </c>
      <c r="G461" s="16"/>
      <c r="H461" s="13"/>
      <c r="I461" s="38" t="s">
        <v>76</v>
      </c>
      <c r="J461" s="316" t="str">
        <f t="shared" ref="J461:K461" si="760">J$444</f>
        <v>End Existing Subsidies</v>
      </c>
      <c r="K461" s="18" t="str">
        <f t="shared" si="760"/>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61">A$444</f>
        <v>Cross-Sector</v>
      </c>
      <c r="B462" s="18" t="str">
        <f t="shared" si="761"/>
        <v>End Existing Subsidies</v>
      </c>
      <c r="C462" s="18" t="str">
        <f t="shared" si="761"/>
        <v>Percent Reduction in BAU Subsidies</v>
      </c>
      <c r="D462" s="16" t="s">
        <v>598</v>
      </c>
      <c r="E462" s="16"/>
      <c r="F462" s="16" t="s">
        <v>599</v>
      </c>
      <c r="G462" s="16"/>
      <c r="H462" s="13"/>
      <c r="I462" s="38" t="s">
        <v>76</v>
      </c>
      <c r="J462" s="316" t="str">
        <f t="shared" ref="J462:K462" si="762">J$444</f>
        <v>End Existing Subsidies</v>
      </c>
      <c r="K462" s="18" t="str">
        <f t="shared" si="762"/>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3">A$444</f>
        <v>Cross-Sector</v>
      </c>
      <c r="B463" s="18" t="str">
        <f t="shared" si="763"/>
        <v>End Existing Subsidies</v>
      </c>
      <c r="C463" s="18" t="str">
        <f t="shared" si="763"/>
        <v>Percent Reduction in BAU Subsidies</v>
      </c>
      <c r="D463" s="16" t="s">
        <v>729</v>
      </c>
      <c r="E463" s="16"/>
      <c r="F463" s="16" t="s">
        <v>329</v>
      </c>
      <c r="G463" s="16"/>
      <c r="H463" s="13"/>
      <c r="I463" s="38" t="s">
        <v>76</v>
      </c>
      <c r="J463" s="316" t="str">
        <f t="shared" ref="J463:K463" si="764">J$444</f>
        <v>End Existing Subsidies</v>
      </c>
      <c r="K463" s="18" t="str">
        <f t="shared" si="764"/>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5">A$444</f>
        <v>Cross-Sector</v>
      </c>
      <c r="B464" s="18" t="str">
        <f t="shared" si="765"/>
        <v>End Existing Subsidies</v>
      </c>
      <c r="C464" s="18" t="str">
        <f t="shared" si="765"/>
        <v>Percent Reduction in BAU Subsidies</v>
      </c>
      <c r="D464" s="16" t="s">
        <v>730</v>
      </c>
      <c r="E464" s="16"/>
      <c r="F464" s="16" t="s">
        <v>731</v>
      </c>
      <c r="G464" s="16"/>
      <c r="H464" s="13"/>
      <c r="I464" s="38" t="s">
        <v>76</v>
      </c>
      <c r="J464" s="316" t="str">
        <f t="shared" ref="J464:K464" si="766">J$444</f>
        <v>End Existing Subsidies</v>
      </c>
      <c r="K464" s="18" t="str">
        <f t="shared" si="766"/>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672</v>
      </c>
      <c r="B465" s="8" t="s">
        <v>732</v>
      </c>
      <c r="C465" s="8" t="s">
        <v>733</v>
      </c>
      <c r="D465" s="16"/>
      <c r="E465" s="16"/>
      <c r="F465" s="16"/>
      <c r="G465" s="16"/>
      <c r="H465" s="13"/>
      <c r="I465" s="38" t="s">
        <v>76</v>
      </c>
      <c r="J465" s="8" t="s">
        <v>734</v>
      </c>
      <c r="K465" s="8" t="s">
        <v>735</v>
      </c>
      <c r="L465" s="15"/>
      <c r="M465" s="15"/>
      <c r="N465" s="15"/>
      <c r="O465" s="16"/>
      <c r="P465" s="16"/>
      <c r="Q465" s="16"/>
      <c r="R465" s="24"/>
      <c r="S465" s="16"/>
      <c r="T465" s="16"/>
      <c r="U465" s="8"/>
      <c r="V465" s="8"/>
      <c r="W465" s="8"/>
      <c r="X465" s="8"/>
      <c r="Y465" s="8"/>
      <c r="Z465" s="8"/>
    </row>
    <row r="466" spans="1:26" ht="15.75" customHeight="1" x14ac:dyDescent="0.45">
      <c r="A466" s="8" t="s">
        <v>672</v>
      </c>
      <c r="B466" s="8" t="s">
        <v>736</v>
      </c>
      <c r="C466" s="8" t="s">
        <v>737</v>
      </c>
      <c r="D466" s="16" t="s">
        <v>704</v>
      </c>
      <c r="E466" s="16"/>
      <c r="F466" s="16" t="s">
        <v>705</v>
      </c>
      <c r="G466" s="16"/>
      <c r="H466" s="13"/>
      <c r="I466" s="38" t="s">
        <v>76</v>
      </c>
      <c r="J466" s="8" t="s">
        <v>736</v>
      </c>
      <c r="K466" s="8" t="s">
        <v>738</v>
      </c>
      <c r="L466" s="8"/>
      <c r="M466" s="8"/>
      <c r="N466" s="8"/>
      <c r="O466" s="16"/>
      <c r="P466" s="16"/>
      <c r="Q466" s="16"/>
      <c r="R466" s="24"/>
      <c r="S466" s="16"/>
      <c r="T466" s="16"/>
      <c r="U466" s="8"/>
      <c r="V466" s="8"/>
      <c r="W466" s="8"/>
      <c r="X466" s="8"/>
      <c r="Y466" s="8"/>
      <c r="Z466" s="8"/>
    </row>
    <row r="467" spans="1:26" ht="15.75" customHeight="1" x14ac:dyDescent="0.45">
      <c r="A467" s="18" t="str">
        <f t="shared" ref="A467:C467" si="767">A$466</f>
        <v>Cross-Sector</v>
      </c>
      <c r="B467" s="18" t="str">
        <f t="shared" si="767"/>
        <v>Fixed Energy Prices</v>
      </c>
      <c r="C467" s="18" t="str">
        <f t="shared" si="767"/>
        <v>Toggle Whether Policies Affect Energy Prices</v>
      </c>
      <c r="D467" s="16" t="s">
        <v>726</v>
      </c>
      <c r="E467" s="16"/>
      <c r="F467" s="16" t="s">
        <v>727</v>
      </c>
      <c r="G467" s="16"/>
      <c r="H467" s="13"/>
      <c r="I467" s="38" t="s">
        <v>76</v>
      </c>
      <c r="J467" s="8" t="s">
        <v>736</v>
      </c>
      <c r="K467" s="8" t="s">
        <v>738</v>
      </c>
      <c r="L467" s="8"/>
      <c r="M467" s="8"/>
      <c r="N467" s="8"/>
      <c r="O467" s="16"/>
      <c r="P467" s="16"/>
      <c r="Q467" s="16"/>
      <c r="R467" s="24"/>
      <c r="S467" s="16"/>
      <c r="T467" s="16"/>
      <c r="U467" s="8"/>
      <c r="V467" s="8"/>
      <c r="W467" s="8"/>
      <c r="X467" s="8"/>
      <c r="Y467" s="8"/>
      <c r="Z467" s="8"/>
    </row>
    <row r="468" spans="1:26" ht="15.75" customHeight="1" x14ac:dyDescent="0.45">
      <c r="A468" s="18" t="str">
        <f t="shared" ref="A468:C468" si="768">A$466</f>
        <v>Cross-Sector</v>
      </c>
      <c r="B468" s="18" t="str">
        <f t="shared" si="768"/>
        <v>Fixed Energy Prices</v>
      </c>
      <c r="C468" s="18" t="str">
        <f t="shared" si="768"/>
        <v>Toggle Whether Policies Affect Energy Prices</v>
      </c>
      <c r="D468" s="16" t="s">
        <v>730</v>
      </c>
      <c r="E468" s="16"/>
      <c r="F468" s="16" t="s">
        <v>731</v>
      </c>
      <c r="G468" s="16"/>
      <c r="H468" s="13"/>
      <c r="I468" s="38" t="s">
        <v>76</v>
      </c>
      <c r="J468" s="8" t="s">
        <v>736</v>
      </c>
      <c r="K468" s="8" t="s">
        <v>738</v>
      </c>
      <c r="L468" s="8"/>
      <c r="M468" s="8"/>
      <c r="N468" s="8"/>
      <c r="O468" s="16"/>
      <c r="P468" s="16"/>
      <c r="Q468" s="16"/>
      <c r="R468" s="24"/>
      <c r="S468" s="16"/>
      <c r="T468" s="16"/>
      <c r="U468" s="8"/>
      <c r="V468" s="8"/>
      <c r="W468" s="8"/>
      <c r="X468" s="8"/>
      <c r="Y468" s="8"/>
      <c r="Z468" s="8"/>
    </row>
    <row r="469" spans="1:26" ht="15.75" customHeight="1" x14ac:dyDescent="0.45">
      <c r="A469" s="8" t="s">
        <v>672</v>
      </c>
      <c r="B469" s="8" t="s">
        <v>739</v>
      </c>
      <c r="C469" s="8" t="s">
        <v>739</v>
      </c>
      <c r="D469" s="16" t="s">
        <v>579</v>
      </c>
      <c r="E469" s="16"/>
      <c r="F469" s="16" t="s">
        <v>291</v>
      </c>
      <c r="G469" s="16"/>
      <c r="H469" s="13"/>
      <c r="I469" s="38" t="s">
        <v>76</v>
      </c>
      <c r="J469" s="317" t="s">
        <v>739</v>
      </c>
      <c r="K469" s="8" t="s">
        <v>740</v>
      </c>
      <c r="L469" s="15">
        <v>0</v>
      </c>
      <c r="M469" s="15">
        <v>1</v>
      </c>
      <c r="N469" s="15">
        <v>0.01</v>
      </c>
      <c r="O469" s="16" t="s">
        <v>741</v>
      </c>
      <c r="P469" s="16" t="s">
        <v>742</v>
      </c>
      <c r="Q469" s="16" t="s">
        <v>743</v>
      </c>
      <c r="R469" s="24"/>
      <c r="S469" s="16"/>
      <c r="T469" s="16"/>
      <c r="U469" s="8"/>
      <c r="V469" s="8"/>
      <c r="W469" s="8"/>
      <c r="X469" s="8"/>
      <c r="Y469" s="8"/>
      <c r="Z469" s="8"/>
    </row>
    <row r="470" spans="1:26" ht="15.75" customHeight="1" x14ac:dyDescent="0.45">
      <c r="A470" s="18" t="str">
        <f t="shared" ref="A470:C470" si="769">A$469</f>
        <v>Cross-Sector</v>
      </c>
      <c r="B470" s="18" t="str">
        <f t="shared" si="769"/>
        <v>Fuel Price Deregulation</v>
      </c>
      <c r="C470" s="18" t="str">
        <f t="shared" si="769"/>
        <v>Fuel Price Deregulation</v>
      </c>
      <c r="D470" s="16" t="s">
        <v>584</v>
      </c>
      <c r="E470" s="16"/>
      <c r="F470" s="16" t="s">
        <v>423</v>
      </c>
      <c r="G470" s="16"/>
      <c r="H470" s="13"/>
      <c r="I470" s="38" t="s">
        <v>76</v>
      </c>
      <c r="J470" s="316" t="str">
        <f t="shared" ref="J470:K470" si="770">J$469</f>
        <v>Fuel Price Deregulation</v>
      </c>
      <c r="K470" s="18" t="str">
        <f t="shared" si="770"/>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71">A$469</f>
        <v>Cross-Sector</v>
      </c>
      <c r="B471" s="18" t="str">
        <f t="shared" si="771"/>
        <v>Fuel Price Deregulation</v>
      </c>
      <c r="C471" s="18" t="str">
        <f t="shared" si="771"/>
        <v>Fuel Price Deregulation</v>
      </c>
      <c r="D471" s="16" t="s">
        <v>712</v>
      </c>
      <c r="E471" s="16"/>
      <c r="F471" s="16" t="s">
        <v>300</v>
      </c>
      <c r="G471" s="16"/>
      <c r="H471" s="13"/>
      <c r="I471" s="38" t="s">
        <v>76</v>
      </c>
      <c r="J471" s="316" t="str">
        <f t="shared" ref="J471:K471" si="772">J$469</f>
        <v>Fuel Price Deregulation</v>
      </c>
      <c r="K471" s="18" t="str">
        <f t="shared" si="772"/>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3">A$469</f>
        <v>Cross-Sector</v>
      </c>
      <c r="B472" s="18" t="str">
        <f t="shared" si="773"/>
        <v>Fuel Price Deregulation</v>
      </c>
      <c r="C472" s="18" t="str">
        <f t="shared" si="773"/>
        <v>Fuel Price Deregulation</v>
      </c>
      <c r="D472" s="16" t="s">
        <v>719</v>
      </c>
      <c r="E472" s="16"/>
      <c r="F472" s="16" t="s">
        <v>312</v>
      </c>
      <c r="G472" s="16"/>
      <c r="H472" s="13"/>
      <c r="I472" s="38" t="s">
        <v>76</v>
      </c>
      <c r="J472" s="316" t="str">
        <f t="shared" ref="J472:K472" si="774">J$469</f>
        <v>Fuel Price Deregulation</v>
      </c>
      <c r="K472" s="18" t="str">
        <f t="shared" si="774"/>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5">A$469</f>
        <v>Cross-Sector</v>
      </c>
      <c r="B473" s="18" t="str">
        <f t="shared" si="775"/>
        <v>Fuel Price Deregulation</v>
      </c>
      <c r="C473" s="18" t="str">
        <f t="shared" si="775"/>
        <v>Fuel Price Deregulation</v>
      </c>
      <c r="D473" s="16" t="s">
        <v>586</v>
      </c>
      <c r="E473" s="16"/>
      <c r="F473" s="16" t="s">
        <v>587</v>
      </c>
      <c r="G473" s="16"/>
      <c r="H473" s="13"/>
      <c r="I473" s="38" t="s">
        <v>76</v>
      </c>
      <c r="J473" s="316" t="str">
        <f t="shared" ref="J473:K473" si="776">J$469</f>
        <v>Fuel Price Deregulation</v>
      </c>
      <c r="K473" s="18" t="str">
        <f t="shared" si="776"/>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7">A$469</f>
        <v>Cross-Sector</v>
      </c>
      <c r="B474" s="18" t="str">
        <f t="shared" si="777"/>
        <v>Fuel Price Deregulation</v>
      </c>
      <c r="C474" s="18" t="str">
        <f t="shared" si="777"/>
        <v>Fuel Price Deregulation</v>
      </c>
      <c r="D474" s="16" t="s">
        <v>588</v>
      </c>
      <c r="E474" s="16"/>
      <c r="F474" s="16" t="s">
        <v>589</v>
      </c>
      <c r="G474" s="16"/>
      <c r="H474" s="13"/>
      <c r="I474" s="38" t="s">
        <v>76</v>
      </c>
      <c r="J474" s="316" t="str">
        <f t="shared" ref="J474:K474" si="778">J$469</f>
        <v>Fuel Price Deregulation</v>
      </c>
      <c r="K474" s="18" t="str">
        <f t="shared" si="778"/>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9">A$469</f>
        <v>Cross-Sector</v>
      </c>
      <c r="B475" s="18" t="str">
        <f t="shared" si="779"/>
        <v>Fuel Price Deregulation</v>
      </c>
      <c r="C475" s="18" t="str">
        <f t="shared" si="779"/>
        <v>Fuel Price Deregulation</v>
      </c>
      <c r="D475" s="16" t="s">
        <v>722</v>
      </c>
      <c r="E475" s="16"/>
      <c r="F475" s="16" t="s">
        <v>723</v>
      </c>
      <c r="G475" s="16"/>
      <c r="H475" s="13"/>
      <c r="I475" s="38" t="s">
        <v>76</v>
      </c>
      <c r="J475" s="316" t="str">
        <f t="shared" ref="J475:K475" si="780">J$469</f>
        <v>Fuel Price Deregulation</v>
      </c>
      <c r="K475" s="18" t="str">
        <f t="shared" si="780"/>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81">A$469</f>
        <v>Cross-Sector</v>
      </c>
      <c r="B476" s="18" t="str">
        <f t="shared" si="781"/>
        <v>Fuel Price Deregulation</v>
      </c>
      <c r="C476" s="18" t="str">
        <f t="shared" si="781"/>
        <v>Fuel Price Deregulation</v>
      </c>
      <c r="D476" s="16" t="s">
        <v>724</v>
      </c>
      <c r="E476" s="16"/>
      <c r="F476" s="16" t="s">
        <v>725</v>
      </c>
      <c r="G476" s="16"/>
      <c r="H476" s="13"/>
      <c r="I476" s="38" t="s">
        <v>76</v>
      </c>
      <c r="J476" s="316" t="str">
        <f t="shared" ref="J476:K476" si="782">J$469</f>
        <v>Fuel Price Deregulation</v>
      </c>
      <c r="K476" s="18" t="str">
        <f t="shared" si="782"/>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3">A$469</f>
        <v>Cross-Sector</v>
      </c>
      <c r="B477" s="18" t="str">
        <f t="shared" si="783"/>
        <v>Fuel Price Deregulation</v>
      </c>
      <c r="C477" s="18" t="str">
        <f t="shared" si="783"/>
        <v>Fuel Price Deregulation</v>
      </c>
      <c r="D477" s="16" t="s">
        <v>591</v>
      </c>
      <c r="E477" s="16"/>
      <c r="F477" s="16" t="s">
        <v>592</v>
      </c>
      <c r="G477" s="16"/>
      <c r="H477" s="13"/>
      <c r="I477" s="38" t="s">
        <v>76</v>
      </c>
      <c r="J477" s="316" t="str">
        <f t="shared" ref="J477:K477" si="784">J$469</f>
        <v>Fuel Price Deregulation</v>
      </c>
      <c r="K477" s="18" t="str">
        <f t="shared" si="784"/>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5">A$469</f>
        <v>Cross-Sector</v>
      </c>
      <c r="B478" s="18" t="str">
        <f t="shared" si="785"/>
        <v>Fuel Price Deregulation</v>
      </c>
      <c r="C478" s="18" t="str">
        <f t="shared" si="785"/>
        <v>Fuel Price Deregulation</v>
      </c>
      <c r="D478" s="16" t="s">
        <v>593</v>
      </c>
      <c r="E478" s="16"/>
      <c r="F478" s="16" t="s">
        <v>320</v>
      </c>
      <c r="G478" s="16"/>
      <c r="H478" s="13"/>
      <c r="I478" s="38" t="s">
        <v>76</v>
      </c>
      <c r="J478" s="316" t="str">
        <f t="shared" ref="J478:K478" si="786">J$469</f>
        <v>Fuel Price Deregulation</v>
      </c>
      <c r="K478" s="18" t="str">
        <f t="shared" si="786"/>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7">A$469</f>
        <v>Cross-Sector</v>
      </c>
      <c r="B479" s="18" t="str">
        <f t="shared" si="787"/>
        <v>Fuel Price Deregulation</v>
      </c>
      <c r="C479" s="18" t="str">
        <f t="shared" si="787"/>
        <v>Fuel Price Deregulation</v>
      </c>
      <c r="D479" s="16" t="s">
        <v>594</v>
      </c>
      <c r="E479" s="16"/>
      <c r="F479" s="16" t="s">
        <v>325</v>
      </c>
      <c r="G479" s="16"/>
      <c r="H479" s="13"/>
      <c r="I479" s="38" t="s">
        <v>76</v>
      </c>
      <c r="J479" s="316" t="str">
        <f t="shared" ref="J479:K479" si="788">J$469</f>
        <v>Fuel Price Deregulation</v>
      </c>
      <c r="K479" s="18" t="str">
        <f t="shared" si="788"/>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9">A$469</f>
        <v>Cross-Sector</v>
      </c>
      <c r="B480" s="18" t="str">
        <f t="shared" si="789"/>
        <v>Fuel Price Deregulation</v>
      </c>
      <c r="C480" s="18" t="str">
        <f t="shared" si="789"/>
        <v>Fuel Price Deregulation</v>
      </c>
      <c r="D480" s="16" t="s">
        <v>595</v>
      </c>
      <c r="E480" s="16"/>
      <c r="F480" s="16" t="s">
        <v>596</v>
      </c>
      <c r="G480" s="16"/>
      <c r="H480" s="13"/>
      <c r="I480" s="38" t="s">
        <v>76</v>
      </c>
      <c r="J480" s="316" t="str">
        <f t="shared" ref="J480:K480" si="790">J$469</f>
        <v>Fuel Price Deregulation</v>
      </c>
      <c r="K480" s="18" t="str">
        <f t="shared" si="790"/>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91">A$469</f>
        <v>Cross-Sector</v>
      </c>
      <c r="B481" s="18" t="str">
        <f t="shared" si="791"/>
        <v>Fuel Price Deregulation</v>
      </c>
      <c r="C481" s="18" t="str">
        <f t="shared" si="791"/>
        <v>Fuel Price Deregulation</v>
      </c>
      <c r="D481" s="16" t="s">
        <v>598</v>
      </c>
      <c r="E481" s="16"/>
      <c r="F481" s="16" t="s">
        <v>599</v>
      </c>
      <c r="G481" s="16"/>
      <c r="H481" s="13"/>
      <c r="I481" s="38" t="s">
        <v>76</v>
      </c>
      <c r="J481" s="316" t="str">
        <f t="shared" ref="J481:K481" si="792">J$469</f>
        <v>Fuel Price Deregulation</v>
      </c>
      <c r="K481" s="18" t="str">
        <f t="shared" si="792"/>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3">A$469</f>
        <v>Cross-Sector</v>
      </c>
      <c r="B482" s="18" t="str">
        <f t="shared" si="793"/>
        <v>Fuel Price Deregulation</v>
      </c>
      <c r="C482" s="18" t="str">
        <f t="shared" si="793"/>
        <v>Fuel Price Deregulation</v>
      </c>
      <c r="D482" s="16" t="s">
        <v>729</v>
      </c>
      <c r="E482" s="16"/>
      <c r="F482" s="16" t="s">
        <v>329</v>
      </c>
      <c r="G482" s="16"/>
      <c r="H482" s="13"/>
      <c r="I482" s="38" t="s">
        <v>76</v>
      </c>
      <c r="J482" s="316" t="str">
        <f t="shared" ref="J482:K482" si="794">J$469</f>
        <v>Fuel Price Deregulation</v>
      </c>
      <c r="K482" s="18" t="str">
        <f t="shared" si="794"/>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5">A$469</f>
        <v>Cross-Sector</v>
      </c>
      <c r="B483" s="18" t="str">
        <f t="shared" si="795"/>
        <v>Fuel Price Deregulation</v>
      </c>
      <c r="C483" s="18" t="str">
        <f t="shared" si="795"/>
        <v>Fuel Price Deregulation</v>
      </c>
      <c r="D483" s="16" t="s">
        <v>730</v>
      </c>
      <c r="E483" s="16"/>
      <c r="F483" s="16" t="s">
        <v>731</v>
      </c>
      <c r="G483" s="16"/>
      <c r="H483" s="13"/>
      <c r="I483" s="38" t="s">
        <v>76</v>
      </c>
      <c r="J483" s="316" t="str">
        <f t="shared" ref="J483:K483" si="796">J$469</f>
        <v>Fuel Price Deregulation</v>
      </c>
      <c r="K483" s="18" t="str">
        <f t="shared" si="796"/>
        <v>cross fuel price deregulation</v>
      </c>
      <c r="L483" s="8"/>
      <c r="M483" s="8"/>
      <c r="N483" s="8"/>
      <c r="O483" s="16"/>
      <c r="P483" s="16"/>
      <c r="Q483" s="16"/>
      <c r="R483" s="24"/>
      <c r="S483" s="16"/>
      <c r="T483" s="16"/>
      <c r="U483" s="8"/>
      <c r="V483" s="8"/>
      <c r="W483" s="8"/>
      <c r="X483" s="8"/>
      <c r="Y483" s="8"/>
      <c r="Z483" s="8"/>
    </row>
    <row r="484" spans="1:26" ht="15.75" customHeight="1" x14ac:dyDescent="0.45">
      <c r="A484" s="360" t="s">
        <v>672</v>
      </c>
      <c r="B484" s="360" t="s">
        <v>744</v>
      </c>
      <c r="C484" s="360" t="s">
        <v>745</v>
      </c>
      <c r="D484" s="364" t="s">
        <v>704</v>
      </c>
      <c r="E484" s="364"/>
      <c r="F484" s="364" t="s">
        <v>705</v>
      </c>
      <c r="G484" s="364"/>
      <c r="H484" s="361">
        <v>78</v>
      </c>
      <c r="I484" s="391" t="s">
        <v>63</v>
      </c>
      <c r="J484" s="360" t="s">
        <v>744</v>
      </c>
      <c r="K484" s="360" t="s">
        <v>746</v>
      </c>
      <c r="L484" s="363">
        <v>0</v>
      </c>
      <c r="M484" s="363">
        <v>0.2</v>
      </c>
      <c r="N484" s="375">
        <v>5.0000000000000001E-3</v>
      </c>
      <c r="O484" s="364" t="s">
        <v>747</v>
      </c>
      <c r="P484" s="364" t="s">
        <v>4104</v>
      </c>
      <c r="Q484" s="364" t="s">
        <v>748</v>
      </c>
      <c r="R484" s="368" t="s">
        <v>749</v>
      </c>
      <c r="S484" s="385" t="s">
        <v>4105</v>
      </c>
      <c r="T484" s="385" t="s">
        <v>4106</v>
      </c>
      <c r="U484" s="18"/>
      <c r="V484" s="18"/>
      <c r="W484" s="18"/>
      <c r="X484" s="18"/>
      <c r="Y484" s="18"/>
      <c r="Z484" s="18"/>
    </row>
    <row r="485" spans="1:26" ht="15.75" customHeight="1" x14ac:dyDescent="0.45">
      <c r="A485" s="360" t="str">
        <f t="shared" ref="A485:C486" si="797">A$484</f>
        <v>Cross-Sector</v>
      </c>
      <c r="B485" s="360" t="str">
        <f t="shared" si="797"/>
        <v>Fuel Taxes</v>
      </c>
      <c r="C485" s="360" t="str">
        <f t="shared" si="797"/>
        <v>Additional Fuel Tax Rate by Fuel</v>
      </c>
      <c r="D485" s="364" t="s">
        <v>579</v>
      </c>
      <c r="E485" s="364"/>
      <c r="F485" s="364" t="s">
        <v>291</v>
      </c>
      <c r="G485" s="364"/>
      <c r="H485" s="361">
        <v>79</v>
      </c>
      <c r="I485" s="391" t="s">
        <v>63</v>
      </c>
      <c r="J485" s="360" t="str">
        <f t="shared" ref="J485:O486" si="798">J$484</f>
        <v>Fuel Taxes</v>
      </c>
      <c r="K485" s="363" t="str">
        <f t="shared" si="798"/>
        <v>cross fuel tax</v>
      </c>
      <c r="L485" s="363">
        <f t="shared" si="798"/>
        <v>0</v>
      </c>
      <c r="M485" s="363">
        <f t="shared" si="798"/>
        <v>0.2</v>
      </c>
      <c r="N485" s="375">
        <f t="shared" si="798"/>
        <v>5.0000000000000001E-3</v>
      </c>
      <c r="O485" s="364" t="str">
        <f t="shared" si="798"/>
        <v>% of BAU price</v>
      </c>
      <c r="P485" s="364" t="s">
        <v>4107</v>
      </c>
      <c r="Q485" s="364" t="s">
        <v>748</v>
      </c>
      <c r="R485" s="368" t="s">
        <v>749</v>
      </c>
      <c r="S485" s="385" t="str">
        <f t="shared" ref="S485:S486" si="799">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385" t="s">
        <v>4106</v>
      </c>
      <c r="U485" s="18"/>
      <c r="V485" s="18"/>
      <c r="W485" s="18"/>
      <c r="X485" s="18"/>
      <c r="Y485" s="18"/>
      <c r="Z485" s="18"/>
    </row>
    <row r="486" spans="1:26" ht="15.75" customHeight="1" x14ac:dyDescent="0.45">
      <c r="A486" s="360" t="str">
        <f t="shared" si="797"/>
        <v>Cross-Sector</v>
      </c>
      <c r="B486" s="360" t="str">
        <f t="shared" si="797"/>
        <v>Fuel Taxes</v>
      </c>
      <c r="C486" s="360" t="str">
        <f t="shared" si="797"/>
        <v>Additional Fuel Tax Rate by Fuel</v>
      </c>
      <c r="D486" s="364" t="s">
        <v>584</v>
      </c>
      <c r="E486" s="364"/>
      <c r="F486" s="364" t="s">
        <v>423</v>
      </c>
      <c r="G486" s="364"/>
      <c r="H486" s="361">
        <v>80</v>
      </c>
      <c r="I486" s="391" t="s">
        <v>63</v>
      </c>
      <c r="J486" s="360" t="str">
        <f t="shared" si="798"/>
        <v>Fuel Taxes</v>
      </c>
      <c r="K486" s="363" t="str">
        <f t="shared" si="798"/>
        <v>cross fuel tax</v>
      </c>
      <c r="L486" s="363">
        <f t="shared" si="798"/>
        <v>0</v>
      </c>
      <c r="M486" s="363">
        <f t="shared" si="798"/>
        <v>0.2</v>
      </c>
      <c r="N486" s="375">
        <f t="shared" si="798"/>
        <v>5.0000000000000001E-3</v>
      </c>
      <c r="O486" s="364" t="str">
        <f t="shared" si="798"/>
        <v>% of BAU price</v>
      </c>
      <c r="P486" s="364" t="s">
        <v>4108</v>
      </c>
      <c r="Q486" s="364" t="s">
        <v>748</v>
      </c>
      <c r="R486" s="368" t="s">
        <v>749</v>
      </c>
      <c r="S486" s="385" t="str">
        <f t="shared" si="799"/>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385" t="s">
        <v>4106</v>
      </c>
      <c r="U486" s="18"/>
      <c r="V486" s="18"/>
      <c r="W486" s="18"/>
      <c r="X486" s="18"/>
      <c r="Y486" s="18"/>
      <c r="Z486" s="18"/>
    </row>
    <row r="487" spans="1:26" ht="15.75" customHeight="1" x14ac:dyDescent="0.45">
      <c r="A487" s="18" t="str">
        <f t="shared" ref="A487:C487" si="800">A$484</f>
        <v>Cross-Sector</v>
      </c>
      <c r="B487" s="18" t="str">
        <f t="shared" si="800"/>
        <v>Fuel Taxes</v>
      </c>
      <c r="C487" s="18" t="str">
        <f t="shared" si="800"/>
        <v>Additional Fuel Tax Rate by Fuel</v>
      </c>
      <c r="D487" s="16" t="s">
        <v>712</v>
      </c>
      <c r="E487" s="16"/>
      <c r="F487" s="16" t="s">
        <v>300</v>
      </c>
      <c r="G487" s="20"/>
      <c r="H487" s="13" t="s">
        <v>285</v>
      </c>
      <c r="I487" s="38" t="s">
        <v>76</v>
      </c>
      <c r="J487" s="18" t="str">
        <f t="shared" ref="J487:K487" si="801">J$484</f>
        <v>Fuel Taxes</v>
      </c>
      <c r="K487" s="19" t="str">
        <f t="shared" si="801"/>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2">A$484</f>
        <v>Cross-Sector</v>
      </c>
      <c r="B488" s="18" t="str">
        <f t="shared" si="802"/>
        <v>Fuel Taxes</v>
      </c>
      <c r="C488" s="18" t="str">
        <f t="shared" si="802"/>
        <v>Additional Fuel Tax Rate by Fuel</v>
      </c>
      <c r="D488" s="16" t="s">
        <v>719</v>
      </c>
      <c r="E488" s="16"/>
      <c r="F488" s="16" t="s">
        <v>312</v>
      </c>
      <c r="G488" s="20"/>
      <c r="H488" s="13" t="s">
        <v>285</v>
      </c>
      <c r="I488" s="38" t="s">
        <v>76</v>
      </c>
      <c r="J488" s="18" t="str">
        <f t="shared" ref="J488:O490" si="803">J$484</f>
        <v>Fuel Taxes</v>
      </c>
      <c r="K488" s="19" t="str">
        <f t="shared" si="803"/>
        <v>cross fuel tax</v>
      </c>
      <c r="L488" s="19"/>
      <c r="M488" s="19"/>
      <c r="N488" s="39"/>
      <c r="O488" s="20"/>
      <c r="P488" s="16"/>
      <c r="Q488" s="20"/>
      <c r="R488" s="24"/>
      <c r="S488" s="20"/>
      <c r="T488" s="20"/>
      <c r="U488" s="18"/>
      <c r="V488" s="18"/>
      <c r="W488" s="18"/>
      <c r="X488" s="18"/>
      <c r="Y488" s="18"/>
      <c r="Z488" s="18"/>
    </row>
    <row r="489" spans="1:26" ht="15.75" customHeight="1" x14ac:dyDescent="0.45">
      <c r="A489" s="360" t="str">
        <f t="shared" si="802"/>
        <v>Cross-Sector</v>
      </c>
      <c r="B489" s="360" t="str">
        <f t="shared" si="802"/>
        <v>Fuel Taxes</v>
      </c>
      <c r="C489" s="360" t="str">
        <f t="shared" si="802"/>
        <v>Additional Fuel Tax Rate by Fuel</v>
      </c>
      <c r="D489" s="364" t="s">
        <v>586</v>
      </c>
      <c r="E489" s="364"/>
      <c r="F489" s="364" t="s">
        <v>587</v>
      </c>
      <c r="G489" s="364"/>
      <c r="H489" s="361">
        <v>81</v>
      </c>
      <c r="I489" s="391" t="s">
        <v>63</v>
      </c>
      <c r="J489" s="360" t="str">
        <f t="shared" si="803"/>
        <v>Fuel Taxes</v>
      </c>
      <c r="K489" s="363" t="str">
        <f t="shared" si="803"/>
        <v>cross fuel tax</v>
      </c>
      <c r="L489" s="363">
        <f t="shared" si="803"/>
        <v>0</v>
      </c>
      <c r="M489" s="363">
        <f t="shared" si="803"/>
        <v>0.2</v>
      </c>
      <c r="N489" s="375">
        <f t="shared" si="803"/>
        <v>5.0000000000000001E-3</v>
      </c>
      <c r="O489" s="364" t="str">
        <f t="shared" si="803"/>
        <v>% of BAU price</v>
      </c>
      <c r="P489" s="364" t="s">
        <v>4109</v>
      </c>
      <c r="Q489" s="364" t="s">
        <v>748</v>
      </c>
      <c r="R489" s="368" t="s">
        <v>749</v>
      </c>
      <c r="S489" s="385" t="str">
        <f t="shared" ref="S489:S490" si="804">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385" t="s">
        <v>4106</v>
      </c>
      <c r="U489" s="18"/>
      <c r="V489" s="18"/>
      <c r="W489" s="18"/>
      <c r="X489" s="18"/>
      <c r="Y489" s="18"/>
      <c r="Z489" s="18"/>
    </row>
    <row r="490" spans="1:26" ht="15.75" customHeight="1" x14ac:dyDescent="0.45">
      <c r="A490" s="360" t="str">
        <f t="shared" si="802"/>
        <v>Cross-Sector</v>
      </c>
      <c r="B490" s="360" t="str">
        <f t="shared" si="802"/>
        <v>Fuel Taxes</v>
      </c>
      <c r="C490" s="360" t="str">
        <f t="shared" si="802"/>
        <v>Additional Fuel Tax Rate by Fuel</v>
      </c>
      <c r="D490" s="364" t="s">
        <v>588</v>
      </c>
      <c r="E490" s="364"/>
      <c r="F490" s="364" t="s">
        <v>589</v>
      </c>
      <c r="G490" s="364"/>
      <c r="H490" s="361">
        <v>82</v>
      </c>
      <c r="I490" s="391" t="s">
        <v>63</v>
      </c>
      <c r="J490" s="360" t="str">
        <f t="shared" si="803"/>
        <v>Fuel Taxes</v>
      </c>
      <c r="K490" s="363" t="str">
        <f t="shared" si="803"/>
        <v>cross fuel tax</v>
      </c>
      <c r="L490" s="363">
        <f t="shared" si="803"/>
        <v>0</v>
      </c>
      <c r="M490" s="363">
        <f t="shared" si="803"/>
        <v>0.2</v>
      </c>
      <c r="N490" s="375">
        <f t="shared" si="803"/>
        <v>5.0000000000000001E-3</v>
      </c>
      <c r="O490" s="364" t="str">
        <f t="shared" si="803"/>
        <v>% of BAU price</v>
      </c>
      <c r="P490" s="364" t="s">
        <v>4110</v>
      </c>
      <c r="Q490" s="364" t="s">
        <v>748</v>
      </c>
      <c r="R490" s="368" t="s">
        <v>749</v>
      </c>
      <c r="S490" s="385" t="str">
        <f t="shared" si="804"/>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385" t="s">
        <v>4106</v>
      </c>
      <c r="U490" s="18"/>
      <c r="V490" s="18"/>
      <c r="W490" s="18"/>
      <c r="X490" s="18"/>
      <c r="Y490" s="18"/>
      <c r="Z490" s="18"/>
    </row>
    <row r="491" spans="1:26" ht="15.75" customHeight="1" x14ac:dyDescent="0.45">
      <c r="A491" s="18" t="str">
        <f t="shared" ref="A491:C491" si="805">A$484</f>
        <v>Cross-Sector</v>
      </c>
      <c r="B491" s="18" t="str">
        <f t="shared" si="805"/>
        <v>Fuel Taxes</v>
      </c>
      <c r="C491" s="18" t="str">
        <f t="shared" si="805"/>
        <v>Additional Fuel Tax Rate by Fuel</v>
      </c>
      <c r="D491" s="16" t="s">
        <v>722</v>
      </c>
      <c r="E491" s="16"/>
      <c r="F491" s="16" t="s">
        <v>723</v>
      </c>
      <c r="G491" s="20"/>
      <c r="H491" s="13" t="s">
        <v>285</v>
      </c>
      <c r="I491" s="38" t="s">
        <v>76</v>
      </c>
      <c r="J491" s="18" t="str">
        <f t="shared" ref="J491:K491" si="806">J$484</f>
        <v>Fuel Taxes</v>
      </c>
      <c r="K491" s="19" t="str">
        <f t="shared" si="806"/>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7">A$484</f>
        <v>Cross-Sector</v>
      </c>
      <c r="B492" s="18" t="str">
        <f t="shared" si="807"/>
        <v>Fuel Taxes</v>
      </c>
      <c r="C492" s="18" t="str">
        <f t="shared" si="807"/>
        <v>Additional Fuel Tax Rate by Fuel</v>
      </c>
      <c r="D492" s="16" t="s">
        <v>724</v>
      </c>
      <c r="E492" s="16"/>
      <c r="F492" s="16" t="s">
        <v>725</v>
      </c>
      <c r="G492" s="20"/>
      <c r="H492" s="13" t="s">
        <v>285</v>
      </c>
      <c r="I492" s="38" t="s">
        <v>76</v>
      </c>
      <c r="J492" s="18" t="str">
        <f t="shared" ref="J492:K492" si="808">J$484</f>
        <v>Fuel Taxes</v>
      </c>
      <c r="K492" s="19" t="str">
        <f t="shared" si="808"/>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9">A$484</f>
        <v>Cross-Sector</v>
      </c>
      <c r="B493" s="18" t="str">
        <f t="shared" si="809"/>
        <v>Fuel Taxes</v>
      </c>
      <c r="C493" s="18" t="str">
        <f t="shared" si="809"/>
        <v>Additional Fuel Tax Rate by Fuel</v>
      </c>
      <c r="D493" s="16" t="s">
        <v>591</v>
      </c>
      <c r="E493" s="16"/>
      <c r="F493" s="16" t="s">
        <v>592</v>
      </c>
      <c r="G493" s="20"/>
      <c r="H493" s="13"/>
      <c r="I493" s="38" t="s">
        <v>76</v>
      </c>
      <c r="J493" s="18" t="str">
        <f t="shared" ref="J493:K493" si="810">J$484</f>
        <v>Fuel Taxes</v>
      </c>
      <c r="K493" s="19" t="str">
        <f t="shared" si="810"/>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11">A$484</f>
        <v>Cross-Sector</v>
      </c>
      <c r="B494" s="18" t="str">
        <f t="shared" si="811"/>
        <v>Fuel Taxes</v>
      </c>
      <c r="C494" s="18" t="str">
        <f t="shared" si="811"/>
        <v>Additional Fuel Tax Rate by Fuel</v>
      </c>
      <c r="D494" s="16" t="s">
        <v>726</v>
      </c>
      <c r="E494" s="16"/>
      <c r="F494" s="16" t="s">
        <v>727</v>
      </c>
      <c r="G494" s="20"/>
      <c r="H494" s="13" t="s">
        <v>285</v>
      </c>
      <c r="I494" s="38" t="s">
        <v>76</v>
      </c>
      <c r="J494" s="18" t="str">
        <f t="shared" ref="J494:K494" si="812">J$484</f>
        <v>Fuel Taxes</v>
      </c>
      <c r="K494" s="19" t="str">
        <f t="shared" si="812"/>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3">A$484</f>
        <v>Cross-Sector</v>
      </c>
      <c r="B495" s="18" t="str">
        <f t="shared" si="813"/>
        <v>Fuel Taxes</v>
      </c>
      <c r="C495" s="18" t="str">
        <f t="shared" si="813"/>
        <v>Additional Fuel Tax Rate by Fuel</v>
      </c>
      <c r="D495" s="16" t="s">
        <v>593</v>
      </c>
      <c r="E495" s="16"/>
      <c r="F495" s="16" t="s">
        <v>320</v>
      </c>
      <c r="G495" s="20"/>
      <c r="H495" s="13"/>
      <c r="I495" s="38" t="s">
        <v>76</v>
      </c>
      <c r="J495" s="18" t="str">
        <f t="shared" ref="J495:K495" si="814">J$484</f>
        <v>Fuel Taxes</v>
      </c>
      <c r="K495" s="19" t="str">
        <f t="shared" si="814"/>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5">A$484</f>
        <v>Cross-Sector</v>
      </c>
      <c r="B496" s="18" t="str">
        <f t="shared" si="815"/>
        <v>Fuel Taxes</v>
      </c>
      <c r="C496" s="18" t="str">
        <f t="shared" si="815"/>
        <v>Additional Fuel Tax Rate by Fuel</v>
      </c>
      <c r="D496" s="16" t="s">
        <v>594</v>
      </c>
      <c r="E496" s="16"/>
      <c r="F496" s="16" t="s">
        <v>325</v>
      </c>
      <c r="G496" s="20"/>
      <c r="H496" s="13"/>
      <c r="I496" s="38" t="s">
        <v>76</v>
      </c>
      <c r="J496" s="18" t="str">
        <f t="shared" ref="J496:K496" si="816">J$484</f>
        <v>Fuel Taxes</v>
      </c>
      <c r="K496" s="19" t="str">
        <f t="shared" si="816"/>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7">A$484</f>
        <v>Cross-Sector</v>
      </c>
      <c r="B497" s="18" t="str">
        <f t="shared" si="817"/>
        <v>Fuel Taxes</v>
      </c>
      <c r="C497" s="18" t="str">
        <f t="shared" si="817"/>
        <v>Additional Fuel Tax Rate by Fuel</v>
      </c>
      <c r="D497" s="16" t="s">
        <v>595</v>
      </c>
      <c r="E497" s="16"/>
      <c r="F497" s="16" t="s">
        <v>596</v>
      </c>
      <c r="G497" s="20"/>
      <c r="H497" s="13"/>
      <c r="I497" s="38" t="s">
        <v>76</v>
      </c>
      <c r="J497" s="18" t="str">
        <f t="shared" ref="J497:K497" si="818">J$484</f>
        <v>Fuel Taxes</v>
      </c>
      <c r="K497" s="19" t="str">
        <f t="shared" si="818"/>
        <v>cross fuel tax</v>
      </c>
      <c r="L497" s="19"/>
      <c r="M497" s="19"/>
      <c r="N497" s="19"/>
      <c r="O497" s="20"/>
      <c r="P497" s="16"/>
      <c r="Q497" s="16"/>
      <c r="R497" s="24"/>
      <c r="S497" s="16"/>
      <c r="T497" s="16"/>
      <c r="U497" s="8"/>
      <c r="V497" s="8"/>
      <c r="W497" s="8"/>
      <c r="X497" s="8"/>
      <c r="Y497" s="8"/>
      <c r="Z497" s="8"/>
    </row>
    <row r="498" spans="1:26" ht="15.75" customHeight="1" x14ac:dyDescent="0.45">
      <c r="A498" s="360" t="str">
        <f t="shared" ref="A498:C498" si="819">A$484</f>
        <v>Cross-Sector</v>
      </c>
      <c r="B498" s="360" t="str">
        <f t="shared" si="819"/>
        <v>Fuel Taxes</v>
      </c>
      <c r="C498" s="360" t="str">
        <f t="shared" si="819"/>
        <v>Additional Fuel Tax Rate by Fuel</v>
      </c>
      <c r="D498" s="364" t="s">
        <v>598</v>
      </c>
      <c r="E498" s="364"/>
      <c r="F498" s="364" t="s">
        <v>599</v>
      </c>
      <c r="G498" s="364"/>
      <c r="H498" s="361">
        <v>599</v>
      </c>
      <c r="I498" s="391" t="s">
        <v>63</v>
      </c>
      <c r="J498" s="360" t="str">
        <f t="shared" ref="J498:K498" si="820">J$484</f>
        <v>Fuel Taxes</v>
      </c>
      <c r="K498" s="363" t="str">
        <f t="shared" si="820"/>
        <v>cross fuel tax</v>
      </c>
      <c r="L498" s="363">
        <v>0</v>
      </c>
      <c r="M498" s="363">
        <v>0.2</v>
      </c>
      <c r="N498" s="375">
        <f t="shared" ref="N498:O498" si="821">N$484</f>
        <v>5.0000000000000001E-3</v>
      </c>
      <c r="O498" s="364" t="str">
        <f t="shared" si="821"/>
        <v>% of BAU price</v>
      </c>
      <c r="P498" s="364" t="s">
        <v>4109</v>
      </c>
      <c r="Q498" s="364" t="s">
        <v>748</v>
      </c>
      <c r="R498" s="368" t="s">
        <v>749</v>
      </c>
      <c r="S498" s="385" t="str">
        <f t="shared" ref="S498" si="822">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385" t="s">
        <v>4106</v>
      </c>
      <c r="U498" s="8"/>
      <c r="V498" s="8"/>
      <c r="W498" s="8"/>
      <c r="X498" s="8"/>
      <c r="Y498" s="8"/>
      <c r="Z498" s="8"/>
    </row>
    <row r="499" spans="1:26" ht="15.75" customHeight="1" x14ac:dyDescent="0.45">
      <c r="A499" s="18" t="str">
        <f t="shared" ref="A499:C499" si="823">A$484</f>
        <v>Cross-Sector</v>
      </c>
      <c r="B499" s="18" t="str">
        <f t="shared" si="823"/>
        <v>Fuel Taxes</v>
      </c>
      <c r="C499" s="18" t="str">
        <f t="shared" si="823"/>
        <v>Additional Fuel Tax Rate by Fuel</v>
      </c>
      <c r="D499" s="16" t="s">
        <v>729</v>
      </c>
      <c r="E499" s="16"/>
      <c r="F499" s="16" t="s">
        <v>329</v>
      </c>
      <c r="G499" s="20"/>
      <c r="H499" s="13"/>
      <c r="I499" s="38" t="s">
        <v>76</v>
      </c>
      <c r="J499" s="18" t="str">
        <f t="shared" ref="J499:K499" si="824">J$484</f>
        <v>Fuel Taxes</v>
      </c>
      <c r="K499" s="19" t="str">
        <f t="shared" si="824"/>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5">A$484</f>
        <v>Cross-Sector</v>
      </c>
      <c r="B500" s="18" t="str">
        <f t="shared" si="825"/>
        <v>Fuel Taxes</v>
      </c>
      <c r="C500" s="18" t="str">
        <f t="shared" si="825"/>
        <v>Additional Fuel Tax Rate by Fuel</v>
      </c>
      <c r="D500" s="16" t="s">
        <v>730</v>
      </c>
      <c r="E500" s="16"/>
      <c r="F500" s="16" t="s">
        <v>731</v>
      </c>
      <c r="G500" s="20"/>
      <c r="H500" s="13"/>
      <c r="I500" s="38" t="s">
        <v>76</v>
      </c>
      <c r="J500" s="18" t="str">
        <f t="shared" ref="J500:K500" si="826">J$484</f>
        <v>Fuel Taxes</v>
      </c>
      <c r="K500" s="19" t="str">
        <f t="shared" si="826"/>
        <v>cross fuel tax</v>
      </c>
      <c r="L500" s="19"/>
      <c r="M500" s="19"/>
      <c r="N500" s="19"/>
      <c r="O500" s="20"/>
      <c r="P500" s="16"/>
      <c r="Q500" s="16"/>
      <c r="R500" s="24"/>
      <c r="S500" s="16"/>
      <c r="T500" s="16"/>
      <c r="U500" s="8"/>
      <c r="V500" s="8"/>
      <c r="W500" s="8"/>
      <c r="X500" s="8"/>
      <c r="Y500" s="8"/>
      <c r="Z500" s="8"/>
    </row>
    <row r="501" spans="1:26" ht="15.75" customHeight="1" x14ac:dyDescent="0.45">
      <c r="A501" s="360" t="s">
        <v>750</v>
      </c>
      <c r="B501" s="360" t="s">
        <v>751</v>
      </c>
      <c r="C501" s="360" t="s">
        <v>752</v>
      </c>
      <c r="D501" s="364" t="s">
        <v>196</v>
      </c>
      <c r="E501" s="364"/>
      <c r="F501" s="364" t="s">
        <v>753</v>
      </c>
      <c r="G501" s="364"/>
      <c r="H501" s="361">
        <v>85</v>
      </c>
      <c r="I501" s="391" t="s">
        <v>76</v>
      </c>
      <c r="J501" s="360" t="s">
        <v>754</v>
      </c>
      <c r="K501" s="360" t="s">
        <v>755</v>
      </c>
      <c r="L501" s="363">
        <v>0</v>
      </c>
      <c r="M501" s="363">
        <v>0.4</v>
      </c>
      <c r="N501" s="363">
        <v>0.01</v>
      </c>
      <c r="O501" s="364" t="s">
        <v>756</v>
      </c>
      <c r="P501" s="364" t="s">
        <v>757</v>
      </c>
      <c r="Q501" s="364" t="s">
        <v>758</v>
      </c>
      <c r="R501" s="368" t="s">
        <v>759</v>
      </c>
      <c r="S501" s="364" t="s">
        <v>247</v>
      </c>
      <c r="T501" s="364"/>
      <c r="U501" s="8"/>
      <c r="V501" s="8"/>
      <c r="W501" s="8"/>
      <c r="X501" s="8"/>
      <c r="Y501" s="8"/>
      <c r="Z501" s="8"/>
    </row>
    <row r="502" spans="1:26" ht="15.75" customHeight="1" x14ac:dyDescent="0.45">
      <c r="A502" s="18" t="str">
        <f t="shared" ref="A502:C502" si="827">A$501</f>
        <v>Research and Development</v>
      </c>
      <c r="B502" s="18" t="str">
        <f t="shared" si="827"/>
        <v>Capital Cost Reduction</v>
      </c>
      <c r="C502" s="18" t="str">
        <f t="shared" si="827"/>
        <v>RnD Building Capital Cost Perc Reduction</v>
      </c>
      <c r="D502" s="16" t="s">
        <v>205</v>
      </c>
      <c r="E502" s="16"/>
      <c r="F502" s="16" t="s">
        <v>760</v>
      </c>
      <c r="G502" s="16"/>
      <c r="H502" s="13">
        <v>86</v>
      </c>
      <c r="I502" s="38" t="s">
        <v>63</v>
      </c>
      <c r="J502" s="18" t="str">
        <f t="shared" ref="J502:O502" si="828">J$501</f>
        <v>R&amp;D Capital Cost Reductions</v>
      </c>
      <c r="K502" s="19" t="str">
        <f t="shared" si="828"/>
        <v>RnD building capital cost reduction</v>
      </c>
      <c r="L502" s="19">
        <f t="shared" si="828"/>
        <v>0</v>
      </c>
      <c r="M502" s="19">
        <f t="shared" si="828"/>
        <v>0.4</v>
      </c>
      <c r="N502" s="19">
        <f t="shared" si="828"/>
        <v>0.01</v>
      </c>
      <c r="O502" s="20" t="str">
        <f t="shared" si="828"/>
        <v>% reduction in cost</v>
      </c>
      <c r="P502" s="16" t="s">
        <v>761</v>
      </c>
      <c r="Q502" s="16" t="s">
        <v>758</v>
      </c>
      <c r="R502" s="24" t="s">
        <v>759</v>
      </c>
      <c r="S502" s="16" t="s">
        <v>247</v>
      </c>
      <c r="T502" s="16"/>
      <c r="U502" s="8"/>
      <c r="V502" s="8"/>
      <c r="W502" s="8"/>
      <c r="X502" s="8"/>
      <c r="Y502" s="8"/>
      <c r="Z502" s="8"/>
    </row>
    <row r="503" spans="1:26" ht="15.75" customHeight="1" x14ac:dyDescent="0.45">
      <c r="A503" s="18" t="str">
        <f t="shared" ref="A503:C503" si="829">A$501</f>
        <v>Research and Development</v>
      </c>
      <c r="B503" s="18" t="str">
        <f t="shared" si="829"/>
        <v>Capital Cost Reduction</v>
      </c>
      <c r="C503" s="18" t="str">
        <f t="shared" si="829"/>
        <v>RnD Building Capital Cost Perc Reduction</v>
      </c>
      <c r="D503" s="16" t="s">
        <v>231</v>
      </c>
      <c r="E503" s="16"/>
      <c r="F503" s="16" t="s">
        <v>762</v>
      </c>
      <c r="G503" s="16"/>
      <c r="H503" s="13">
        <v>87</v>
      </c>
      <c r="I503" s="38" t="s">
        <v>63</v>
      </c>
      <c r="J503" s="18" t="str">
        <f t="shared" ref="J503:O503" si="830">J$501</f>
        <v>R&amp;D Capital Cost Reductions</v>
      </c>
      <c r="K503" s="19" t="str">
        <f t="shared" si="830"/>
        <v>RnD building capital cost reduction</v>
      </c>
      <c r="L503" s="19">
        <f t="shared" si="830"/>
        <v>0</v>
      </c>
      <c r="M503" s="19">
        <f t="shared" si="830"/>
        <v>0.4</v>
      </c>
      <c r="N503" s="19">
        <f t="shared" si="830"/>
        <v>0.01</v>
      </c>
      <c r="O503" s="20" t="str">
        <f t="shared" si="830"/>
        <v>% reduction in cost</v>
      </c>
      <c r="P503" s="16" t="s">
        <v>763</v>
      </c>
      <c r="Q503" s="16" t="s">
        <v>758</v>
      </c>
      <c r="R503" s="24" t="s">
        <v>759</v>
      </c>
      <c r="S503" s="16" t="s">
        <v>247</v>
      </c>
      <c r="T503" s="16"/>
      <c r="U503" s="8"/>
      <c r="V503" s="8"/>
      <c r="W503" s="8"/>
      <c r="X503" s="8"/>
      <c r="Y503" s="8"/>
      <c r="Z503" s="8"/>
    </row>
    <row r="504" spans="1:26" ht="15.75" customHeight="1" x14ac:dyDescent="0.45">
      <c r="A504" s="18" t="str">
        <f t="shared" ref="A504:C504" si="831">A$501</f>
        <v>Research and Development</v>
      </c>
      <c r="B504" s="18" t="str">
        <f t="shared" si="831"/>
        <v>Capital Cost Reduction</v>
      </c>
      <c r="C504" s="18" t="str">
        <f t="shared" si="831"/>
        <v>RnD Building Capital Cost Perc Reduction</v>
      </c>
      <c r="D504" s="16" t="s">
        <v>207</v>
      </c>
      <c r="E504" s="16"/>
      <c r="F504" s="16" t="s">
        <v>764</v>
      </c>
      <c r="G504" s="16"/>
      <c r="H504" s="13">
        <v>88</v>
      </c>
      <c r="I504" s="38" t="s">
        <v>63</v>
      </c>
      <c r="J504" s="18" t="str">
        <f t="shared" ref="J504:O504" si="832">J$501</f>
        <v>R&amp;D Capital Cost Reductions</v>
      </c>
      <c r="K504" s="19" t="str">
        <f t="shared" si="832"/>
        <v>RnD building capital cost reduction</v>
      </c>
      <c r="L504" s="19">
        <f t="shared" si="832"/>
        <v>0</v>
      </c>
      <c r="M504" s="19">
        <f t="shared" si="832"/>
        <v>0.4</v>
      </c>
      <c r="N504" s="19">
        <f t="shared" si="832"/>
        <v>0.01</v>
      </c>
      <c r="O504" s="20" t="str">
        <f t="shared" si="832"/>
        <v>% reduction in cost</v>
      </c>
      <c r="P504" s="16" t="s">
        <v>765</v>
      </c>
      <c r="Q504" s="16" t="s">
        <v>758</v>
      </c>
      <c r="R504" s="24" t="s">
        <v>759</v>
      </c>
      <c r="S504" s="16" t="s">
        <v>247</v>
      </c>
      <c r="T504" s="16"/>
      <c r="U504" s="8"/>
      <c r="V504" s="8"/>
      <c r="W504" s="8"/>
      <c r="X504" s="8"/>
      <c r="Y504" s="8"/>
      <c r="Z504" s="8"/>
    </row>
    <row r="505" spans="1:26" ht="15.75" customHeight="1" x14ac:dyDescent="0.45">
      <c r="A505" s="18" t="str">
        <f t="shared" ref="A505:C505" si="833">A$501</f>
        <v>Research and Development</v>
      </c>
      <c r="B505" s="18" t="str">
        <f t="shared" si="833"/>
        <v>Capital Cost Reduction</v>
      </c>
      <c r="C505" s="18" t="str">
        <f t="shared" si="833"/>
        <v>RnD Building Capital Cost Perc Reduction</v>
      </c>
      <c r="D505" s="16" t="s">
        <v>209</v>
      </c>
      <c r="E505" s="16"/>
      <c r="F505" s="16" t="s">
        <v>766</v>
      </c>
      <c r="G505" s="16"/>
      <c r="H505" s="13">
        <v>89</v>
      </c>
      <c r="I505" s="38" t="s">
        <v>63</v>
      </c>
      <c r="J505" s="18" t="str">
        <f t="shared" ref="J505:O505" si="834">J$501</f>
        <v>R&amp;D Capital Cost Reductions</v>
      </c>
      <c r="K505" s="19" t="str">
        <f t="shared" si="834"/>
        <v>RnD building capital cost reduction</v>
      </c>
      <c r="L505" s="19">
        <f t="shared" si="834"/>
        <v>0</v>
      </c>
      <c r="M505" s="19">
        <f t="shared" si="834"/>
        <v>0.4</v>
      </c>
      <c r="N505" s="19">
        <f t="shared" si="834"/>
        <v>0.01</v>
      </c>
      <c r="O505" s="20" t="str">
        <f t="shared" si="834"/>
        <v>% reduction in cost</v>
      </c>
      <c r="P505" s="16" t="s">
        <v>767</v>
      </c>
      <c r="Q505" s="16" t="s">
        <v>758</v>
      </c>
      <c r="R505" s="24" t="s">
        <v>759</v>
      </c>
      <c r="S505" s="16" t="s">
        <v>247</v>
      </c>
      <c r="T505" s="16"/>
      <c r="U505" s="8"/>
      <c r="V505" s="8"/>
      <c r="W505" s="8"/>
      <c r="X505" s="8"/>
      <c r="Y505" s="8"/>
      <c r="Z505" s="8"/>
    </row>
    <row r="506" spans="1:26" ht="15.75" customHeight="1" x14ac:dyDescent="0.45">
      <c r="A506" s="18" t="str">
        <f t="shared" ref="A506:C506" si="835">A$501</f>
        <v>Research and Development</v>
      </c>
      <c r="B506" s="18" t="str">
        <f t="shared" si="835"/>
        <v>Capital Cost Reduction</v>
      </c>
      <c r="C506" s="18" t="str">
        <f t="shared" si="835"/>
        <v>RnD Building Capital Cost Perc Reduction</v>
      </c>
      <c r="D506" s="16" t="s">
        <v>211</v>
      </c>
      <c r="E506" s="16"/>
      <c r="F506" s="16" t="s">
        <v>768</v>
      </c>
      <c r="G506" s="16"/>
      <c r="H506" s="13">
        <v>90</v>
      </c>
      <c r="I506" s="38" t="s">
        <v>63</v>
      </c>
      <c r="J506" s="18" t="str">
        <f t="shared" ref="J506:O506" si="836">J$501</f>
        <v>R&amp;D Capital Cost Reductions</v>
      </c>
      <c r="K506" s="19" t="str">
        <f t="shared" si="836"/>
        <v>RnD building capital cost reduction</v>
      </c>
      <c r="L506" s="19">
        <f t="shared" si="836"/>
        <v>0</v>
      </c>
      <c r="M506" s="19">
        <f t="shared" si="836"/>
        <v>0.4</v>
      </c>
      <c r="N506" s="19">
        <f t="shared" si="836"/>
        <v>0.01</v>
      </c>
      <c r="O506" s="20" t="str">
        <f t="shared" si="836"/>
        <v>% reduction in cost</v>
      </c>
      <c r="P506" s="16" t="s">
        <v>769</v>
      </c>
      <c r="Q506" s="16" t="s">
        <v>758</v>
      </c>
      <c r="R506" s="24" t="s">
        <v>759</v>
      </c>
      <c r="S506" s="16" t="s">
        <v>247</v>
      </c>
      <c r="T506" s="16"/>
      <c r="U506" s="8"/>
      <c r="V506" s="8"/>
      <c r="W506" s="8"/>
      <c r="X506" s="8"/>
      <c r="Y506" s="8"/>
      <c r="Z506" s="8"/>
    </row>
    <row r="507" spans="1:26" ht="15.75" customHeight="1" x14ac:dyDescent="0.45">
      <c r="A507" s="18" t="str">
        <f t="shared" ref="A507:B507" si="837">A$501</f>
        <v>Research and Development</v>
      </c>
      <c r="B507" s="18" t="str">
        <f t="shared" si="837"/>
        <v>Capital Cost Reduction</v>
      </c>
      <c r="C507" s="8" t="s">
        <v>770</v>
      </c>
      <c r="D507" s="16"/>
      <c r="E507" s="16"/>
      <c r="F507" s="16" t="s">
        <v>673</v>
      </c>
      <c r="G507" s="16"/>
      <c r="H507" s="13">
        <v>91</v>
      </c>
      <c r="I507" s="38" t="s">
        <v>63</v>
      </c>
      <c r="J507" s="18" t="str">
        <f t="shared" ref="J507:J533" si="838">J$501</f>
        <v>R&amp;D Capital Cost Reductions</v>
      </c>
      <c r="K507" s="8" t="s">
        <v>771</v>
      </c>
      <c r="L507" s="15">
        <v>0</v>
      </c>
      <c r="M507" s="15">
        <v>0.4</v>
      </c>
      <c r="N507" s="15">
        <v>0.01</v>
      </c>
      <c r="O507" s="16" t="s">
        <v>756</v>
      </c>
      <c r="P507" s="16" t="s">
        <v>772</v>
      </c>
      <c r="Q507" s="16" t="s">
        <v>758</v>
      </c>
      <c r="R507" s="24" t="s">
        <v>759</v>
      </c>
      <c r="S507" s="16" t="s">
        <v>247</v>
      </c>
      <c r="T507" s="16"/>
      <c r="U507" s="8"/>
      <c r="V507" s="8"/>
      <c r="W507" s="8"/>
      <c r="X507" s="8"/>
      <c r="Y507" s="8"/>
      <c r="Z507" s="8"/>
    </row>
    <row r="508" spans="1:26" ht="15.75" customHeight="1" x14ac:dyDescent="0.45">
      <c r="A508" s="360" t="s">
        <v>750</v>
      </c>
      <c r="B508" s="360" t="str">
        <f>B$501</f>
        <v>Capital Cost Reduction</v>
      </c>
      <c r="C508" s="360" t="s">
        <v>773</v>
      </c>
      <c r="D508" s="364" t="s">
        <v>290</v>
      </c>
      <c r="E508" s="364"/>
      <c r="F508" s="364" t="s">
        <v>774</v>
      </c>
      <c r="G508" s="364"/>
      <c r="H508" s="361">
        <v>92</v>
      </c>
      <c r="I508" s="391" t="s">
        <v>76</v>
      </c>
      <c r="J508" s="360" t="str">
        <f t="shared" si="838"/>
        <v>R&amp;D Capital Cost Reductions</v>
      </c>
      <c r="K508" s="360" t="s">
        <v>775</v>
      </c>
      <c r="L508" s="363">
        <v>0</v>
      </c>
      <c r="M508" s="363">
        <v>0.4</v>
      </c>
      <c r="N508" s="363">
        <v>0.01</v>
      </c>
      <c r="O508" s="364" t="s">
        <v>756</v>
      </c>
      <c r="P508" s="364" t="s">
        <v>776</v>
      </c>
      <c r="Q508" s="364" t="s">
        <v>758</v>
      </c>
      <c r="R508" s="368" t="s">
        <v>759</v>
      </c>
      <c r="S508" s="364" t="s">
        <v>247</v>
      </c>
      <c r="T508" s="364"/>
      <c r="U508" s="8"/>
      <c r="V508" s="8"/>
      <c r="W508" s="8"/>
      <c r="X508" s="8"/>
      <c r="Y508" s="8"/>
      <c r="Z508" s="8"/>
    </row>
    <row r="509" spans="1:26" ht="15.75" customHeight="1" x14ac:dyDescent="0.45">
      <c r="A509" s="360" t="str">
        <f t="shared" ref="A509:C509" si="839">A$508</f>
        <v>Research and Development</v>
      </c>
      <c r="B509" s="360" t="str">
        <f t="shared" si="839"/>
        <v>Capital Cost Reduction</v>
      </c>
      <c r="C509" s="360" t="str">
        <f t="shared" si="839"/>
        <v>RnD Electricity Capital Cost Perc Reduction</v>
      </c>
      <c r="D509" s="364" t="s">
        <v>296</v>
      </c>
      <c r="E509" s="364"/>
      <c r="F509" s="364" t="s">
        <v>777</v>
      </c>
      <c r="G509" s="364"/>
      <c r="H509" s="361">
        <v>93</v>
      </c>
      <c r="I509" s="391" t="s">
        <v>76</v>
      </c>
      <c r="J509" s="360" t="str">
        <f t="shared" si="838"/>
        <v>R&amp;D Capital Cost Reductions</v>
      </c>
      <c r="K509" s="363" t="str">
        <f t="shared" ref="K509:O509" si="840">K$508</f>
        <v>RnD electricity capital cost reduction</v>
      </c>
      <c r="L509" s="363">
        <f t="shared" si="840"/>
        <v>0</v>
      </c>
      <c r="M509" s="363">
        <f t="shared" si="840"/>
        <v>0.4</v>
      </c>
      <c r="N509" s="363">
        <f t="shared" si="840"/>
        <v>0.01</v>
      </c>
      <c r="O509" s="364" t="str">
        <f t="shared" si="840"/>
        <v>% reduction in cost</v>
      </c>
      <c r="P509" s="364" t="s">
        <v>778</v>
      </c>
      <c r="Q509" s="364" t="s">
        <v>758</v>
      </c>
      <c r="R509" s="368" t="s">
        <v>759</v>
      </c>
      <c r="S509" s="364" t="s">
        <v>247</v>
      </c>
      <c r="T509" s="364"/>
      <c r="U509" s="8"/>
      <c r="V509" s="8"/>
      <c r="W509" s="8"/>
      <c r="X509" s="8"/>
      <c r="Y509" s="8"/>
      <c r="Z509" s="8"/>
    </row>
    <row r="510" spans="1:26" ht="15.75" customHeight="1" x14ac:dyDescent="0.45">
      <c r="A510" s="360" t="str">
        <f t="shared" ref="A510:C510" si="841">A$508</f>
        <v>Research and Development</v>
      </c>
      <c r="B510" s="360" t="str">
        <f t="shared" si="841"/>
        <v>Capital Cost Reduction</v>
      </c>
      <c r="C510" s="360" t="str">
        <f t="shared" si="841"/>
        <v>RnD Electricity Capital Cost Perc Reduction</v>
      </c>
      <c r="D510" s="364" t="s">
        <v>299</v>
      </c>
      <c r="E510" s="364"/>
      <c r="F510" s="364" t="s">
        <v>779</v>
      </c>
      <c r="G510" s="364"/>
      <c r="H510" s="361">
        <v>94</v>
      </c>
      <c r="I510" s="391" t="s">
        <v>76</v>
      </c>
      <c r="J510" s="360" t="str">
        <f t="shared" si="838"/>
        <v>R&amp;D Capital Cost Reductions</v>
      </c>
      <c r="K510" s="363" t="str">
        <f t="shared" ref="K510:O510" si="842">K$508</f>
        <v>RnD electricity capital cost reduction</v>
      </c>
      <c r="L510" s="363">
        <f t="shared" si="842"/>
        <v>0</v>
      </c>
      <c r="M510" s="363">
        <f t="shared" si="842"/>
        <v>0.4</v>
      </c>
      <c r="N510" s="363">
        <f t="shared" si="842"/>
        <v>0.01</v>
      </c>
      <c r="O510" s="364" t="str">
        <f t="shared" si="842"/>
        <v>% reduction in cost</v>
      </c>
      <c r="P510" s="364" t="s">
        <v>780</v>
      </c>
      <c r="Q510" s="364" t="s">
        <v>758</v>
      </c>
      <c r="R510" s="368" t="s">
        <v>759</v>
      </c>
      <c r="S510" s="364" t="s">
        <v>247</v>
      </c>
      <c r="T510" s="364"/>
      <c r="U510" s="8"/>
      <c r="V510" s="8"/>
      <c r="W510" s="8"/>
      <c r="X510" s="8"/>
      <c r="Y510" s="8"/>
      <c r="Z510" s="8"/>
    </row>
    <row r="511" spans="1:26" ht="15.75" customHeight="1" x14ac:dyDescent="0.45">
      <c r="A511" s="18" t="str">
        <f t="shared" ref="A511:C511" si="843">A$508</f>
        <v>Research and Development</v>
      </c>
      <c r="B511" s="18" t="str">
        <f t="shared" si="843"/>
        <v>Capital Cost Reduction</v>
      </c>
      <c r="C511" s="18" t="str">
        <f t="shared" si="843"/>
        <v>RnD Electricity Capital Cost Perc Reduction</v>
      </c>
      <c r="D511" s="16" t="s">
        <v>302</v>
      </c>
      <c r="E511" s="20"/>
      <c r="F511" s="16" t="s">
        <v>781</v>
      </c>
      <c r="G511" s="16"/>
      <c r="H511" s="13">
        <v>95</v>
      </c>
      <c r="I511" s="38" t="s">
        <v>63</v>
      </c>
      <c r="J511" s="18" t="str">
        <f t="shared" si="838"/>
        <v>R&amp;D Capital Cost Reductions</v>
      </c>
      <c r="K511" s="19" t="str">
        <f t="shared" ref="K511:O511" si="844">K$508</f>
        <v>RnD electricity capital cost reduction</v>
      </c>
      <c r="L511" s="19">
        <f t="shared" si="844"/>
        <v>0</v>
      </c>
      <c r="M511" s="19">
        <f t="shared" si="844"/>
        <v>0.4</v>
      </c>
      <c r="N511" s="19">
        <f t="shared" si="844"/>
        <v>0.01</v>
      </c>
      <c r="O511" s="20" t="str">
        <f t="shared" si="844"/>
        <v>% reduction in cost</v>
      </c>
      <c r="P511" s="16" t="s">
        <v>782</v>
      </c>
      <c r="Q511" s="16" t="s">
        <v>758</v>
      </c>
      <c r="R511" s="24" t="s">
        <v>759</v>
      </c>
      <c r="S511" s="16" t="s">
        <v>247</v>
      </c>
      <c r="T511" s="16"/>
      <c r="U511" s="8"/>
      <c r="V511" s="8"/>
      <c r="W511" s="8"/>
      <c r="X511" s="8"/>
      <c r="Y511" s="8"/>
      <c r="Z511" s="8"/>
    </row>
    <row r="512" spans="1:26" ht="15.75" customHeight="1" x14ac:dyDescent="0.45">
      <c r="A512" s="18" t="str">
        <f t="shared" ref="A512:C512" si="845">A$508</f>
        <v>Research and Development</v>
      </c>
      <c r="B512" s="18" t="str">
        <f t="shared" si="845"/>
        <v>Capital Cost Reduction</v>
      </c>
      <c r="C512" s="18" t="str">
        <f t="shared" si="845"/>
        <v>RnD Electricity Capital Cost Perc Reduction</v>
      </c>
      <c r="D512" s="16" t="s">
        <v>305</v>
      </c>
      <c r="E512" s="20"/>
      <c r="F512" s="16" t="s">
        <v>783</v>
      </c>
      <c r="G512" s="16"/>
      <c r="H512" s="13">
        <v>96</v>
      </c>
      <c r="I512" s="38" t="s">
        <v>63</v>
      </c>
      <c r="J512" s="18" t="str">
        <f t="shared" si="838"/>
        <v>R&amp;D Capital Cost Reductions</v>
      </c>
      <c r="K512" s="19" t="str">
        <f t="shared" ref="K512:O512" si="846">K$508</f>
        <v>RnD electricity capital cost reduction</v>
      </c>
      <c r="L512" s="19">
        <f t="shared" si="846"/>
        <v>0</v>
      </c>
      <c r="M512" s="19">
        <f t="shared" si="846"/>
        <v>0.4</v>
      </c>
      <c r="N512" s="19">
        <f t="shared" si="846"/>
        <v>0.01</v>
      </c>
      <c r="O512" s="20" t="str">
        <f t="shared" si="846"/>
        <v>% reduction in cost</v>
      </c>
      <c r="P512" s="16" t="s">
        <v>784</v>
      </c>
      <c r="Q512" s="16" t="s">
        <v>758</v>
      </c>
      <c r="R512" s="24" t="s">
        <v>759</v>
      </c>
      <c r="S512" s="16" t="s">
        <v>247</v>
      </c>
      <c r="T512" s="16"/>
      <c r="U512" s="8"/>
      <c r="V512" s="8"/>
      <c r="W512" s="8"/>
      <c r="X512" s="8"/>
      <c r="Y512" s="8"/>
      <c r="Z512" s="8"/>
    </row>
    <row r="513" spans="1:26" ht="15.75" customHeight="1" x14ac:dyDescent="0.45">
      <c r="A513" s="18" t="str">
        <f t="shared" ref="A513:C513" si="847">A$508</f>
        <v>Research and Development</v>
      </c>
      <c r="B513" s="18" t="str">
        <f t="shared" si="847"/>
        <v>Capital Cost Reduction</v>
      </c>
      <c r="C513" s="18" t="str">
        <f t="shared" si="847"/>
        <v>RnD Electricity Capital Cost Perc Reduction</v>
      </c>
      <c r="D513" s="16" t="s">
        <v>307</v>
      </c>
      <c r="E513" s="20"/>
      <c r="F513" s="16" t="s">
        <v>785</v>
      </c>
      <c r="G513" s="16"/>
      <c r="H513" s="13">
        <v>97</v>
      </c>
      <c r="I513" s="38" t="s">
        <v>63</v>
      </c>
      <c r="J513" s="18" t="str">
        <f t="shared" si="838"/>
        <v>R&amp;D Capital Cost Reductions</v>
      </c>
      <c r="K513" s="19" t="str">
        <f t="shared" ref="K513:O513" si="848">K$508</f>
        <v>RnD electricity capital cost reduction</v>
      </c>
      <c r="L513" s="19">
        <f t="shared" si="848"/>
        <v>0</v>
      </c>
      <c r="M513" s="19">
        <f t="shared" si="848"/>
        <v>0.4</v>
      </c>
      <c r="N513" s="19">
        <f t="shared" si="848"/>
        <v>0.01</v>
      </c>
      <c r="O513" s="20" t="str">
        <f t="shared" si="848"/>
        <v>% reduction in cost</v>
      </c>
      <c r="P513" s="16" t="s">
        <v>786</v>
      </c>
      <c r="Q513" s="16" t="s">
        <v>758</v>
      </c>
      <c r="R513" s="24" t="s">
        <v>759</v>
      </c>
      <c r="S513" s="16" t="s">
        <v>247</v>
      </c>
      <c r="T513" s="16"/>
      <c r="U513" s="8"/>
      <c r="V513" s="8"/>
      <c r="W513" s="8"/>
      <c r="X513" s="8"/>
      <c r="Y513" s="8"/>
      <c r="Z513" s="8"/>
    </row>
    <row r="514" spans="1:26" ht="15.75" customHeight="1" x14ac:dyDescent="0.45">
      <c r="A514" s="18" t="str">
        <f t="shared" ref="A514:C514" si="849">A$508</f>
        <v>Research and Development</v>
      </c>
      <c r="B514" s="18" t="str">
        <f t="shared" si="849"/>
        <v>Capital Cost Reduction</v>
      </c>
      <c r="C514" s="18" t="str">
        <f t="shared" si="849"/>
        <v>RnD Electricity Capital Cost Perc Reduction</v>
      </c>
      <c r="D514" s="16" t="s">
        <v>309</v>
      </c>
      <c r="E514" s="20"/>
      <c r="F514" s="16" t="s">
        <v>787</v>
      </c>
      <c r="G514" s="16"/>
      <c r="H514" s="13">
        <v>98</v>
      </c>
      <c r="I514" s="38" t="s">
        <v>63</v>
      </c>
      <c r="J514" s="18" t="str">
        <f t="shared" si="838"/>
        <v>R&amp;D Capital Cost Reductions</v>
      </c>
      <c r="K514" s="19" t="str">
        <f t="shared" ref="K514:O514" si="850">K$508</f>
        <v>RnD electricity capital cost reduction</v>
      </c>
      <c r="L514" s="19">
        <f t="shared" si="850"/>
        <v>0</v>
      </c>
      <c r="M514" s="19">
        <f t="shared" si="850"/>
        <v>0.4</v>
      </c>
      <c r="N514" s="19">
        <f t="shared" si="850"/>
        <v>0.01</v>
      </c>
      <c r="O514" s="20" t="str">
        <f t="shared" si="850"/>
        <v>% reduction in cost</v>
      </c>
      <c r="P514" s="16" t="s">
        <v>788</v>
      </c>
      <c r="Q514" s="16" t="s">
        <v>758</v>
      </c>
      <c r="R514" s="24" t="s">
        <v>759</v>
      </c>
      <c r="S514" s="16" t="s">
        <v>247</v>
      </c>
      <c r="T514" s="16"/>
      <c r="U514" s="8"/>
      <c r="V514" s="8"/>
      <c r="W514" s="8"/>
      <c r="X514" s="8"/>
      <c r="Y514" s="8"/>
      <c r="Z514" s="8"/>
    </row>
    <row r="515" spans="1:26" ht="15.75" customHeight="1" x14ac:dyDescent="0.45">
      <c r="A515" s="18" t="str">
        <f t="shared" ref="A515:C515" si="851">A$508</f>
        <v>Research and Development</v>
      </c>
      <c r="B515" s="18" t="str">
        <f t="shared" si="851"/>
        <v>Capital Cost Reduction</v>
      </c>
      <c r="C515" s="18" t="str">
        <f t="shared" si="851"/>
        <v>RnD Electricity Capital Cost Perc Reduction</v>
      </c>
      <c r="D515" s="16" t="s">
        <v>311</v>
      </c>
      <c r="E515" s="20"/>
      <c r="F515" s="16" t="s">
        <v>789</v>
      </c>
      <c r="G515" s="16"/>
      <c r="H515" s="13">
        <v>99</v>
      </c>
      <c r="I515" s="38" t="s">
        <v>63</v>
      </c>
      <c r="J515" s="18" t="str">
        <f t="shared" si="838"/>
        <v>R&amp;D Capital Cost Reductions</v>
      </c>
      <c r="K515" s="19" t="str">
        <f t="shared" ref="K515:O515" si="852">K$508</f>
        <v>RnD electricity capital cost reduction</v>
      </c>
      <c r="L515" s="19">
        <f t="shared" si="852"/>
        <v>0</v>
      </c>
      <c r="M515" s="19">
        <f t="shared" si="852"/>
        <v>0.4</v>
      </c>
      <c r="N515" s="19">
        <f t="shared" si="852"/>
        <v>0.01</v>
      </c>
      <c r="O515" s="20" t="str">
        <f t="shared" si="852"/>
        <v>% reduction in cost</v>
      </c>
      <c r="P515" s="16" t="s">
        <v>790</v>
      </c>
      <c r="Q515" s="16" t="s">
        <v>758</v>
      </c>
      <c r="R515" s="24" t="s">
        <v>759</v>
      </c>
      <c r="S515" s="16" t="s">
        <v>247</v>
      </c>
      <c r="T515" s="16"/>
      <c r="U515" s="8"/>
      <c r="V515" s="8"/>
      <c r="W515" s="8"/>
      <c r="X515" s="8"/>
      <c r="Y515" s="8"/>
      <c r="Z515" s="8"/>
    </row>
    <row r="516" spans="1:26" ht="15.75" customHeight="1" x14ac:dyDescent="0.45">
      <c r="A516" s="360" t="str">
        <f t="shared" ref="A516:C516" si="853">A$508</f>
        <v>Research and Development</v>
      </c>
      <c r="B516" s="360" t="str">
        <f t="shared" si="853"/>
        <v>Capital Cost Reduction</v>
      </c>
      <c r="C516" s="360" t="str">
        <f t="shared" si="853"/>
        <v>RnD Electricity Capital Cost Perc Reduction</v>
      </c>
      <c r="D516" s="364" t="s">
        <v>317</v>
      </c>
      <c r="E516" s="364"/>
      <c r="F516" s="364" t="s">
        <v>791</v>
      </c>
      <c r="G516" s="364"/>
      <c r="H516" s="361">
        <v>192</v>
      </c>
      <c r="I516" s="391" t="s">
        <v>76</v>
      </c>
      <c r="J516" s="360" t="str">
        <f t="shared" si="838"/>
        <v>R&amp;D Capital Cost Reductions</v>
      </c>
      <c r="K516" s="363" t="str">
        <f t="shared" ref="K516:O516" si="854">K$508</f>
        <v>RnD electricity capital cost reduction</v>
      </c>
      <c r="L516" s="363">
        <f t="shared" si="854"/>
        <v>0</v>
      </c>
      <c r="M516" s="363">
        <f t="shared" si="854"/>
        <v>0.4</v>
      </c>
      <c r="N516" s="363">
        <f t="shared" si="854"/>
        <v>0.01</v>
      </c>
      <c r="O516" s="364" t="str">
        <f t="shared" si="854"/>
        <v>% reduction in cost</v>
      </c>
      <c r="P516" s="364" t="s">
        <v>792</v>
      </c>
      <c r="Q516" s="364" t="s">
        <v>758</v>
      </c>
      <c r="R516" s="368" t="s">
        <v>759</v>
      </c>
      <c r="S516" s="364" t="s">
        <v>247</v>
      </c>
      <c r="T516" s="364"/>
      <c r="U516" s="8"/>
      <c r="V516" s="8"/>
      <c r="W516" s="8"/>
      <c r="X516" s="8"/>
      <c r="Y516" s="8"/>
      <c r="Z516" s="8"/>
    </row>
    <row r="517" spans="1:26" ht="15.75" customHeight="1" x14ac:dyDescent="0.45">
      <c r="A517" s="360" t="str">
        <f t="shared" ref="A517:C517" si="855">A$508</f>
        <v>Research and Development</v>
      </c>
      <c r="B517" s="360" t="str">
        <f t="shared" si="855"/>
        <v>Capital Cost Reduction</v>
      </c>
      <c r="C517" s="360" t="str">
        <f t="shared" si="855"/>
        <v>RnD Electricity Capital Cost Perc Reduction</v>
      </c>
      <c r="D517" s="364" t="s">
        <v>319</v>
      </c>
      <c r="E517" s="364"/>
      <c r="F517" s="364" t="s">
        <v>793</v>
      </c>
      <c r="G517" s="364"/>
      <c r="H517" s="361">
        <v>180</v>
      </c>
      <c r="I517" s="391" t="s">
        <v>76</v>
      </c>
      <c r="J517" s="360" t="str">
        <f t="shared" si="838"/>
        <v>R&amp;D Capital Cost Reductions</v>
      </c>
      <c r="K517" s="363" t="str">
        <f t="shared" ref="K517:O517" si="856">K$508</f>
        <v>RnD electricity capital cost reduction</v>
      </c>
      <c r="L517" s="363">
        <f t="shared" si="856"/>
        <v>0</v>
      </c>
      <c r="M517" s="363">
        <f t="shared" si="856"/>
        <v>0.4</v>
      </c>
      <c r="N517" s="363">
        <f t="shared" si="856"/>
        <v>0.01</v>
      </c>
      <c r="O517" s="364" t="str">
        <f t="shared" si="856"/>
        <v>% reduction in cost</v>
      </c>
      <c r="P517" s="364" t="s">
        <v>794</v>
      </c>
      <c r="Q517" s="364" t="s">
        <v>758</v>
      </c>
      <c r="R517" s="368" t="s">
        <v>759</v>
      </c>
      <c r="S517" s="364" t="s">
        <v>247</v>
      </c>
      <c r="T517" s="364"/>
      <c r="U517" s="8"/>
      <c r="V517" s="8"/>
      <c r="W517" s="8"/>
      <c r="X517" s="8"/>
      <c r="Y517" s="8"/>
      <c r="Z517" s="8"/>
    </row>
    <row r="518" spans="1:26" ht="15.75" customHeight="1" x14ac:dyDescent="0.45">
      <c r="A518" s="18" t="str">
        <f t="shared" ref="A518:C518" si="857">A$508</f>
        <v>Research and Development</v>
      </c>
      <c r="B518" s="18" t="str">
        <f t="shared" si="857"/>
        <v>Capital Cost Reduction</v>
      </c>
      <c r="C518" s="18" t="str">
        <f t="shared" si="857"/>
        <v>RnD Electricity Capital Cost Perc Reduction</v>
      </c>
      <c r="D518" s="16" t="s">
        <v>322</v>
      </c>
      <c r="E518" s="20"/>
      <c r="F518" s="16" t="s">
        <v>795</v>
      </c>
      <c r="G518" s="16"/>
      <c r="H518" s="13">
        <v>183</v>
      </c>
      <c r="I518" s="38" t="s">
        <v>63</v>
      </c>
      <c r="J518" s="18" t="str">
        <f t="shared" si="838"/>
        <v>R&amp;D Capital Cost Reductions</v>
      </c>
      <c r="K518" s="19" t="str">
        <f t="shared" ref="K518:O518" si="858">K$508</f>
        <v>RnD electricity capital cost reduction</v>
      </c>
      <c r="L518" s="19">
        <f t="shared" si="858"/>
        <v>0</v>
      </c>
      <c r="M518" s="19">
        <f t="shared" si="858"/>
        <v>0.4</v>
      </c>
      <c r="N518" s="19">
        <f t="shared" si="858"/>
        <v>0.01</v>
      </c>
      <c r="O518" s="20" t="str">
        <f t="shared" si="858"/>
        <v>% reduction in cost</v>
      </c>
      <c r="P518" s="16" t="s">
        <v>796</v>
      </c>
      <c r="Q518" s="16" t="s">
        <v>758</v>
      </c>
      <c r="R518" s="24" t="s">
        <v>759</v>
      </c>
      <c r="S518" s="16" t="s">
        <v>247</v>
      </c>
      <c r="T518" s="16"/>
      <c r="U518" s="8"/>
      <c r="V518" s="8"/>
      <c r="W518" s="8"/>
      <c r="X518" s="8"/>
      <c r="Y518" s="8"/>
      <c r="Z518" s="8"/>
    </row>
    <row r="519" spans="1:26" ht="15.75" customHeight="1" x14ac:dyDescent="0.45">
      <c r="A519" s="8" t="s">
        <v>750</v>
      </c>
      <c r="B519" s="18" t="str">
        <f>B$508</f>
        <v>Capital Cost Reduction</v>
      </c>
      <c r="C519" s="8" t="s">
        <v>797</v>
      </c>
      <c r="D519" s="16" t="s">
        <v>452</v>
      </c>
      <c r="E519" s="16"/>
      <c r="F519" s="16" t="s">
        <v>798</v>
      </c>
      <c r="G519" s="16"/>
      <c r="H519" s="13">
        <v>100</v>
      </c>
      <c r="I519" s="38" t="s">
        <v>63</v>
      </c>
      <c r="J519" s="18" t="str">
        <f t="shared" si="838"/>
        <v>R&amp;D Capital Cost Reductions</v>
      </c>
      <c r="K519" s="8" t="s">
        <v>799</v>
      </c>
      <c r="L519" s="15">
        <v>0</v>
      </c>
      <c r="M519" s="15">
        <v>0.4</v>
      </c>
      <c r="N519" s="15">
        <v>0.01</v>
      </c>
      <c r="O519" s="16" t="s">
        <v>756</v>
      </c>
      <c r="P519" s="16" t="s">
        <v>800</v>
      </c>
      <c r="Q519" s="16" t="s">
        <v>758</v>
      </c>
      <c r="R519" s="24" t="s">
        <v>759</v>
      </c>
      <c r="S519" s="16" t="s">
        <v>247</v>
      </c>
      <c r="T519" s="16"/>
      <c r="U519" s="8"/>
      <c r="V519" s="8"/>
      <c r="W519" s="8"/>
      <c r="X519" s="8"/>
      <c r="Y519" s="8"/>
      <c r="Z519" s="8"/>
    </row>
    <row r="520" spans="1:26" ht="15.75" customHeight="1" x14ac:dyDescent="0.45">
      <c r="A520" s="18" t="str">
        <f t="shared" ref="A520:C520" si="859">A$519</f>
        <v>Research and Development</v>
      </c>
      <c r="B520" s="18" t="str">
        <f t="shared" si="859"/>
        <v>Capital Cost Reduction</v>
      </c>
      <c r="C520" s="18" t="str">
        <f t="shared" si="859"/>
        <v>RnD Industry Capital Cost Perc Reduction</v>
      </c>
      <c r="D520" s="16" t="s">
        <v>457</v>
      </c>
      <c r="E520" s="16"/>
      <c r="F520" s="16" t="s">
        <v>801</v>
      </c>
      <c r="G520" s="16"/>
      <c r="H520" s="13">
        <v>101</v>
      </c>
      <c r="I520" s="38" t="s">
        <v>63</v>
      </c>
      <c r="J520" s="18" t="str">
        <f t="shared" si="838"/>
        <v>R&amp;D Capital Cost Reductions</v>
      </c>
      <c r="K520" s="19" t="str">
        <f t="shared" ref="K520:O520" si="860">K$519</f>
        <v>RnD industry capital cost reduction</v>
      </c>
      <c r="L520" s="19">
        <f t="shared" si="860"/>
        <v>0</v>
      </c>
      <c r="M520" s="19">
        <f t="shared" si="860"/>
        <v>0.4</v>
      </c>
      <c r="N520" s="19">
        <f t="shared" si="860"/>
        <v>0.01</v>
      </c>
      <c r="O520" s="20" t="str">
        <f t="shared" si="860"/>
        <v>% reduction in cost</v>
      </c>
      <c r="P520" s="16" t="s">
        <v>802</v>
      </c>
      <c r="Q520" s="16" t="s">
        <v>758</v>
      </c>
      <c r="R520" s="24" t="s">
        <v>759</v>
      </c>
      <c r="S520" s="16" t="s">
        <v>247</v>
      </c>
      <c r="T520" s="16"/>
      <c r="U520" s="8"/>
      <c r="V520" s="8"/>
      <c r="W520" s="8"/>
      <c r="X520" s="8"/>
      <c r="Y520" s="8"/>
      <c r="Z520" s="8"/>
    </row>
    <row r="521" spans="1:26" ht="15.75" customHeight="1" x14ac:dyDescent="0.45">
      <c r="A521" s="18" t="str">
        <f t="shared" ref="A521:C521" si="861">A$519</f>
        <v>Research and Development</v>
      </c>
      <c r="B521" s="18" t="str">
        <f t="shared" si="861"/>
        <v>Capital Cost Reduction</v>
      </c>
      <c r="C521" s="18" t="str">
        <f t="shared" si="861"/>
        <v>RnD Industry Capital Cost Perc Reduction</v>
      </c>
      <c r="D521" s="16" t="s">
        <v>459</v>
      </c>
      <c r="E521" s="16"/>
      <c r="F521" s="16" t="s">
        <v>803</v>
      </c>
      <c r="G521" s="16"/>
      <c r="H521" s="13">
        <v>102</v>
      </c>
      <c r="I521" s="38" t="s">
        <v>63</v>
      </c>
      <c r="J521" s="18" t="str">
        <f t="shared" si="838"/>
        <v>R&amp;D Capital Cost Reductions</v>
      </c>
      <c r="K521" s="19" t="str">
        <f t="shared" ref="K521:O521" si="862">K$519</f>
        <v>RnD industry capital cost reduction</v>
      </c>
      <c r="L521" s="19">
        <f t="shared" si="862"/>
        <v>0</v>
      </c>
      <c r="M521" s="19">
        <f t="shared" si="862"/>
        <v>0.4</v>
      </c>
      <c r="N521" s="19">
        <f t="shared" si="862"/>
        <v>0.01</v>
      </c>
      <c r="O521" s="20" t="str">
        <f t="shared" si="862"/>
        <v>% reduction in cost</v>
      </c>
      <c r="P521" s="16" t="s">
        <v>804</v>
      </c>
      <c r="Q521" s="16" t="s">
        <v>758</v>
      </c>
      <c r="R521" s="24" t="s">
        <v>759</v>
      </c>
      <c r="S521" s="16" t="s">
        <v>247</v>
      </c>
      <c r="T521" s="16"/>
      <c r="U521" s="8"/>
      <c r="V521" s="8"/>
      <c r="W521" s="8"/>
      <c r="X521" s="8"/>
      <c r="Y521" s="8"/>
      <c r="Z521" s="8"/>
    </row>
    <row r="522" spans="1:26" ht="15.75" customHeight="1" x14ac:dyDescent="0.45">
      <c r="A522" s="18" t="str">
        <f t="shared" ref="A522:C522" si="863">A$519</f>
        <v>Research and Development</v>
      </c>
      <c r="B522" s="18" t="str">
        <f t="shared" si="863"/>
        <v>Capital Cost Reduction</v>
      </c>
      <c r="C522" s="18" t="str">
        <f t="shared" si="863"/>
        <v>RnD Industry Capital Cost Perc Reduction</v>
      </c>
      <c r="D522" s="16" t="s">
        <v>461</v>
      </c>
      <c r="E522" s="16"/>
      <c r="F522" s="16" t="s">
        <v>805</v>
      </c>
      <c r="G522" s="16"/>
      <c r="H522" s="13">
        <v>103</v>
      </c>
      <c r="I522" s="38" t="s">
        <v>63</v>
      </c>
      <c r="J522" s="18" t="str">
        <f t="shared" si="838"/>
        <v>R&amp;D Capital Cost Reductions</v>
      </c>
      <c r="K522" s="19" t="str">
        <f t="shared" ref="K522:O522" si="864">K$519</f>
        <v>RnD industry capital cost reduction</v>
      </c>
      <c r="L522" s="19">
        <f t="shared" si="864"/>
        <v>0</v>
      </c>
      <c r="M522" s="19">
        <f t="shared" si="864"/>
        <v>0.4</v>
      </c>
      <c r="N522" s="19">
        <f t="shared" si="864"/>
        <v>0.01</v>
      </c>
      <c r="O522" s="20" t="str">
        <f t="shared" si="864"/>
        <v>% reduction in cost</v>
      </c>
      <c r="P522" s="16" t="s">
        <v>806</v>
      </c>
      <c r="Q522" s="16" t="s">
        <v>758</v>
      </c>
      <c r="R522" s="24" t="s">
        <v>759</v>
      </c>
      <c r="S522" s="16" t="s">
        <v>247</v>
      </c>
      <c r="T522" s="16"/>
      <c r="U522" s="8"/>
      <c r="V522" s="8"/>
      <c r="W522" s="8"/>
      <c r="X522" s="8"/>
      <c r="Y522" s="8"/>
      <c r="Z522" s="8"/>
    </row>
    <row r="523" spans="1:26" ht="15.75" customHeight="1" x14ac:dyDescent="0.45">
      <c r="A523" s="18" t="str">
        <f t="shared" ref="A523:C523" si="865">A$519</f>
        <v>Research and Development</v>
      </c>
      <c r="B523" s="18" t="str">
        <f t="shared" si="865"/>
        <v>Capital Cost Reduction</v>
      </c>
      <c r="C523" s="18" t="str">
        <f t="shared" si="865"/>
        <v>RnD Industry Capital Cost Perc Reduction</v>
      </c>
      <c r="D523" s="16" t="s">
        <v>463</v>
      </c>
      <c r="E523" s="16"/>
      <c r="F523" s="16" t="s">
        <v>807</v>
      </c>
      <c r="G523" s="16"/>
      <c r="H523" s="13">
        <v>104</v>
      </c>
      <c r="I523" s="38" t="s">
        <v>63</v>
      </c>
      <c r="J523" s="18" t="str">
        <f t="shared" si="838"/>
        <v>R&amp;D Capital Cost Reductions</v>
      </c>
      <c r="K523" s="19" t="str">
        <f t="shared" ref="K523:O523" si="866">K$519</f>
        <v>RnD industry capital cost reduction</v>
      </c>
      <c r="L523" s="19">
        <f t="shared" si="866"/>
        <v>0</v>
      </c>
      <c r="M523" s="19">
        <f t="shared" si="866"/>
        <v>0.4</v>
      </c>
      <c r="N523" s="19">
        <f t="shared" si="866"/>
        <v>0.01</v>
      </c>
      <c r="O523" s="20" t="str">
        <f t="shared" si="866"/>
        <v>% reduction in cost</v>
      </c>
      <c r="P523" s="16" t="s">
        <v>808</v>
      </c>
      <c r="Q523" s="16" t="s">
        <v>758</v>
      </c>
      <c r="R523" s="24" t="s">
        <v>759</v>
      </c>
      <c r="S523" s="16" t="s">
        <v>247</v>
      </c>
      <c r="T523" s="16"/>
      <c r="U523" s="8"/>
      <c r="V523" s="8"/>
      <c r="W523" s="8"/>
      <c r="X523" s="8"/>
      <c r="Y523" s="8"/>
      <c r="Z523" s="8"/>
    </row>
    <row r="524" spans="1:26" ht="15.75" customHeight="1" x14ac:dyDescent="0.45">
      <c r="A524" s="18" t="str">
        <f t="shared" ref="A524:C524" si="867">A$519</f>
        <v>Research and Development</v>
      </c>
      <c r="B524" s="18" t="str">
        <f t="shared" si="867"/>
        <v>Capital Cost Reduction</v>
      </c>
      <c r="C524" s="18" t="str">
        <f t="shared" si="867"/>
        <v>RnD Industry Capital Cost Perc Reduction</v>
      </c>
      <c r="D524" s="16" t="s">
        <v>465</v>
      </c>
      <c r="E524" s="16"/>
      <c r="F524" s="16" t="s">
        <v>809</v>
      </c>
      <c r="G524" s="16"/>
      <c r="H524" s="13">
        <v>105</v>
      </c>
      <c r="I524" s="38" t="s">
        <v>63</v>
      </c>
      <c r="J524" s="18" t="str">
        <f t="shared" si="838"/>
        <v>R&amp;D Capital Cost Reductions</v>
      </c>
      <c r="K524" s="19" t="str">
        <f t="shared" ref="K524:O524" si="868">K$519</f>
        <v>RnD industry capital cost reduction</v>
      </c>
      <c r="L524" s="19">
        <f t="shared" si="868"/>
        <v>0</v>
      </c>
      <c r="M524" s="19">
        <f t="shared" si="868"/>
        <v>0.4</v>
      </c>
      <c r="N524" s="19">
        <f t="shared" si="868"/>
        <v>0.01</v>
      </c>
      <c r="O524" s="20" t="str">
        <f t="shared" si="868"/>
        <v>% reduction in cost</v>
      </c>
      <c r="P524" s="16" t="s">
        <v>810</v>
      </c>
      <c r="Q524" s="16" t="s">
        <v>758</v>
      </c>
      <c r="R524" s="24" t="s">
        <v>759</v>
      </c>
      <c r="S524" s="16" t="s">
        <v>247</v>
      </c>
      <c r="T524" s="16"/>
      <c r="U524" s="8"/>
      <c r="V524" s="8"/>
      <c r="W524" s="8"/>
      <c r="X524" s="8"/>
      <c r="Y524" s="8"/>
      <c r="Z524" s="8"/>
    </row>
    <row r="525" spans="1:26" ht="15.75" customHeight="1" x14ac:dyDescent="0.45">
      <c r="A525" s="18" t="str">
        <f t="shared" ref="A525:C525" si="869">A$519</f>
        <v>Research and Development</v>
      </c>
      <c r="B525" s="18" t="str">
        <f t="shared" si="869"/>
        <v>Capital Cost Reduction</v>
      </c>
      <c r="C525" s="18" t="str">
        <f t="shared" si="869"/>
        <v>RnD Industry Capital Cost Perc Reduction</v>
      </c>
      <c r="D525" s="16" t="s">
        <v>467</v>
      </c>
      <c r="E525" s="16"/>
      <c r="F525" s="16" t="s">
        <v>811</v>
      </c>
      <c r="G525" s="16"/>
      <c r="H525" s="13">
        <v>106</v>
      </c>
      <c r="I525" s="38" t="s">
        <v>63</v>
      </c>
      <c r="J525" s="18" t="str">
        <f t="shared" si="838"/>
        <v>R&amp;D Capital Cost Reductions</v>
      </c>
      <c r="K525" s="19" t="str">
        <f t="shared" ref="K525:O525" si="870">K$519</f>
        <v>RnD industry capital cost reduction</v>
      </c>
      <c r="L525" s="19">
        <f t="shared" si="870"/>
        <v>0</v>
      </c>
      <c r="M525" s="19">
        <f t="shared" si="870"/>
        <v>0.4</v>
      </c>
      <c r="N525" s="19">
        <f t="shared" si="870"/>
        <v>0.01</v>
      </c>
      <c r="O525" s="20" t="str">
        <f t="shared" si="870"/>
        <v>% reduction in cost</v>
      </c>
      <c r="P525" s="16" t="s">
        <v>812</v>
      </c>
      <c r="Q525" s="16" t="s">
        <v>758</v>
      </c>
      <c r="R525" s="24" t="s">
        <v>759</v>
      </c>
      <c r="S525" s="16" t="s">
        <v>247</v>
      </c>
      <c r="T525" s="16"/>
      <c r="U525" s="8"/>
      <c r="V525" s="8"/>
      <c r="W525" s="8"/>
      <c r="X525" s="8"/>
      <c r="Y525" s="8"/>
      <c r="Z525" s="8"/>
    </row>
    <row r="526" spans="1:26" ht="15.75" customHeight="1" x14ac:dyDescent="0.45">
      <c r="A526" s="18" t="str">
        <f t="shared" ref="A526:C526" si="871">A$519</f>
        <v>Research and Development</v>
      </c>
      <c r="B526" s="18" t="str">
        <f t="shared" si="871"/>
        <v>Capital Cost Reduction</v>
      </c>
      <c r="C526" s="18" t="str">
        <f t="shared" si="871"/>
        <v>RnD Industry Capital Cost Perc Reduction</v>
      </c>
      <c r="D526" s="16" t="s">
        <v>469</v>
      </c>
      <c r="E526" s="16"/>
      <c r="F526" s="16" t="s">
        <v>813</v>
      </c>
      <c r="G526" s="16"/>
      <c r="H526" s="13">
        <v>107</v>
      </c>
      <c r="I526" s="38" t="s">
        <v>63</v>
      </c>
      <c r="J526" s="18" t="str">
        <f t="shared" si="838"/>
        <v>R&amp;D Capital Cost Reductions</v>
      </c>
      <c r="K526" s="19" t="str">
        <f t="shared" ref="K526:O526" si="872">K$519</f>
        <v>RnD industry capital cost reduction</v>
      </c>
      <c r="L526" s="19">
        <f t="shared" si="872"/>
        <v>0</v>
      </c>
      <c r="M526" s="19">
        <f t="shared" si="872"/>
        <v>0.4</v>
      </c>
      <c r="N526" s="19">
        <f t="shared" si="872"/>
        <v>0.01</v>
      </c>
      <c r="O526" s="20" t="str">
        <f t="shared" si="872"/>
        <v>% reduction in cost</v>
      </c>
      <c r="P526" s="16" t="s">
        <v>814</v>
      </c>
      <c r="Q526" s="16" t="s">
        <v>758</v>
      </c>
      <c r="R526" s="24" t="s">
        <v>759</v>
      </c>
      <c r="S526" s="16" t="s">
        <v>247</v>
      </c>
      <c r="T526" s="16"/>
      <c r="U526" s="8"/>
      <c r="V526" s="8"/>
      <c r="W526" s="8"/>
      <c r="X526" s="8"/>
      <c r="Y526" s="8"/>
      <c r="Z526" s="8"/>
    </row>
    <row r="527" spans="1:26" ht="15.75" customHeight="1" x14ac:dyDescent="0.45">
      <c r="A527" s="8" t="s">
        <v>750</v>
      </c>
      <c r="B527" s="18" t="str">
        <f>B$519</f>
        <v>Capital Cost Reduction</v>
      </c>
      <c r="C527" s="8" t="s">
        <v>815</v>
      </c>
      <c r="D527" s="16" t="s">
        <v>816</v>
      </c>
      <c r="E527" s="16"/>
      <c r="F527" s="16" t="s">
        <v>817</v>
      </c>
      <c r="G527" s="16"/>
      <c r="H527" s="13">
        <v>108</v>
      </c>
      <c r="I527" s="38" t="s">
        <v>63</v>
      </c>
      <c r="J527" s="18" t="str">
        <f t="shared" si="838"/>
        <v>R&amp;D Capital Cost Reductions</v>
      </c>
      <c r="K527" s="8" t="s">
        <v>818</v>
      </c>
      <c r="L527" s="15">
        <v>0</v>
      </c>
      <c r="M527" s="15">
        <v>0.4</v>
      </c>
      <c r="N527" s="15">
        <v>0.01</v>
      </c>
      <c r="O527" s="16" t="s">
        <v>756</v>
      </c>
      <c r="P527" s="16" t="s">
        <v>819</v>
      </c>
      <c r="Q527" s="16" t="s">
        <v>758</v>
      </c>
      <c r="R527" s="24" t="s">
        <v>759</v>
      </c>
      <c r="S527" s="16" t="s">
        <v>247</v>
      </c>
      <c r="T527" s="16"/>
      <c r="U527" s="8"/>
      <c r="V527" s="8"/>
      <c r="W527" s="8"/>
      <c r="X527" s="8"/>
      <c r="Y527" s="8"/>
      <c r="Z527" s="8"/>
    </row>
    <row r="528" spans="1:26" ht="15.75" customHeight="1" x14ac:dyDescent="0.45">
      <c r="A528" s="360" t="str">
        <f t="shared" ref="A528:C528" si="873">A$527</f>
        <v>Research and Development</v>
      </c>
      <c r="B528" s="360" t="str">
        <f t="shared" si="873"/>
        <v>Capital Cost Reduction</v>
      </c>
      <c r="C528" s="360" t="str">
        <f t="shared" si="873"/>
        <v>RnD Transportation Capital Cost Perc Reduction</v>
      </c>
      <c r="D528" s="364" t="s">
        <v>820</v>
      </c>
      <c r="E528" s="364"/>
      <c r="F528" s="364" t="s">
        <v>821</v>
      </c>
      <c r="G528" s="364"/>
      <c r="H528" s="361">
        <v>109</v>
      </c>
      <c r="I528" s="391" t="s">
        <v>76</v>
      </c>
      <c r="J528" s="360" t="str">
        <f t="shared" si="838"/>
        <v>R&amp;D Capital Cost Reductions</v>
      </c>
      <c r="K528" s="363" t="str">
        <f t="shared" ref="K528:O528" si="874">K$527</f>
        <v>RnD transportation capital cost reduction</v>
      </c>
      <c r="L528" s="363">
        <f t="shared" si="874"/>
        <v>0</v>
      </c>
      <c r="M528" s="363">
        <f t="shared" si="874"/>
        <v>0.4</v>
      </c>
      <c r="N528" s="363">
        <f t="shared" si="874"/>
        <v>0.01</v>
      </c>
      <c r="O528" s="364" t="str">
        <f t="shared" si="874"/>
        <v>% reduction in cost</v>
      </c>
      <c r="P528" s="364" t="s">
        <v>822</v>
      </c>
      <c r="Q528" s="364" t="s">
        <v>758</v>
      </c>
      <c r="R528" s="368" t="s">
        <v>759</v>
      </c>
      <c r="S528" s="364" t="s">
        <v>247</v>
      </c>
      <c r="T528" s="364"/>
      <c r="U528" s="8"/>
      <c r="V528" s="8"/>
      <c r="W528" s="8"/>
      <c r="X528" s="8"/>
      <c r="Y528" s="8"/>
      <c r="Z528" s="8"/>
    </row>
    <row r="529" spans="1:26" ht="15.75" customHeight="1" x14ac:dyDescent="0.45">
      <c r="A529" s="360" t="str">
        <f t="shared" ref="A529:C529" si="875">A$527</f>
        <v>Research and Development</v>
      </c>
      <c r="B529" s="360" t="str">
        <f t="shared" si="875"/>
        <v>Capital Cost Reduction</v>
      </c>
      <c r="C529" s="360" t="str">
        <f t="shared" si="875"/>
        <v>RnD Transportation Capital Cost Perc Reduction</v>
      </c>
      <c r="D529" s="364" t="s">
        <v>823</v>
      </c>
      <c r="E529" s="364"/>
      <c r="F529" s="364" t="s">
        <v>824</v>
      </c>
      <c r="G529" s="364"/>
      <c r="H529" s="361">
        <v>110</v>
      </c>
      <c r="I529" s="391" t="s">
        <v>76</v>
      </c>
      <c r="J529" s="360" t="str">
        <f t="shared" si="838"/>
        <v>R&amp;D Capital Cost Reductions</v>
      </c>
      <c r="K529" s="363" t="str">
        <f t="shared" ref="K529:O529" si="876">K$527</f>
        <v>RnD transportation capital cost reduction</v>
      </c>
      <c r="L529" s="363">
        <f t="shared" si="876"/>
        <v>0</v>
      </c>
      <c r="M529" s="363">
        <f t="shared" si="876"/>
        <v>0.4</v>
      </c>
      <c r="N529" s="363">
        <f t="shared" si="876"/>
        <v>0.01</v>
      </c>
      <c r="O529" s="364" t="str">
        <f t="shared" si="876"/>
        <v>% reduction in cost</v>
      </c>
      <c r="P529" s="364" t="s">
        <v>825</v>
      </c>
      <c r="Q529" s="364" t="s">
        <v>758</v>
      </c>
      <c r="R529" s="368" t="s">
        <v>759</v>
      </c>
      <c r="S529" s="364" t="s">
        <v>247</v>
      </c>
      <c r="T529" s="364"/>
      <c r="U529" s="8"/>
      <c r="V529" s="8"/>
      <c r="W529" s="8"/>
      <c r="X529" s="8"/>
      <c r="Y529" s="8"/>
      <c r="Z529" s="8"/>
    </row>
    <row r="530" spans="1:26" ht="15.75" customHeight="1" x14ac:dyDescent="0.45">
      <c r="A530" s="360" t="str">
        <f t="shared" ref="A530:C530" si="877">A$527</f>
        <v>Research and Development</v>
      </c>
      <c r="B530" s="360" t="str">
        <f t="shared" si="877"/>
        <v>Capital Cost Reduction</v>
      </c>
      <c r="C530" s="360" t="str">
        <f t="shared" si="877"/>
        <v>RnD Transportation Capital Cost Perc Reduction</v>
      </c>
      <c r="D530" s="364" t="s">
        <v>826</v>
      </c>
      <c r="E530" s="364"/>
      <c r="F530" s="364" t="s">
        <v>827</v>
      </c>
      <c r="G530" s="364"/>
      <c r="H530" s="361">
        <v>111</v>
      </c>
      <c r="I530" s="391" t="s">
        <v>76</v>
      </c>
      <c r="J530" s="360" t="str">
        <f t="shared" si="838"/>
        <v>R&amp;D Capital Cost Reductions</v>
      </c>
      <c r="K530" s="363" t="str">
        <f t="shared" ref="K530:O530" si="878">K$527</f>
        <v>RnD transportation capital cost reduction</v>
      </c>
      <c r="L530" s="363">
        <f t="shared" si="878"/>
        <v>0</v>
      </c>
      <c r="M530" s="363">
        <f t="shared" si="878"/>
        <v>0.4</v>
      </c>
      <c r="N530" s="363">
        <f t="shared" si="878"/>
        <v>0.01</v>
      </c>
      <c r="O530" s="364" t="str">
        <f t="shared" si="878"/>
        <v>% reduction in cost</v>
      </c>
      <c r="P530" s="364" t="s">
        <v>828</v>
      </c>
      <c r="Q530" s="364" t="s">
        <v>758</v>
      </c>
      <c r="R530" s="368" t="s">
        <v>759</v>
      </c>
      <c r="S530" s="364" t="s">
        <v>247</v>
      </c>
      <c r="T530" s="364"/>
      <c r="U530" s="8"/>
      <c r="V530" s="8"/>
      <c r="W530" s="8"/>
      <c r="X530" s="8"/>
      <c r="Y530" s="8"/>
      <c r="Z530" s="8"/>
    </row>
    <row r="531" spans="1:26" ht="15.75" customHeight="1" x14ac:dyDescent="0.45">
      <c r="A531" s="18" t="str">
        <f t="shared" ref="A531:C531" si="879">A$527</f>
        <v>Research and Development</v>
      </c>
      <c r="B531" s="18" t="str">
        <f t="shared" si="879"/>
        <v>Capital Cost Reduction</v>
      </c>
      <c r="C531" s="18" t="str">
        <f t="shared" si="879"/>
        <v>RnD Transportation Capital Cost Perc Reduction</v>
      </c>
      <c r="D531" s="16" t="s">
        <v>829</v>
      </c>
      <c r="E531" s="16"/>
      <c r="F531" s="16" t="s">
        <v>830</v>
      </c>
      <c r="G531" s="16"/>
      <c r="H531" s="13">
        <v>112</v>
      </c>
      <c r="I531" s="38" t="s">
        <v>63</v>
      </c>
      <c r="J531" s="18" t="str">
        <f t="shared" si="838"/>
        <v>R&amp;D Capital Cost Reductions</v>
      </c>
      <c r="K531" s="19" t="str">
        <f t="shared" ref="K531:O531" si="880">K$527</f>
        <v>RnD transportation capital cost reduction</v>
      </c>
      <c r="L531" s="19">
        <f t="shared" si="880"/>
        <v>0</v>
      </c>
      <c r="M531" s="19">
        <f t="shared" si="880"/>
        <v>0.4</v>
      </c>
      <c r="N531" s="19">
        <f t="shared" si="880"/>
        <v>0.01</v>
      </c>
      <c r="O531" s="20" t="str">
        <f t="shared" si="880"/>
        <v>% reduction in cost</v>
      </c>
      <c r="P531" s="16" t="s">
        <v>831</v>
      </c>
      <c r="Q531" s="16" t="s">
        <v>758</v>
      </c>
      <c r="R531" s="24" t="s">
        <v>759</v>
      </c>
      <c r="S531" s="16" t="s">
        <v>247</v>
      </c>
      <c r="T531" s="16"/>
      <c r="U531" s="8"/>
      <c r="V531" s="8"/>
      <c r="W531" s="8"/>
      <c r="X531" s="8"/>
      <c r="Y531" s="8"/>
      <c r="Z531" s="8"/>
    </row>
    <row r="532" spans="1:26" ht="15.75" customHeight="1" x14ac:dyDescent="0.45">
      <c r="A532" s="360" t="str">
        <f t="shared" ref="A532:C532" si="881">A$527</f>
        <v>Research and Development</v>
      </c>
      <c r="B532" s="360" t="str">
        <f t="shared" si="881"/>
        <v>Capital Cost Reduction</v>
      </c>
      <c r="C532" s="360" t="str">
        <f t="shared" si="881"/>
        <v>RnD Transportation Capital Cost Perc Reduction</v>
      </c>
      <c r="D532" s="364" t="s">
        <v>832</v>
      </c>
      <c r="E532" s="364"/>
      <c r="F532" s="364" t="s">
        <v>833</v>
      </c>
      <c r="G532" s="364"/>
      <c r="H532" s="361">
        <v>113</v>
      </c>
      <c r="I532" s="391" t="s">
        <v>76</v>
      </c>
      <c r="J532" s="360" t="str">
        <f t="shared" si="838"/>
        <v>R&amp;D Capital Cost Reductions</v>
      </c>
      <c r="K532" s="363" t="str">
        <f t="shared" ref="K532:O532" si="882">K$527</f>
        <v>RnD transportation capital cost reduction</v>
      </c>
      <c r="L532" s="363">
        <f t="shared" si="882"/>
        <v>0</v>
      </c>
      <c r="M532" s="363">
        <f t="shared" si="882"/>
        <v>0.4</v>
      </c>
      <c r="N532" s="363">
        <f t="shared" si="882"/>
        <v>0.01</v>
      </c>
      <c r="O532" s="364" t="str">
        <f t="shared" si="882"/>
        <v>% reduction in cost</v>
      </c>
      <c r="P532" s="364" t="s">
        <v>834</v>
      </c>
      <c r="Q532" s="364" t="s">
        <v>758</v>
      </c>
      <c r="R532" s="368" t="s">
        <v>759</v>
      </c>
      <c r="S532" s="364" t="s">
        <v>247</v>
      </c>
      <c r="T532" s="364"/>
      <c r="U532" s="8"/>
      <c r="V532" s="8"/>
      <c r="W532" s="8"/>
      <c r="X532" s="8"/>
      <c r="Y532" s="8"/>
      <c r="Z532" s="8"/>
    </row>
    <row r="533" spans="1:26" ht="15.75" customHeight="1" x14ac:dyDescent="0.45">
      <c r="A533" s="18" t="str">
        <f t="shared" ref="A533:C533" si="883">A$527</f>
        <v>Research and Development</v>
      </c>
      <c r="B533" s="18" t="str">
        <f t="shared" si="883"/>
        <v>Capital Cost Reduction</v>
      </c>
      <c r="C533" s="18" t="str">
        <f t="shared" si="883"/>
        <v>RnD Transportation Capital Cost Perc Reduction</v>
      </c>
      <c r="D533" s="16" t="s">
        <v>835</v>
      </c>
      <c r="E533" s="16"/>
      <c r="F533" s="16" t="s">
        <v>836</v>
      </c>
      <c r="G533" s="16"/>
      <c r="H533" s="13">
        <v>523</v>
      </c>
      <c r="I533" s="38" t="s">
        <v>63</v>
      </c>
      <c r="J533" s="18" t="str">
        <f t="shared" si="838"/>
        <v>R&amp;D Capital Cost Reductions</v>
      </c>
      <c r="K533" s="19" t="str">
        <f t="shared" ref="K533:O533" si="884">K$527</f>
        <v>RnD transportation capital cost reduction</v>
      </c>
      <c r="L533" s="19">
        <f t="shared" si="884"/>
        <v>0</v>
      </c>
      <c r="M533" s="19">
        <f t="shared" si="884"/>
        <v>0.4</v>
      </c>
      <c r="N533" s="19">
        <f t="shared" si="884"/>
        <v>0.01</v>
      </c>
      <c r="O533" s="20" t="str">
        <f t="shared" si="884"/>
        <v>% reduction in cost</v>
      </c>
      <c r="P533" s="16" t="s">
        <v>837</v>
      </c>
      <c r="Q533" s="16" t="s">
        <v>758</v>
      </c>
      <c r="R533" s="24" t="s">
        <v>759</v>
      </c>
      <c r="S533" s="16" t="s">
        <v>247</v>
      </c>
      <c r="T533" s="16"/>
      <c r="U533" s="8"/>
      <c r="V533" s="8"/>
      <c r="W533" s="8"/>
      <c r="X533" s="8"/>
      <c r="Y533" s="8"/>
      <c r="Z533" s="8"/>
    </row>
    <row r="534" spans="1:26" ht="72" customHeight="1" x14ac:dyDescent="0.45">
      <c r="A534" s="360" t="s">
        <v>750</v>
      </c>
      <c r="B534" s="360" t="s">
        <v>838</v>
      </c>
      <c r="C534" s="360" t="s">
        <v>839</v>
      </c>
      <c r="D534" s="364"/>
      <c r="E534" s="364"/>
      <c r="F534" s="364"/>
      <c r="G534" s="364"/>
      <c r="H534" s="361">
        <v>525</v>
      </c>
      <c r="I534" s="391" t="s">
        <v>63</v>
      </c>
      <c r="J534" s="360" t="s">
        <v>838</v>
      </c>
      <c r="K534" s="363" t="s">
        <v>840</v>
      </c>
      <c r="L534" s="363">
        <v>0</v>
      </c>
      <c r="M534" s="363">
        <v>1</v>
      </c>
      <c r="N534" s="363">
        <v>0.01</v>
      </c>
      <c r="O534" s="364" t="s">
        <v>357</v>
      </c>
      <c r="P534" s="364" t="s">
        <v>4127</v>
      </c>
      <c r="Q534" s="364" t="s">
        <v>841</v>
      </c>
      <c r="R534" s="364" t="s">
        <v>842</v>
      </c>
      <c r="S534" s="364" t="s">
        <v>843</v>
      </c>
      <c r="T534" s="364"/>
      <c r="U534" s="8"/>
      <c r="V534" s="8"/>
      <c r="W534" s="8"/>
      <c r="X534" s="8"/>
      <c r="Y534" s="8"/>
      <c r="Z534" s="8"/>
    </row>
    <row r="535" spans="1:26" ht="29" customHeight="1" x14ac:dyDescent="0.45">
      <c r="A535" s="360" t="s">
        <v>750</v>
      </c>
      <c r="B535" s="360" t="s">
        <v>844</v>
      </c>
      <c r="C535" s="360" t="s">
        <v>845</v>
      </c>
      <c r="D535" s="364" t="s">
        <v>196</v>
      </c>
      <c r="E535" s="364"/>
      <c r="F535" s="364" t="s">
        <v>753</v>
      </c>
      <c r="G535" s="364"/>
      <c r="H535" s="361">
        <v>114</v>
      </c>
      <c r="I535" s="391" t="s">
        <v>76</v>
      </c>
      <c r="J535" s="360" t="s">
        <v>846</v>
      </c>
      <c r="K535" s="360" t="s">
        <v>847</v>
      </c>
      <c r="L535" s="363">
        <v>0</v>
      </c>
      <c r="M535" s="363">
        <v>0.4</v>
      </c>
      <c r="N535" s="363">
        <v>0.01</v>
      </c>
      <c r="O535" s="364" t="s">
        <v>848</v>
      </c>
      <c r="P535" s="364" t="s">
        <v>849</v>
      </c>
      <c r="Q535" s="364" t="s">
        <v>758</v>
      </c>
      <c r="R535" s="368" t="s">
        <v>759</v>
      </c>
      <c r="S535" s="364" t="s">
        <v>247</v>
      </c>
      <c r="T535" s="364"/>
      <c r="U535" s="8"/>
      <c r="V535" s="8"/>
      <c r="W535" s="8"/>
      <c r="X535" s="8"/>
      <c r="Y535" s="8"/>
      <c r="Z535" s="8"/>
    </row>
    <row r="536" spans="1:26" ht="32" customHeight="1" x14ac:dyDescent="0.45">
      <c r="A536" s="18" t="str">
        <f t="shared" ref="A536:C536" si="885">A$535</f>
        <v>Research and Development</v>
      </c>
      <c r="B536" s="18" t="str">
        <f t="shared" si="885"/>
        <v>Fuel Use Reduction</v>
      </c>
      <c r="C536" s="18" t="str">
        <f t="shared" si="885"/>
        <v>RnD Building Fuel Use Perc Reduction</v>
      </c>
      <c r="D536" s="16" t="s">
        <v>205</v>
      </c>
      <c r="E536" s="16"/>
      <c r="F536" s="16" t="s">
        <v>760</v>
      </c>
      <c r="G536" s="16"/>
      <c r="H536" s="13">
        <v>115</v>
      </c>
      <c r="I536" s="38" t="s">
        <v>63</v>
      </c>
      <c r="J536" s="18" t="str">
        <f t="shared" ref="J536:O536" si="886">J$535</f>
        <v>R&amp;D Fuel Use Reductions</v>
      </c>
      <c r="K536" s="19" t="str">
        <f t="shared" si="886"/>
        <v>RnD building fuel use reduction</v>
      </c>
      <c r="L536" s="19">
        <f t="shared" si="886"/>
        <v>0</v>
      </c>
      <c r="M536" s="19">
        <f t="shared" si="886"/>
        <v>0.4</v>
      </c>
      <c r="N536" s="19">
        <f t="shared" si="886"/>
        <v>0.01</v>
      </c>
      <c r="O536" s="20" t="str">
        <f t="shared" si="886"/>
        <v>% reduction in fuel use</v>
      </c>
      <c r="P536" s="16" t="s">
        <v>850</v>
      </c>
      <c r="Q536" s="16" t="s">
        <v>758</v>
      </c>
      <c r="R536" s="24" t="s">
        <v>759</v>
      </c>
      <c r="S536" s="16" t="s">
        <v>247</v>
      </c>
      <c r="T536" s="16"/>
      <c r="U536" s="8"/>
      <c r="V536" s="8"/>
      <c r="W536" s="8"/>
      <c r="X536" s="8"/>
      <c r="Y536" s="8"/>
      <c r="Z536" s="8"/>
    </row>
    <row r="537" spans="1:26" ht="29" customHeight="1" x14ac:dyDescent="0.45">
      <c r="A537" s="18" t="str">
        <f t="shared" ref="A537:C537" si="887">A$535</f>
        <v>Research and Development</v>
      </c>
      <c r="B537" s="18" t="str">
        <f t="shared" si="887"/>
        <v>Fuel Use Reduction</v>
      </c>
      <c r="C537" s="18" t="str">
        <f t="shared" si="887"/>
        <v>RnD Building Fuel Use Perc Reduction</v>
      </c>
      <c r="D537" s="16" t="s">
        <v>231</v>
      </c>
      <c r="E537" s="16"/>
      <c r="F537" s="16" t="s">
        <v>762</v>
      </c>
      <c r="G537" s="16"/>
      <c r="H537" s="13"/>
      <c r="I537" s="38" t="s">
        <v>76</v>
      </c>
      <c r="J537" s="18" t="str">
        <f t="shared" ref="J537:K537" si="888">J$535</f>
        <v>R&amp;D Fuel Use Reductions</v>
      </c>
      <c r="K537" s="19" t="str">
        <f t="shared" si="888"/>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9">A$535</f>
        <v>Research and Development</v>
      </c>
      <c r="B538" s="18" t="str">
        <f t="shared" si="889"/>
        <v>Fuel Use Reduction</v>
      </c>
      <c r="C538" s="18" t="str">
        <f t="shared" si="889"/>
        <v>RnD Building Fuel Use Perc Reduction</v>
      </c>
      <c r="D538" s="16" t="s">
        <v>207</v>
      </c>
      <c r="E538" s="16"/>
      <c r="F538" s="16" t="s">
        <v>764</v>
      </c>
      <c r="G538" s="16"/>
      <c r="H538" s="13">
        <v>117</v>
      </c>
      <c r="I538" s="38" t="s">
        <v>63</v>
      </c>
      <c r="J538" s="18" t="str">
        <f t="shared" ref="J538:O538" si="890">J$535</f>
        <v>R&amp;D Fuel Use Reductions</v>
      </c>
      <c r="K538" s="19" t="str">
        <f t="shared" si="890"/>
        <v>RnD building fuel use reduction</v>
      </c>
      <c r="L538" s="19">
        <f t="shared" si="890"/>
        <v>0</v>
      </c>
      <c r="M538" s="19">
        <f t="shared" si="890"/>
        <v>0.4</v>
      </c>
      <c r="N538" s="19">
        <f t="shared" si="890"/>
        <v>0.01</v>
      </c>
      <c r="O538" s="20" t="str">
        <f t="shared" si="890"/>
        <v>% reduction in fuel use</v>
      </c>
      <c r="P538" s="16" t="s">
        <v>851</v>
      </c>
      <c r="Q538" s="16" t="s">
        <v>758</v>
      </c>
      <c r="R538" s="24" t="s">
        <v>759</v>
      </c>
      <c r="S538" s="16" t="s">
        <v>247</v>
      </c>
      <c r="T538" s="16"/>
      <c r="U538" s="8"/>
      <c r="V538" s="8"/>
      <c r="W538" s="8"/>
      <c r="X538" s="8"/>
      <c r="Y538" s="8"/>
      <c r="Z538" s="8"/>
    </row>
    <row r="539" spans="1:26" ht="20" customHeight="1" x14ac:dyDescent="0.45">
      <c r="A539" s="18" t="str">
        <f t="shared" ref="A539:C539" si="891">A$535</f>
        <v>Research and Development</v>
      </c>
      <c r="B539" s="18" t="str">
        <f t="shared" si="891"/>
        <v>Fuel Use Reduction</v>
      </c>
      <c r="C539" s="18" t="str">
        <f t="shared" si="891"/>
        <v>RnD Building Fuel Use Perc Reduction</v>
      </c>
      <c r="D539" s="16" t="s">
        <v>209</v>
      </c>
      <c r="E539" s="16"/>
      <c r="F539" s="16" t="s">
        <v>766</v>
      </c>
      <c r="G539" s="16"/>
      <c r="H539" s="13">
        <v>118</v>
      </c>
      <c r="I539" s="38" t="s">
        <v>63</v>
      </c>
      <c r="J539" s="18" t="str">
        <f t="shared" ref="J539:O539" si="892">J$535</f>
        <v>R&amp;D Fuel Use Reductions</v>
      </c>
      <c r="K539" s="19" t="str">
        <f t="shared" si="892"/>
        <v>RnD building fuel use reduction</v>
      </c>
      <c r="L539" s="19">
        <f t="shared" si="892"/>
        <v>0</v>
      </c>
      <c r="M539" s="19">
        <f t="shared" si="892"/>
        <v>0.4</v>
      </c>
      <c r="N539" s="19">
        <f t="shared" si="892"/>
        <v>0.01</v>
      </c>
      <c r="O539" s="20" t="str">
        <f t="shared" si="892"/>
        <v>% reduction in fuel use</v>
      </c>
      <c r="P539" s="16" t="s">
        <v>852</v>
      </c>
      <c r="Q539" s="16" t="s">
        <v>758</v>
      </c>
      <c r="R539" s="24" t="s">
        <v>759</v>
      </c>
      <c r="S539" s="16" t="s">
        <v>247</v>
      </c>
      <c r="T539" s="16"/>
      <c r="U539" s="8"/>
      <c r="V539" s="8"/>
      <c r="W539" s="8"/>
      <c r="X539" s="8"/>
      <c r="Y539" s="8"/>
      <c r="Z539" s="8"/>
    </row>
    <row r="540" spans="1:26" ht="20" customHeight="1" x14ac:dyDescent="0.45">
      <c r="A540" s="18" t="str">
        <f t="shared" ref="A540:C540" si="893">A$535</f>
        <v>Research and Development</v>
      </c>
      <c r="B540" s="18" t="str">
        <f t="shared" si="893"/>
        <v>Fuel Use Reduction</v>
      </c>
      <c r="C540" s="18" t="str">
        <f t="shared" si="893"/>
        <v>RnD Building Fuel Use Perc Reduction</v>
      </c>
      <c r="D540" s="16" t="s">
        <v>211</v>
      </c>
      <c r="E540" s="16"/>
      <c r="F540" s="16" t="s">
        <v>768</v>
      </c>
      <c r="G540" s="16"/>
      <c r="H540" s="13">
        <v>119</v>
      </c>
      <c r="I540" s="38" t="s">
        <v>63</v>
      </c>
      <c r="J540" s="18" t="str">
        <f t="shared" ref="J540:O540" si="894">J$535</f>
        <v>R&amp;D Fuel Use Reductions</v>
      </c>
      <c r="K540" s="19" t="str">
        <f t="shared" si="894"/>
        <v>RnD building fuel use reduction</v>
      </c>
      <c r="L540" s="19">
        <f t="shared" si="894"/>
        <v>0</v>
      </c>
      <c r="M540" s="19">
        <f t="shared" si="894"/>
        <v>0.4</v>
      </c>
      <c r="N540" s="19">
        <f t="shared" si="894"/>
        <v>0.01</v>
      </c>
      <c r="O540" s="20" t="str">
        <f t="shared" si="894"/>
        <v>% reduction in fuel use</v>
      </c>
      <c r="P540" s="16" t="s">
        <v>853</v>
      </c>
      <c r="Q540" s="16" t="s">
        <v>758</v>
      </c>
      <c r="R540" s="24" t="s">
        <v>759</v>
      </c>
      <c r="S540" s="16" t="s">
        <v>247</v>
      </c>
      <c r="T540" s="16"/>
      <c r="U540" s="8"/>
      <c r="V540" s="8"/>
      <c r="W540" s="8"/>
      <c r="X540" s="8"/>
      <c r="Y540" s="8"/>
      <c r="Z540" s="8"/>
    </row>
    <row r="541" spans="1:26" ht="20" customHeight="1" x14ac:dyDescent="0.45">
      <c r="A541" s="8" t="s">
        <v>750</v>
      </c>
      <c r="B541" s="18" t="str">
        <f t="shared" ref="B541:B542" si="895">B$535</f>
        <v>Fuel Use Reduction</v>
      </c>
      <c r="C541" s="8" t="s">
        <v>854</v>
      </c>
      <c r="D541" s="16"/>
      <c r="E541" s="16"/>
      <c r="F541" s="16" t="s">
        <v>673</v>
      </c>
      <c r="G541" s="16"/>
      <c r="H541" s="13">
        <v>120</v>
      </c>
      <c r="I541" s="38" t="s">
        <v>63</v>
      </c>
      <c r="J541" s="18" t="str">
        <f t="shared" ref="J541:J567" si="896">J$535</f>
        <v>R&amp;D Fuel Use Reductions</v>
      </c>
      <c r="K541" s="8" t="s">
        <v>855</v>
      </c>
      <c r="L541" s="15">
        <v>0</v>
      </c>
      <c r="M541" s="15">
        <v>0.4</v>
      </c>
      <c r="N541" s="15">
        <v>0.01</v>
      </c>
      <c r="O541" s="16" t="s">
        <v>848</v>
      </c>
      <c r="P541" s="16" t="s">
        <v>856</v>
      </c>
      <c r="Q541" s="16" t="s">
        <v>758</v>
      </c>
      <c r="R541" s="24" t="s">
        <v>759</v>
      </c>
      <c r="S541" s="16" t="s">
        <v>247</v>
      </c>
      <c r="T541" s="16"/>
      <c r="U541" s="8"/>
      <c r="V541" s="8"/>
      <c r="W541" s="8"/>
      <c r="X541" s="8"/>
      <c r="Y541" s="8"/>
      <c r="Z541" s="8"/>
    </row>
    <row r="542" spans="1:26" ht="20" customHeight="1" x14ac:dyDescent="0.45">
      <c r="A542" s="8" t="s">
        <v>750</v>
      </c>
      <c r="B542" s="18" t="str">
        <f t="shared" si="895"/>
        <v>Fuel Use Reduction</v>
      </c>
      <c r="C542" s="8" t="s">
        <v>857</v>
      </c>
      <c r="D542" s="16" t="s">
        <v>290</v>
      </c>
      <c r="E542" s="16"/>
      <c r="F542" s="16" t="s">
        <v>774</v>
      </c>
      <c r="G542" s="16"/>
      <c r="H542" s="13">
        <v>121</v>
      </c>
      <c r="I542" s="38" t="s">
        <v>63</v>
      </c>
      <c r="J542" s="18" t="str">
        <f t="shared" si="896"/>
        <v>R&amp;D Fuel Use Reductions</v>
      </c>
      <c r="K542" s="8" t="s">
        <v>858</v>
      </c>
      <c r="L542" s="15">
        <v>0</v>
      </c>
      <c r="M542" s="15">
        <v>0.4</v>
      </c>
      <c r="N542" s="15">
        <v>0.01</v>
      </c>
      <c r="O542" s="16" t="s">
        <v>848</v>
      </c>
      <c r="P542" s="16" t="s">
        <v>859</v>
      </c>
      <c r="Q542" s="16" t="s">
        <v>758</v>
      </c>
      <c r="R542" s="24" t="s">
        <v>759</v>
      </c>
      <c r="S542" s="16" t="s">
        <v>247</v>
      </c>
      <c r="T542" s="16"/>
      <c r="U542" s="8"/>
      <c r="V542" s="8"/>
      <c r="W542" s="8"/>
      <c r="X542" s="8"/>
      <c r="Y542" s="8"/>
      <c r="Z542" s="8"/>
    </row>
    <row r="543" spans="1:26" ht="20" customHeight="1" x14ac:dyDescent="0.45">
      <c r="A543" s="18" t="str">
        <f t="shared" ref="A543:C543" si="897">A$542</f>
        <v>Research and Development</v>
      </c>
      <c r="B543" s="18" t="str">
        <f t="shared" si="897"/>
        <v>Fuel Use Reduction</v>
      </c>
      <c r="C543" s="18" t="str">
        <f t="shared" si="897"/>
        <v>RnD Electricity Fuel Use Perc Reduction</v>
      </c>
      <c r="D543" s="16" t="s">
        <v>296</v>
      </c>
      <c r="E543" s="20"/>
      <c r="F543" s="16" t="s">
        <v>777</v>
      </c>
      <c r="G543" s="16"/>
      <c r="H543" s="13">
        <v>122</v>
      </c>
      <c r="I543" s="38" t="s">
        <v>63</v>
      </c>
      <c r="J543" s="18" t="str">
        <f t="shared" si="896"/>
        <v>R&amp;D Fuel Use Reductions</v>
      </c>
      <c r="K543" s="19" t="str">
        <f t="shared" ref="K543:O543" si="898">K$542</f>
        <v>RnD electricity fuel use reduction</v>
      </c>
      <c r="L543" s="19">
        <f t="shared" si="898"/>
        <v>0</v>
      </c>
      <c r="M543" s="19">
        <f t="shared" si="898"/>
        <v>0.4</v>
      </c>
      <c r="N543" s="19">
        <f t="shared" si="898"/>
        <v>0.01</v>
      </c>
      <c r="O543" s="20" t="str">
        <f t="shared" si="898"/>
        <v>% reduction in fuel use</v>
      </c>
      <c r="P543" s="16" t="s">
        <v>860</v>
      </c>
      <c r="Q543" s="16" t="s">
        <v>758</v>
      </c>
      <c r="R543" s="24" t="s">
        <v>759</v>
      </c>
      <c r="S543" s="16" t="s">
        <v>247</v>
      </c>
      <c r="T543" s="16"/>
      <c r="U543" s="8"/>
      <c r="V543" s="8"/>
      <c r="W543" s="8"/>
      <c r="X543" s="8"/>
      <c r="Y543" s="8"/>
      <c r="Z543" s="8"/>
    </row>
    <row r="544" spans="1:26" ht="20" customHeight="1" x14ac:dyDescent="0.45">
      <c r="A544" s="18" t="str">
        <f t="shared" ref="A544:C544" si="899">A$542</f>
        <v>Research and Development</v>
      </c>
      <c r="B544" s="18" t="str">
        <f t="shared" si="899"/>
        <v>Fuel Use Reduction</v>
      </c>
      <c r="C544" s="18" t="str">
        <f t="shared" si="899"/>
        <v>RnD Electricity Fuel Use Perc Reduction</v>
      </c>
      <c r="D544" s="16" t="s">
        <v>299</v>
      </c>
      <c r="E544" s="20"/>
      <c r="F544" s="16" t="s">
        <v>779</v>
      </c>
      <c r="G544" s="16"/>
      <c r="H544" s="13">
        <v>123</v>
      </c>
      <c r="I544" s="38" t="s">
        <v>63</v>
      </c>
      <c r="J544" s="18" t="str">
        <f t="shared" si="896"/>
        <v>R&amp;D Fuel Use Reductions</v>
      </c>
      <c r="K544" s="19" t="str">
        <f t="shared" ref="K544:O544" si="900">K$542</f>
        <v>RnD electricity fuel use reduction</v>
      </c>
      <c r="L544" s="19">
        <f t="shared" si="900"/>
        <v>0</v>
      </c>
      <c r="M544" s="19">
        <f t="shared" si="900"/>
        <v>0.4</v>
      </c>
      <c r="N544" s="19">
        <f t="shared" si="900"/>
        <v>0.01</v>
      </c>
      <c r="O544" s="20" t="str">
        <f t="shared" si="900"/>
        <v>% reduction in fuel use</v>
      </c>
      <c r="P544" s="16" t="s">
        <v>861</v>
      </c>
      <c r="Q544" s="16" t="s">
        <v>758</v>
      </c>
      <c r="R544" s="24" t="s">
        <v>759</v>
      </c>
      <c r="S544" s="16" t="s">
        <v>247</v>
      </c>
      <c r="T544" s="16"/>
      <c r="U544" s="8"/>
      <c r="V544" s="8"/>
      <c r="W544" s="8"/>
      <c r="X544" s="8"/>
      <c r="Y544" s="8"/>
      <c r="Z544" s="8"/>
    </row>
    <row r="545" spans="1:26" ht="20" customHeight="1" x14ac:dyDescent="0.45">
      <c r="A545" s="18" t="str">
        <f t="shared" ref="A545:C545" si="901">A$542</f>
        <v>Research and Development</v>
      </c>
      <c r="B545" s="18" t="str">
        <f t="shared" si="901"/>
        <v>Fuel Use Reduction</v>
      </c>
      <c r="C545" s="18" t="str">
        <f t="shared" si="901"/>
        <v>RnD Electricity Fuel Use Perc Reduction</v>
      </c>
      <c r="D545" s="16" t="s">
        <v>302</v>
      </c>
      <c r="E545" s="20"/>
      <c r="F545" s="16" t="s">
        <v>781</v>
      </c>
      <c r="G545" s="16"/>
      <c r="H545" s="13" t="s">
        <v>285</v>
      </c>
      <c r="I545" s="38" t="s">
        <v>76</v>
      </c>
      <c r="J545" s="18" t="str">
        <f t="shared" si="896"/>
        <v>R&amp;D Fuel Use Reductions</v>
      </c>
      <c r="K545" s="19" t="str">
        <f t="shared" ref="K545:K552" si="902">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3">A$542</f>
        <v>Research and Development</v>
      </c>
      <c r="B546" s="18" t="str">
        <f t="shared" si="903"/>
        <v>Fuel Use Reduction</v>
      </c>
      <c r="C546" s="18" t="str">
        <f t="shared" si="903"/>
        <v>RnD Electricity Fuel Use Perc Reduction</v>
      </c>
      <c r="D546" s="16" t="s">
        <v>305</v>
      </c>
      <c r="E546" s="20"/>
      <c r="F546" s="16" t="s">
        <v>783</v>
      </c>
      <c r="G546" s="16"/>
      <c r="H546" s="13" t="s">
        <v>285</v>
      </c>
      <c r="I546" s="38" t="s">
        <v>76</v>
      </c>
      <c r="J546" s="18" t="str">
        <f t="shared" si="896"/>
        <v>R&amp;D Fuel Use Reductions</v>
      </c>
      <c r="K546" s="19" t="str">
        <f t="shared" si="902"/>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4">A$542</f>
        <v>Research and Development</v>
      </c>
      <c r="B547" s="18" t="str">
        <f t="shared" si="904"/>
        <v>Fuel Use Reduction</v>
      </c>
      <c r="C547" s="18" t="str">
        <f t="shared" si="904"/>
        <v>RnD Electricity Fuel Use Perc Reduction</v>
      </c>
      <c r="D547" s="16" t="s">
        <v>307</v>
      </c>
      <c r="E547" s="20"/>
      <c r="F547" s="16" t="s">
        <v>785</v>
      </c>
      <c r="G547" s="16"/>
      <c r="H547" s="13" t="s">
        <v>285</v>
      </c>
      <c r="I547" s="38" t="s">
        <v>76</v>
      </c>
      <c r="J547" s="18" t="str">
        <f t="shared" si="896"/>
        <v>R&amp;D Fuel Use Reductions</v>
      </c>
      <c r="K547" s="19" t="str">
        <f t="shared" si="902"/>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5">A$542</f>
        <v>Research and Development</v>
      </c>
      <c r="B548" s="18" t="str">
        <f t="shared" si="905"/>
        <v>Fuel Use Reduction</v>
      </c>
      <c r="C548" s="18" t="str">
        <f t="shared" si="905"/>
        <v>RnD Electricity Fuel Use Perc Reduction</v>
      </c>
      <c r="D548" s="16" t="s">
        <v>309</v>
      </c>
      <c r="E548" s="20"/>
      <c r="F548" s="16" t="s">
        <v>787</v>
      </c>
      <c r="G548" s="16"/>
      <c r="H548" s="13" t="s">
        <v>285</v>
      </c>
      <c r="I548" s="38" t="s">
        <v>76</v>
      </c>
      <c r="J548" s="18" t="str">
        <f t="shared" si="896"/>
        <v>R&amp;D Fuel Use Reductions</v>
      </c>
      <c r="K548" s="19" t="str">
        <f t="shared" si="902"/>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360" t="str">
        <f t="shared" ref="A549:C549" si="906">A$542</f>
        <v>Research and Development</v>
      </c>
      <c r="B549" s="360" t="str">
        <f t="shared" si="906"/>
        <v>Fuel Use Reduction</v>
      </c>
      <c r="C549" s="360" t="str">
        <f t="shared" si="906"/>
        <v>RnD Electricity Fuel Use Perc Reduction</v>
      </c>
      <c r="D549" s="364" t="s">
        <v>311</v>
      </c>
      <c r="E549" s="364"/>
      <c r="F549" s="364" t="s">
        <v>789</v>
      </c>
      <c r="G549" s="364"/>
      <c r="H549" s="361">
        <v>124</v>
      </c>
      <c r="I549" s="391" t="s">
        <v>76</v>
      </c>
      <c r="J549" s="360" t="str">
        <f t="shared" si="896"/>
        <v>R&amp;D Fuel Use Reductions</v>
      </c>
      <c r="K549" s="363" t="str">
        <f t="shared" si="902"/>
        <v>RnD electricity fuel use reduction</v>
      </c>
      <c r="L549" s="363">
        <f t="shared" ref="L549:O549" si="907">L$542</f>
        <v>0</v>
      </c>
      <c r="M549" s="363">
        <f t="shared" si="907"/>
        <v>0.4</v>
      </c>
      <c r="N549" s="363">
        <f t="shared" si="907"/>
        <v>0.01</v>
      </c>
      <c r="O549" s="364" t="str">
        <f t="shared" si="907"/>
        <v>% reduction in fuel use</v>
      </c>
      <c r="P549" s="364" t="s">
        <v>862</v>
      </c>
      <c r="Q549" s="364" t="s">
        <v>758</v>
      </c>
      <c r="R549" s="368" t="s">
        <v>759</v>
      </c>
      <c r="S549" s="364" t="s">
        <v>247</v>
      </c>
      <c r="T549" s="364"/>
      <c r="U549" s="8"/>
      <c r="V549" s="8"/>
      <c r="W549" s="8"/>
      <c r="X549" s="8"/>
      <c r="Y549" s="8"/>
      <c r="Z549" s="8"/>
    </row>
    <row r="550" spans="1:26" ht="20" customHeight="1" x14ac:dyDescent="0.45">
      <c r="A550" s="18" t="str">
        <f t="shared" ref="A550:C550" si="908">A$542</f>
        <v>Research and Development</v>
      </c>
      <c r="B550" s="18" t="str">
        <f t="shared" si="908"/>
        <v>Fuel Use Reduction</v>
      </c>
      <c r="C550" s="18" t="str">
        <f t="shared" si="908"/>
        <v>RnD Electricity Fuel Use Perc Reduction</v>
      </c>
      <c r="D550" s="16" t="s">
        <v>317</v>
      </c>
      <c r="E550" s="20"/>
      <c r="F550" s="16" t="s">
        <v>791</v>
      </c>
      <c r="G550" s="16"/>
      <c r="H550" s="13">
        <v>193</v>
      </c>
      <c r="I550" s="38" t="s">
        <v>63</v>
      </c>
      <c r="J550" s="18" t="str">
        <f t="shared" si="896"/>
        <v>R&amp;D Fuel Use Reductions</v>
      </c>
      <c r="K550" s="19" t="str">
        <f t="shared" si="902"/>
        <v>RnD electricity fuel use reduction</v>
      </c>
      <c r="L550" s="19">
        <f t="shared" ref="L550:O550" si="909">L$542</f>
        <v>0</v>
      </c>
      <c r="M550" s="19">
        <f t="shared" si="909"/>
        <v>0.4</v>
      </c>
      <c r="N550" s="19">
        <f t="shared" si="909"/>
        <v>0.01</v>
      </c>
      <c r="O550" s="20" t="str">
        <f t="shared" si="909"/>
        <v>% reduction in fuel use</v>
      </c>
      <c r="P550" s="16" t="s">
        <v>863</v>
      </c>
      <c r="Q550" s="16" t="s">
        <v>758</v>
      </c>
      <c r="R550" s="24" t="s">
        <v>759</v>
      </c>
      <c r="S550" s="16" t="s">
        <v>247</v>
      </c>
      <c r="T550" s="16"/>
      <c r="U550" s="8"/>
      <c r="V550" s="8"/>
      <c r="W550" s="8"/>
      <c r="X550" s="8"/>
      <c r="Y550" s="8"/>
      <c r="Z550" s="8"/>
    </row>
    <row r="551" spans="1:26" ht="20" customHeight="1" x14ac:dyDescent="0.45">
      <c r="A551" s="18" t="str">
        <f t="shared" ref="A551:C551" si="910">A$542</f>
        <v>Research and Development</v>
      </c>
      <c r="B551" s="18" t="str">
        <f t="shared" si="910"/>
        <v>Fuel Use Reduction</v>
      </c>
      <c r="C551" s="18" t="str">
        <f t="shared" si="910"/>
        <v>RnD Electricity Fuel Use Perc Reduction</v>
      </c>
      <c r="D551" s="16" t="s">
        <v>319</v>
      </c>
      <c r="E551" s="20"/>
      <c r="F551" s="16" t="s">
        <v>793</v>
      </c>
      <c r="G551" s="16"/>
      <c r="H551" s="13">
        <v>181</v>
      </c>
      <c r="I551" s="38" t="s">
        <v>63</v>
      </c>
      <c r="J551" s="18" t="str">
        <f t="shared" si="896"/>
        <v>R&amp;D Fuel Use Reductions</v>
      </c>
      <c r="K551" s="19" t="str">
        <f t="shared" si="902"/>
        <v>RnD electricity fuel use reduction</v>
      </c>
      <c r="L551" s="19">
        <f t="shared" ref="L551:O551" si="911">L$542</f>
        <v>0</v>
      </c>
      <c r="M551" s="19">
        <f t="shared" si="911"/>
        <v>0.4</v>
      </c>
      <c r="N551" s="19">
        <f t="shared" si="911"/>
        <v>0.01</v>
      </c>
      <c r="O551" s="20" t="str">
        <f t="shared" si="911"/>
        <v>% reduction in fuel use</v>
      </c>
      <c r="P551" s="16" t="s">
        <v>864</v>
      </c>
      <c r="Q551" s="16" t="s">
        <v>758</v>
      </c>
      <c r="R551" s="24" t="s">
        <v>759</v>
      </c>
      <c r="S551" s="16" t="s">
        <v>247</v>
      </c>
      <c r="T551" s="16"/>
      <c r="U551" s="8"/>
      <c r="V551" s="8"/>
      <c r="W551" s="8"/>
      <c r="X551" s="8"/>
      <c r="Y551" s="8"/>
      <c r="Z551" s="8"/>
    </row>
    <row r="552" spans="1:26" ht="20" customHeight="1" x14ac:dyDescent="0.45">
      <c r="A552" s="18" t="str">
        <f t="shared" ref="A552:C552" si="912">A$542</f>
        <v>Research and Development</v>
      </c>
      <c r="B552" s="18" t="str">
        <f t="shared" si="912"/>
        <v>Fuel Use Reduction</v>
      </c>
      <c r="C552" s="18" t="str">
        <f t="shared" si="912"/>
        <v>RnD Electricity Fuel Use Perc Reduction</v>
      </c>
      <c r="D552" s="16" t="s">
        <v>322</v>
      </c>
      <c r="E552" s="20"/>
      <c r="F552" s="16" t="s">
        <v>795</v>
      </c>
      <c r="G552" s="16"/>
      <c r="H552" s="13"/>
      <c r="I552" s="38" t="s">
        <v>76</v>
      </c>
      <c r="J552" s="18" t="str">
        <f t="shared" si="896"/>
        <v>R&amp;D Fuel Use Reductions</v>
      </c>
      <c r="K552" s="19" t="str">
        <f t="shared" si="902"/>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750</v>
      </c>
      <c r="B553" s="18" t="str">
        <f>B$542</f>
        <v>Fuel Use Reduction</v>
      </c>
      <c r="C553" s="8" t="s">
        <v>865</v>
      </c>
      <c r="D553" s="16" t="s">
        <v>452</v>
      </c>
      <c r="E553" s="16"/>
      <c r="F553" s="16" t="s">
        <v>798</v>
      </c>
      <c r="G553" s="16"/>
      <c r="H553" s="13">
        <v>125</v>
      </c>
      <c r="I553" s="38" t="s">
        <v>63</v>
      </c>
      <c r="J553" s="18" t="str">
        <f t="shared" si="896"/>
        <v>R&amp;D Fuel Use Reductions</v>
      </c>
      <c r="K553" s="8" t="s">
        <v>866</v>
      </c>
      <c r="L553" s="15">
        <v>0</v>
      </c>
      <c r="M553" s="15">
        <v>0.4</v>
      </c>
      <c r="N553" s="15">
        <v>0.01</v>
      </c>
      <c r="O553" s="16" t="s">
        <v>848</v>
      </c>
      <c r="P553" s="16" t="s">
        <v>867</v>
      </c>
      <c r="Q553" s="16" t="s">
        <v>758</v>
      </c>
      <c r="R553" s="24" t="s">
        <v>759</v>
      </c>
      <c r="S553" s="16" t="s">
        <v>247</v>
      </c>
      <c r="T553" s="16"/>
      <c r="U553" s="8"/>
      <c r="V553" s="8"/>
      <c r="W553" s="8"/>
      <c r="X553" s="8"/>
      <c r="Y553" s="8"/>
      <c r="Z553" s="8"/>
    </row>
    <row r="554" spans="1:26" ht="20" customHeight="1" x14ac:dyDescent="0.45">
      <c r="A554" s="18" t="str">
        <f t="shared" ref="A554:C554" si="913">A$553</f>
        <v>Research and Development</v>
      </c>
      <c r="B554" s="18" t="str">
        <f t="shared" si="913"/>
        <v>Fuel Use Reduction</v>
      </c>
      <c r="C554" s="18" t="str">
        <f t="shared" si="913"/>
        <v>RnD Industry Fuel Use Perc Reduction</v>
      </c>
      <c r="D554" s="16" t="s">
        <v>457</v>
      </c>
      <c r="E554" s="16"/>
      <c r="F554" s="16" t="s">
        <v>801</v>
      </c>
      <c r="G554" s="16"/>
      <c r="H554" s="13">
        <v>126</v>
      </c>
      <c r="I554" s="38" t="s">
        <v>63</v>
      </c>
      <c r="J554" s="18" t="str">
        <f t="shared" si="896"/>
        <v>R&amp;D Fuel Use Reductions</v>
      </c>
      <c r="K554" s="19" t="str">
        <f t="shared" ref="K554:O554" si="914">K$553</f>
        <v>RnD industry fuel use reduction</v>
      </c>
      <c r="L554" s="19">
        <f t="shared" si="914"/>
        <v>0</v>
      </c>
      <c r="M554" s="19">
        <f t="shared" si="914"/>
        <v>0.4</v>
      </c>
      <c r="N554" s="19">
        <f t="shared" si="914"/>
        <v>0.01</v>
      </c>
      <c r="O554" s="20" t="str">
        <f t="shared" si="914"/>
        <v>% reduction in fuel use</v>
      </c>
      <c r="P554" s="16" t="s">
        <v>868</v>
      </c>
      <c r="Q554" s="16" t="s">
        <v>758</v>
      </c>
      <c r="R554" s="24" t="s">
        <v>759</v>
      </c>
      <c r="S554" s="16" t="s">
        <v>247</v>
      </c>
      <c r="T554" s="16"/>
      <c r="U554" s="8"/>
      <c r="V554" s="8"/>
      <c r="W554" s="8"/>
      <c r="X554" s="8"/>
      <c r="Y554" s="8"/>
      <c r="Z554" s="8"/>
    </row>
    <row r="555" spans="1:26" ht="20" customHeight="1" x14ac:dyDescent="0.45">
      <c r="A555" s="18" t="str">
        <f t="shared" ref="A555:C555" si="915">A$553</f>
        <v>Research and Development</v>
      </c>
      <c r="B555" s="18" t="str">
        <f t="shared" si="915"/>
        <v>Fuel Use Reduction</v>
      </c>
      <c r="C555" s="18" t="str">
        <f t="shared" si="915"/>
        <v>RnD Industry Fuel Use Perc Reduction</v>
      </c>
      <c r="D555" s="16" t="s">
        <v>459</v>
      </c>
      <c r="E555" s="16"/>
      <c r="F555" s="16" t="s">
        <v>803</v>
      </c>
      <c r="G555" s="16"/>
      <c r="H555" s="13">
        <v>127</v>
      </c>
      <c r="I555" s="38" t="s">
        <v>63</v>
      </c>
      <c r="J555" s="18" t="str">
        <f t="shared" si="896"/>
        <v>R&amp;D Fuel Use Reductions</v>
      </c>
      <c r="K555" s="19" t="str">
        <f t="shared" ref="K555:O555" si="916">K$553</f>
        <v>RnD industry fuel use reduction</v>
      </c>
      <c r="L555" s="19">
        <f t="shared" si="916"/>
        <v>0</v>
      </c>
      <c r="M555" s="19">
        <f t="shared" si="916"/>
        <v>0.4</v>
      </c>
      <c r="N555" s="19">
        <f t="shared" si="916"/>
        <v>0.01</v>
      </c>
      <c r="O555" s="20" t="str">
        <f t="shared" si="916"/>
        <v>% reduction in fuel use</v>
      </c>
      <c r="P555" s="16" t="s">
        <v>869</v>
      </c>
      <c r="Q555" s="16" t="s">
        <v>758</v>
      </c>
      <c r="R555" s="24" t="s">
        <v>759</v>
      </c>
      <c r="S555" s="16" t="s">
        <v>247</v>
      </c>
      <c r="T555" s="16"/>
      <c r="U555" s="8"/>
      <c r="V555" s="8"/>
      <c r="W555" s="8"/>
      <c r="X555" s="8"/>
      <c r="Y555" s="8"/>
      <c r="Z555" s="8"/>
    </row>
    <row r="556" spans="1:26" ht="20" customHeight="1" x14ac:dyDescent="0.45">
      <c r="A556" s="18" t="str">
        <f t="shared" ref="A556:C556" si="917">A$553</f>
        <v>Research and Development</v>
      </c>
      <c r="B556" s="18" t="str">
        <f t="shared" si="917"/>
        <v>Fuel Use Reduction</v>
      </c>
      <c r="C556" s="18" t="str">
        <f t="shared" si="917"/>
        <v>RnD Industry Fuel Use Perc Reduction</v>
      </c>
      <c r="D556" s="16" t="s">
        <v>461</v>
      </c>
      <c r="E556" s="16"/>
      <c r="F556" s="16" t="s">
        <v>805</v>
      </c>
      <c r="G556" s="16"/>
      <c r="H556" s="13">
        <v>128</v>
      </c>
      <c r="I556" s="38" t="s">
        <v>63</v>
      </c>
      <c r="J556" s="18" t="str">
        <f t="shared" si="896"/>
        <v>R&amp;D Fuel Use Reductions</v>
      </c>
      <c r="K556" s="19" t="str">
        <f t="shared" ref="K556:O556" si="918">K$553</f>
        <v>RnD industry fuel use reduction</v>
      </c>
      <c r="L556" s="19">
        <f t="shared" si="918"/>
        <v>0</v>
      </c>
      <c r="M556" s="19">
        <f t="shared" si="918"/>
        <v>0.4</v>
      </c>
      <c r="N556" s="19">
        <f t="shared" si="918"/>
        <v>0.01</v>
      </c>
      <c r="O556" s="20" t="str">
        <f t="shared" si="918"/>
        <v>% reduction in fuel use</v>
      </c>
      <c r="P556" s="16" t="s">
        <v>870</v>
      </c>
      <c r="Q556" s="16" t="s">
        <v>758</v>
      </c>
      <c r="R556" s="24" t="s">
        <v>759</v>
      </c>
      <c r="S556" s="16" t="s">
        <v>247</v>
      </c>
      <c r="T556" s="16"/>
      <c r="U556" s="8"/>
      <c r="V556" s="8"/>
      <c r="W556" s="8"/>
      <c r="X556" s="8"/>
      <c r="Y556" s="8"/>
      <c r="Z556" s="8"/>
    </row>
    <row r="557" spans="1:26" ht="20" customHeight="1" x14ac:dyDescent="0.45">
      <c r="A557" s="18" t="str">
        <f t="shared" ref="A557:C557" si="919">A$553</f>
        <v>Research and Development</v>
      </c>
      <c r="B557" s="18" t="str">
        <f t="shared" si="919"/>
        <v>Fuel Use Reduction</v>
      </c>
      <c r="C557" s="18" t="str">
        <f t="shared" si="919"/>
        <v>RnD Industry Fuel Use Perc Reduction</v>
      </c>
      <c r="D557" s="16" t="s">
        <v>463</v>
      </c>
      <c r="E557" s="16"/>
      <c r="F557" s="16" t="s">
        <v>807</v>
      </c>
      <c r="G557" s="16"/>
      <c r="H557" s="13">
        <v>129</v>
      </c>
      <c r="I557" s="38" t="s">
        <v>63</v>
      </c>
      <c r="J557" s="18" t="str">
        <f t="shared" si="896"/>
        <v>R&amp;D Fuel Use Reductions</v>
      </c>
      <c r="K557" s="19" t="str">
        <f t="shared" ref="K557:O557" si="920">K$553</f>
        <v>RnD industry fuel use reduction</v>
      </c>
      <c r="L557" s="19">
        <f t="shared" si="920"/>
        <v>0</v>
      </c>
      <c r="M557" s="19">
        <f t="shared" si="920"/>
        <v>0.4</v>
      </c>
      <c r="N557" s="19">
        <f t="shared" si="920"/>
        <v>0.01</v>
      </c>
      <c r="O557" s="20" t="str">
        <f t="shared" si="920"/>
        <v>% reduction in fuel use</v>
      </c>
      <c r="P557" s="16" t="s">
        <v>871</v>
      </c>
      <c r="Q557" s="16" t="s">
        <v>758</v>
      </c>
      <c r="R557" s="24" t="s">
        <v>759</v>
      </c>
      <c r="S557" s="16" t="s">
        <v>247</v>
      </c>
      <c r="T557" s="16"/>
      <c r="U557" s="8"/>
      <c r="V557" s="8"/>
      <c r="W557" s="8"/>
      <c r="X557" s="8"/>
      <c r="Y557" s="8"/>
      <c r="Z557" s="8"/>
    </row>
    <row r="558" spans="1:26" ht="20" customHeight="1" x14ac:dyDescent="0.45">
      <c r="A558" s="18" t="str">
        <f t="shared" ref="A558:C558" si="921">A$553</f>
        <v>Research and Development</v>
      </c>
      <c r="B558" s="18" t="str">
        <f t="shared" si="921"/>
        <v>Fuel Use Reduction</v>
      </c>
      <c r="C558" s="18" t="str">
        <f t="shared" si="921"/>
        <v>RnD Industry Fuel Use Perc Reduction</v>
      </c>
      <c r="D558" s="16" t="s">
        <v>465</v>
      </c>
      <c r="E558" s="16"/>
      <c r="F558" s="16" t="s">
        <v>809</v>
      </c>
      <c r="G558" s="16"/>
      <c r="H558" s="13">
        <v>130</v>
      </c>
      <c r="I558" s="38" t="s">
        <v>63</v>
      </c>
      <c r="J558" s="18" t="str">
        <f t="shared" si="896"/>
        <v>R&amp;D Fuel Use Reductions</v>
      </c>
      <c r="K558" s="19" t="str">
        <f t="shared" ref="K558:O558" si="922">K$553</f>
        <v>RnD industry fuel use reduction</v>
      </c>
      <c r="L558" s="19">
        <f t="shared" si="922"/>
        <v>0</v>
      </c>
      <c r="M558" s="19">
        <f t="shared" si="922"/>
        <v>0.4</v>
      </c>
      <c r="N558" s="19">
        <f t="shared" si="922"/>
        <v>0.01</v>
      </c>
      <c r="O558" s="20" t="str">
        <f t="shared" si="922"/>
        <v>% reduction in fuel use</v>
      </c>
      <c r="P558" s="16" t="s">
        <v>872</v>
      </c>
      <c r="Q558" s="16" t="s">
        <v>758</v>
      </c>
      <c r="R558" s="24" t="s">
        <v>759</v>
      </c>
      <c r="S558" s="16" t="s">
        <v>247</v>
      </c>
      <c r="T558" s="16"/>
      <c r="U558" s="8"/>
      <c r="V558" s="8"/>
      <c r="W558" s="8"/>
      <c r="X558" s="8"/>
      <c r="Y558" s="8"/>
      <c r="Z558" s="8"/>
    </row>
    <row r="559" spans="1:26" ht="20" customHeight="1" x14ac:dyDescent="0.45">
      <c r="A559" s="18" t="str">
        <f t="shared" ref="A559:C559" si="923">A$553</f>
        <v>Research and Development</v>
      </c>
      <c r="B559" s="18" t="str">
        <f t="shared" si="923"/>
        <v>Fuel Use Reduction</v>
      </c>
      <c r="C559" s="18" t="str">
        <f t="shared" si="923"/>
        <v>RnD Industry Fuel Use Perc Reduction</v>
      </c>
      <c r="D559" s="16" t="s">
        <v>467</v>
      </c>
      <c r="E559" s="16"/>
      <c r="F559" s="16" t="s">
        <v>811</v>
      </c>
      <c r="G559" s="16"/>
      <c r="H559" s="13">
        <v>131</v>
      </c>
      <c r="I559" s="38" t="s">
        <v>63</v>
      </c>
      <c r="J559" s="18" t="str">
        <f t="shared" si="896"/>
        <v>R&amp;D Fuel Use Reductions</v>
      </c>
      <c r="K559" s="19" t="str">
        <f t="shared" ref="K559:O559" si="924">K$553</f>
        <v>RnD industry fuel use reduction</v>
      </c>
      <c r="L559" s="19">
        <f t="shared" si="924"/>
        <v>0</v>
      </c>
      <c r="M559" s="19">
        <f t="shared" si="924"/>
        <v>0.4</v>
      </c>
      <c r="N559" s="19">
        <f t="shared" si="924"/>
        <v>0.01</v>
      </c>
      <c r="O559" s="20" t="str">
        <f t="shared" si="924"/>
        <v>% reduction in fuel use</v>
      </c>
      <c r="P559" s="16" t="s">
        <v>873</v>
      </c>
      <c r="Q559" s="16" t="s">
        <v>758</v>
      </c>
      <c r="R559" s="24" t="s">
        <v>759</v>
      </c>
      <c r="S559" s="16" t="s">
        <v>247</v>
      </c>
      <c r="T559" s="16"/>
      <c r="U559" s="8"/>
      <c r="V559" s="8"/>
      <c r="W559" s="8"/>
      <c r="X559" s="8"/>
      <c r="Y559" s="8"/>
      <c r="Z559" s="8"/>
    </row>
    <row r="560" spans="1:26" ht="20" customHeight="1" x14ac:dyDescent="0.45">
      <c r="A560" s="18" t="str">
        <f t="shared" ref="A560:C560" si="925">A$553</f>
        <v>Research and Development</v>
      </c>
      <c r="B560" s="18" t="str">
        <f t="shared" si="925"/>
        <v>Fuel Use Reduction</v>
      </c>
      <c r="C560" s="18" t="str">
        <f t="shared" si="925"/>
        <v>RnD Industry Fuel Use Perc Reduction</v>
      </c>
      <c r="D560" s="16" t="s">
        <v>469</v>
      </c>
      <c r="E560" s="16"/>
      <c r="F560" s="16" t="s">
        <v>813</v>
      </c>
      <c r="G560" s="16"/>
      <c r="H560" s="13">
        <v>132</v>
      </c>
      <c r="I560" s="38" t="s">
        <v>63</v>
      </c>
      <c r="J560" s="18" t="str">
        <f t="shared" si="896"/>
        <v>R&amp;D Fuel Use Reductions</v>
      </c>
      <c r="K560" s="19" t="str">
        <f t="shared" ref="K560:O560" si="926">K$553</f>
        <v>RnD industry fuel use reduction</v>
      </c>
      <c r="L560" s="19">
        <f t="shared" si="926"/>
        <v>0</v>
      </c>
      <c r="M560" s="19">
        <f t="shared" si="926"/>
        <v>0.4</v>
      </c>
      <c r="N560" s="19">
        <f t="shared" si="926"/>
        <v>0.01</v>
      </c>
      <c r="O560" s="20" t="str">
        <f t="shared" si="926"/>
        <v>% reduction in fuel use</v>
      </c>
      <c r="P560" s="16" t="s">
        <v>874</v>
      </c>
      <c r="Q560" s="16" t="s">
        <v>758</v>
      </c>
      <c r="R560" s="24" t="s">
        <v>759</v>
      </c>
      <c r="S560" s="16" t="s">
        <v>247</v>
      </c>
      <c r="T560" s="16"/>
      <c r="U560" s="8"/>
      <c r="V560" s="8"/>
      <c r="W560" s="8"/>
      <c r="X560" s="8"/>
      <c r="Y560" s="8"/>
      <c r="Z560" s="8"/>
    </row>
    <row r="561" spans="1:26" ht="20" customHeight="1" x14ac:dyDescent="0.45">
      <c r="A561" s="360" t="s">
        <v>750</v>
      </c>
      <c r="B561" s="360" t="str">
        <f>B$553</f>
        <v>Fuel Use Reduction</v>
      </c>
      <c r="C561" s="360" t="s">
        <v>875</v>
      </c>
      <c r="D561" s="364" t="s">
        <v>816</v>
      </c>
      <c r="E561" s="364"/>
      <c r="F561" s="364" t="s">
        <v>817</v>
      </c>
      <c r="G561" s="364"/>
      <c r="H561" s="361">
        <v>133</v>
      </c>
      <c r="I561" s="391" t="s">
        <v>76</v>
      </c>
      <c r="J561" s="360" t="str">
        <f t="shared" si="896"/>
        <v>R&amp;D Fuel Use Reductions</v>
      </c>
      <c r="K561" s="360" t="s">
        <v>876</v>
      </c>
      <c r="L561" s="363">
        <v>0</v>
      </c>
      <c r="M561" s="363">
        <v>0.4</v>
      </c>
      <c r="N561" s="363">
        <v>0.01</v>
      </c>
      <c r="O561" s="364" t="s">
        <v>848</v>
      </c>
      <c r="P561" s="364" t="s">
        <v>877</v>
      </c>
      <c r="Q561" s="364" t="s">
        <v>758</v>
      </c>
      <c r="R561" s="368" t="s">
        <v>759</v>
      </c>
      <c r="S561" s="364" t="s">
        <v>247</v>
      </c>
      <c r="T561" s="364"/>
      <c r="U561" s="8"/>
      <c r="V561" s="8"/>
      <c r="W561" s="8"/>
      <c r="X561" s="8"/>
      <c r="Y561" s="8"/>
      <c r="Z561" s="8"/>
    </row>
    <row r="562" spans="1:26" ht="20" customHeight="1" x14ac:dyDescent="0.45">
      <c r="A562" s="360" t="str">
        <f t="shared" ref="A562:C562" si="927">A$561</f>
        <v>Research and Development</v>
      </c>
      <c r="B562" s="360" t="str">
        <f t="shared" si="927"/>
        <v>Fuel Use Reduction</v>
      </c>
      <c r="C562" s="360" t="str">
        <f t="shared" si="927"/>
        <v>RnD Transportation Fuel Use Perc Reduction</v>
      </c>
      <c r="D562" s="364" t="s">
        <v>820</v>
      </c>
      <c r="E562" s="364"/>
      <c r="F562" s="364" t="s">
        <v>821</v>
      </c>
      <c r="G562" s="364"/>
      <c r="H562" s="361">
        <v>134</v>
      </c>
      <c r="I562" s="391" t="s">
        <v>76</v>
      </c>
      <c r="J562" s="360" t="str">
        <f t="shared" si="896"/>
        <v>R&amp;D Fuel Use Reductions</v>
      </c>
      <c r="K562" s="363" t="str">
        <f t="shared" ref="K562:O562" si="928">K$561</f>
        <v>RnD transportation fuel use reduction</v>
      </c>
      <c r="L562" s="363">
        <f t="shared" si="928"/>
        <v>0</v>
      </c>
      <c r="M562" s="363">
        <f t="shared" si="928"/>
        <v>0.4</v>
      </c>
      <c r="N562" s="363">
        <f t="shared" si="928"/>
        <v>0.01</v>
      </c>
      <c r="O562" s="364" t="str">
        <f t="shared" si="928"/>
        <v>% reduction in fuel use</v>
      </c>
      <c r="P562" s="364" t="s">
        <v>878</v>
      </c>
      <c r="Q562" s="364" t="s">
        <v>758</v>
      </c>
      <c r="R562" s="368" t="s">
        <v>759</v>
      </c>
      <c r="S562" s="364" t="s">
        <v>247</v>
      </c>
      <c r="T562" s="364"/>
      <c r="U562" s="8"/>
      <c r="V562" s="8"/>
      <c r="W562" s="8"/>
      <c r="X562" s="8"/>
      <c r="Y562" s="8"/>
      <c r="Z562" s="8"/>
    </row>
    <row r="563" spans="1:26" ht="20" customHeight="1" x14ac:dyDescent="0.45">
      <c r="A563" s="18" t="str">
        <f t="shared" ref="A563:C563" si="929">A$561</f>
        <v>Research and Development</v>
      </c>
      <c r="B563" s="18" t="str">
        <f t="shared" si="929"/>
        <v>Fuel Use Reduction</v>
      </c>
      <c r="C563" s="18" t="str">
        <f t="shared" si="929"/>
        <v>RnD Transportation Fuel Use Perc Reduction</v>
      </c>
      <c r="D563" s="16" t="s">
        <v>823</v>
      </c>
      <c r="E563" s="16"/>
      <c r="F563" s="16" t="s">
        <v>824</v>
      </c>
      <c r="G563" s="16"/>
      <c r="H563" s="13">
        <v>135</v>
      </c>
      <c r="I563" s="38" t="s">
        <v>63</v>
      </c>
      <c r="J563" s="18" t="str">
        <f t="shared" si="896"/>
        <v>R&amp;D Fuel Use Reductions</v>
      </c>
      <c r="K563" s="19" t="str">
        <f t="shared" ref="K563:O563" si="930">K$561</f>
        <v>RnD transportation fuel use reduction</v>
      </c>
      <c r="L563" s="19">
        <f t="shared" si="930"/>
        <v>0</v>
      </c>
      <c r="M563" s="19">
        <f t="shared" si="930"/>
        <v>0.4</v>
      </c>
      <c r="N563" s="19">
        <f t="shared" si="930"/>
        <v>0.01</v>
      </c>
      <c r="O563" s="20" t="str">
        <f t="shared" si="930"/>
        <v>% reduction in fuel use</v>
      </c>
      <c r="P563" s="16" t="s">
        <v>879</v>
      </c>
      <c r="Q563" s="16" t="s">
        <v>758</v>
      </c>
      <c r="R563" s="24" t="s">
        <v>759</v>
      </c>
      <c r="S563" s="16" t="s">
        <v>247</v>
      </c>
      <c r="T563" s="16"/>
      <c r="U563" s="8"/>
      <c r="V563" s="8"/>
      <c r="W563" s="8"/>
      <c r="X563" s="8"/>
      <c r="Y563" s="8"/>
      <c r="Z563" s="8"/>
    </row>
    <row r="564" spans="1:26" ht="20" customHeight="1" x14ac:dyDescent="0.45">
      <c r="A564" s="18" t="str">
        <f t="shared" ref="A564:C564" si="931">A$561</f>
        <v>Research and Development</v>
      </c>
      <c r="B564" s="18" t="str">
        <f t="shared" si="931"/>
        <v>Fuel Use Reduction</v>
      </c>
      <c r="C564" s="18" t="str">
        <f t="shared" si="931"/>
        <v>RnD Transportation Fuel Use Perc Reduction</v>
      </c>
      <c r="D564" s="16" t="s">
        <v>826</v>
      </c>
      <c r="E564" s="16"/>
      <c r="F564" s="16" t="s">
        <v>827</v>
      </c>
      <c r="G564" s="16"/>
      <c r="H564" s="13">
        <v>136</v>
      </c>
      <c r="I564" s="38" t="s">
        <v>63</v>
      </c>
      <c r="J564" s="18" t="str">
        <f t="shared" si="896"/>
        <v>R&amp;D Fuel Use Reductions</v>
      </c>
      <c r="K564" s="19" t="str">
        <f t="shared" ref="K564:O564" si="932">K$561</f>
        <v>RnD transportation fuel use reduction</v>
      </c>
      <c r="L564" s="19">
        <f t="shared" si="932"/>
        <v>0</v>
      </c>
      <c r="M564" s="19">
        <f t="shared" si="932"/>
        <v>0.4</v>
      </c>
      <c r="N564" s="19">
        <f t="shared" si="932"/>
        <v>0.01</v>
      </c>
      <c r="O564" s="20" t="str">
        <f t="shared" si="932"/>
        <v>% reduction in fuel use</v>
      </c>
      <c r="P564" s="16" t="s">
        <v>880</v>
      </c>
      <c r="Q564" s="16" t="s">
        <v>758</v>
      </c>
      <c r="R564" s="24" t="s">
        <v>759</v>
      </c>
      <c r="S564" s="16" t="s">
        <v>247</v>
      </c>
      <c r="T564" s="16"/>
      <c r="U564" s="8"/>
      <c r="V564" s="8"/>
      <c r="W564" s="8"/>
      <c r="X564" s="8"/>
      <c r="Y564" s="8"/>
      <c r="Z564" s="8"/>
    </row>
    <row r="565" spans="1:26" ht="20" customHeight="1" x14ac:dyDescent="0.45">
      <c r="A565" s="360" t="str">
        <f t="shared" ref="A565:C565" si="933">A$561</f>
        <v>Research and Development</v>
      </c>
      <c r="B565" s="360" t="str">
        <f t="shared" si="933"/>
        <v>Fuel Use Reduction</v>
      </c>
      <c r="C565" s="360" t="str">
        <f t="shared" si="933"/>
        <v>RnD Transportation Fuel Use Perc Reduction</v>
      </c>
      <c r="D565" s="364" t="s">
        <v>829</v>
      </c>
      <c r="E565" s="364"/>
      <c r="F565" s="364" t="s">
        <v>830</v>
      </c>
      <c r="G565" s="364"/>
      <c r="H565" s="361">
        <v>137</v>
      </c>
      <c r="I565" s="391" t="s">
        <v>76</v>
      </c>
      <c r="J565" s="360" t="str">
        <f t="shared" si="896"/>
        <v>R&amp;D Fuel Use Reductions</v>
      </c>
      <c r="K565" s="363" t="str">
        <f t="shared" ref="K565:O565" si="934">K$561</f>
        <v>RnD transportation fuel use reduction</v>
      </c>
      <c r="L565" s="363">
        <f t="shared" si="934"/>
        <v>0</v>
      </c>
      <c r="M565" s="363">
        <f t="shared" si="934"/>
        <v>0.4</v>
      </c>
      <c r="N565" s="363">
        <f t="shared" si="934"/>
        <v>0.01</v>
      </c>
      <c r="O565" s="364" t="str">
        <f t="shared" si="934"/>
        <v>% reduction in fuel use</v>
      </c>
      <c r="P565" s="364" t="s">
        <v>881</v>
      </c>
      <c r="Q565" s="364" t="s">
        <v>758</v>
      </c>
      <c r="R565" s="368" t="s">
        <v>759</v>
      </c>
      <c r="S565" s="364" t="s">
        <v>247</v>
      </c>
      <c r="T565" s="364"/>
      <c r="U565" s="8"/>
      <c r="V565" s="8"/>
      <c r="W565" s="8"/>
      <c r="X565" s="8"/>
      <c r="Y565" s="8"/>
      <c r="Z565" s="8"/>
    </row>
    <row r="566" spans="1:26" ht="20" customHeight="1" x14ac:dyDescent="0.45">
      <c r="A566" s="18" t="str">
        <f t="shared" ref="A566:C566" si="935">A$561</f>
        <v>Research and Development</v>
      </c>
      <c r="B566" s="18" t="str">
        <f t="shared" si="935"/>
        <v>Fuel Use Reduction</v>
      </c>
      <c r="C566" s="18" t="str">
        <f t="shared" si="935"/>
        <v>RnD Transportation Fuel Use Perc Reduction</v>
      </c>
      <c r="D566" s="16" t="s">
        <v>832</v>
      </c>
      <c r="E566" s="16"/>
      <c r="F566" s="16" t="s">
        <v>833</v>
      </c>
      <c r="G566" s="16"/>
      <c r="H566" s="13">
        <v>138</v>
      </c>
      <c r="I566" s="38" t="s">
        <v>63</v>
      </c>
      <c r="J566" s="18" t="str">
        <f t="shared" si="896"/>
        <v>R&amp;D Fuel Use Reductions</v>
      </c>
      <c r="K566" s="19" t="str">
        <f t="shared" ref="K566:O566" si="936">K$561</f>
        <v>RnD transportation fuel use reduction</v>
      </c>
      <c r="L566" s="19">
        <f t="shared" si="936"/>
        <v>0</v>
      </c>
      <c r="M566" s="19">
        <f t="shared" si="936"/>
        <v>0.4</v>
      </c>
      <c r="N566" s="19">
        <f t="shared" si="936"/>
        <v>0.01</v>
      </c>
      <c r="O566" s="20" t="str">
        <f t="shared" si="936"/>
        <v>% reduction in fuel use</v>
      </c>
      <c r="P566" s="16" t="s">
        <v>882</v>
      </c>
      <c r="Q566" s="16" t="s">
        <v>758</v>
      </c>
      <c r="R566" s="24" t="s">
        <v>759</v>
      </c>
      <c r="S566" s="16" t="s">
        <v>247</v>
      </c>
      <c r="T566" s="16"/>
      <c r="U566" s="8"/>
      <c r="V566" s="8"/>
      <c r="W566" s="8"/>
      <c r="X566" s="8"/>
      <c r="Y566" s="8"/>
      <c r="Z566" s="8"/>
    </row>
    <row r="567" spans="1:26" ht="20" customHeight="1" x14ac:dyDescent="0.45">
      <c r="A567" s="360" t="str">
        <f t="shared" ref="A567:C567" si="937">A$561</f>
        <v>Research and Development</v>
      </c>
      <c r="B567" s="360" t="str">
        <f t="shared" si="937"/>
        <v>Fuel Use Reduction</v>
      </c>
      <c r="C567" s="360" t="str">
        <f t="shared" si="937"/>
        <v>RnD Transportation Fuel Use Perc Reduction</v>
      </c>
      <c r="D567" s="364" t="s">
        <v>835</v>
      </c>
      <c r="E567" s="364"/>
      <c r="F567" s="364" t="s">
        <v>836</v>
      </c>
      <c r="G567" s="364"/>
      <c r="H567" s="361">
        <v>524</v>
      </c>
      <c r="I567" s="364" t="s">
        <v>76</v>
      </c>
      <c r="J567" s="360" t="str">
        <f t="shared" si="896"/>
        <v>R&amp;D Fuel Use Reductions</v>
      </c>
      <c r="K567" s="363" t="str">
        <f t="shared" ref="K567:O567" si="938">K$561</f>
        <v>RnD transportation fuel use reduction</v>
      </c>
      <c r="L567" s="363">
        <f t="shared" si="938"/>
        <v>0</v>
      </c>
      <c r="M567" s="363">
        <f t="shared" si="938"/>
        <v>0.4</v>
      </c>
      <c r="N567" s="363">
        <f t="shared" si="938"/>
        <v>0.01</v>
      </c>
      <c r="O567" s="364" t="str">
        <f t="shared" si="938"/>
        <v>% reduction in fuel use</v>
      </c>
      <c r="P567" s="364" t="s">
        <v>883</v>
      </c>
      <c r="Q567" s="364" t="s">
        <v>758</v>
      </c>
      <c r="R567" s="368" t="s">
        <v>759</v>
      </c>
      <c r="S567" s="364" t="s">
        <v>247</v>
      </c>
      <c r="T567" s="16"/>
      <c r="U567" s="8"/>
      <c r="V567" s="8"/>
      <c r="W567" s="8"/>
      <c r="X567" s="8"/>
      <c r="Y567" s="8"/>
      <c r="Z567" s="8"/>
    </row>
    <row r="568" spans="1:26" ht="20" customHeight="1" x14ac:dyDescent="0.45">
      <c r="A568" s="8" t="s">
        <v>884</v>
      </c>
      <c r="B568" s="8" t="s">
        <v>885</v>
      </c>
      <c r="C568" s="8" t="s">
        <v>886</v>
      </c>
      <c r="D568" s="8"/>
      <c r="E568" s="8"/>
      <c r="F568" s="8"/>
      <c r="G568" s="8"/>
      <c r="H568" s="13">
        <v>543</v>
      </c>
      <c r="I568" s="8" t="s">
        <v>76</v>
      </c>
      <c r="J568" s="34"/>
      <c r="K568" s="8" t="s">
        <v>887</v>
      </c>
      <c r="L568" s="15">
        <v>-0.1</v>
      </c>
      <c r="M568" s="15">
        <v>0.02</v>
      </c>
      <c r="N568" s="28">
        <v>1E-3</v>
      </c>
      <c r="O568" s="8" t="s">
        <v>888</v>
      </c>
      <c r="P568" s="8" t="s">
        <v>889</v>
      </c>
      <c r="Q568" s="8"/>
      <c r="R568" s="17"/>
      <c r="S568" s="40" t="s">
        <v>890</v>
      </c>
      <c r="T568" s="8"/>
      <c r="U568" s="8"/>
      <c r="V568" s="8"/>
      <c r="W568" s="8"/>
      <c r="X568" s="8"/>
      <c r="Y568" s="8"/>
      <c r="Z568" s="8"/>
    </row>
    <row r="569" spans="1:26" ht="20" customHeight="1" x14ac:dyDescent="0.45">
      <c r="A569" s="360" t="s">
        <v>891</v>
      </c>
      <c r="B569" s="360" t="s">
        <v>892</v>
      </c>
      <c r="C569" s="360" t="s">
        <v>893</v>
      </c>
      <c r="D569" s="360" t="s">
        <v>894</v>
      </c>
      <c r="E569" s="360"/>
      <c r="F569" s="360" t="s">
        <v>895</v>
      </c>
      <c r="G569" s="360"/>
      <c r="H569" s="361">
        <v>545</v>
      </c>
      <c r="I569" s="360" t="s">
        <v>76</v>
      </c>
      <c r="J569" s="397"/>
      <c r="K569" s="397"/>
      <c r="L569" s="360">
        <v>0</v>
      </c>
      <c r="M569" s="360">
        <v>10</v>
      </c>
      <c r="N569" s="360">
        <v>1</v>
      </c>
      <c r="O569" s="360" t="s">
        <v>896</v>
      </c>
      <c r="P569" s="360" t="s">
        <v>897</v>
      </c>
      <c r="Q569" s="360" t="s">
        <v>898</v>
      </c>
      <c r="R569" s="365"/>
      <c r="S569" s="360"/>
      <c r="T569" s="360"/>
      <c r="U569" s="8"/>
      <c r="V569" s="8"/>
      <c r="W569" s="8"/>
      <c r="X569" s="8"/>
      <c r="Y569" s="8"/>
      <c r="Z569" s="8"/>
    </row>
    <row r="570" spans="1:26" ht="20" customHeight="1" x14ac:dyDescent="0.45">
      <c r="A570" s="360" t="str">
        <f t="shared" ref="A570:C570" si="939">A$569</f>
        <v>Government Revenue Accounting</v>
      </c>
      <c r="B570" s="360" t="str">
        <f t="shared" si="939"/>
        <v>Carbon Tax Revenue</v>
      </c>
      <c r="C570" s="360" t="str">
        <f t="shared" si="939"/>
        <v>GRA for Carbon Tax Revenue</v>
      </c>
      <c r="D570" s="360" t="s">
        <v>899</v>
      </c>
      <c r="E570" s="360"/>
      <c r="F570" s="360" t="s">
        <v>900</v>
      </c>
      <c r="G570" s="360"/>
      <c r="H570" s="361">
        <v>546</v>
      </c>
      <c r="I570" s="360" t="s">
        <v>76</v>
      </c>
      <c r="J570" s="397"/>
      <c r="K570" s="397"/>
      <c r="L570" s="360">
        <f t="shared" ref="L570:O570" si="940">L$569</f>
        <v>0</v>
      </c>
      <c r="M570" s="360">
        <f t="shared" si="940"/>
        <v>10</v>
      </c>
      <c r="N570" s="360">
        <f t="shared" si="940"/>
        <v>1</v>
      </c>
      <c r="O570" s="360" t="str">
        <f t="shared" si="940"/>
        <v>weight</v>
      </c>
      <c r="P570" s="360" t="s">
        <v>901</v>
      </c>
      <c r="Q570" s="360" t="str">
        <f t="shared" ref="Q570:Q573" si="941">Q$569</f>
        <v>io-model.html</v>
      </c>
      <c r="R570" s="365"/>
      <c r="S570" s="360"/>
      <c r="T570" s="360"/>
      <c r="U570" s="8"/>
      <c r="V570" s="8"/>
      <c r="W570" s="8"/>
      <c r="X570" s="8"/>
      <c r="Y570" s="8"/>
      <c r="Z570" s="8"/>
    </row>
    <row r="571" spans="1:26" ht="20" customHeight="1" x14ac:dyDescent="0.45">
      <c r="A571" s="360" t="str">
        <f t="shared" ref="A571:C571" si="942">A$569</f>
        <v>Government Revenue Accounting</v>
      </c>
      <c r="B571" s="360" t="str">
        <f t="shared" si="942"/>
        <v>Carbon Tax Revenue</v>
      </c>
      <c r="C571" s="360" t="str">
        <f t="shared" si="942"/>
        <v>GRA for Carbon Tax Revenue</v>
      </c>
      <c r="D571" s="360" t="s">
        <v>902</v>
      </c>
      <c r="E571" s="360"/>
      <c r="F571" s="360" t="s">
        <v>903</v>
      </c>
      <c r="G571" s="360"/>
      <c r="H571" s="361">
        <v>547</v>
      </c>
      <c r="I571" s="360" t="s">
        <v>76</v>
      </c>
      <c r="J571" s="397"/>
      <c r="K571" s="397"/>
      <c r="L571" s="360">
        <f t="shared" ref="L571:O571" si="943">L$569</f>
        <v>0</v>
      </c>
      <c r="M571" s="360">
        <f t="shared" si="943"/>
        <v>10</v>
      </c>
      <c r="N571" s="360">
        <f t="shared" si="943"/>
        <v>1</v>
      </c>
      <c r="O571" s="360" t="str">
        <f t="shared" si="943"/>
        <v>weight</v>
      </c>
      <c r="P571" s="360" t="s">
        <v>904</v>
      </c>
      <c r="Q571" s="360" t="str">
        <f t="shared" si="941"/>
        <v>io-model.html</v>
      </c>
      <c r="R571" s="365"/>
      <c r="S571" s="360"/>
      <c r="T571" s="360"/>
      <c r="U571" s="8"/>
      <c r="V571" s="8"/>
      <c r="W571" s="8"/>
      <c r="X571" s="8"/>
      <c r="Y571" s="8"/>
      <c r="Z571" s="8"/>
    </row>
    <row r="572" spans="1:26" ht="20" customHeight="1" x14ac:dyDescent="0.45">
      <c r="A572" s="360" t="str">
        <f t="shared" ref="A572:C572" si="944">A$569</f>
        <v>Government Revenue Accounting</v>
      </c>
      <c r="B572" s="360" t="str">
        <f t="shared" si="944"/>
        <v>Carbon Tax Revenue</v>
      </c>
      <c r="C572" s="360" t="str">
        <f t="shared" si="944"/>
        <v>GRA for Carbon Tax Revenue</v>
      </c>
      <c r="D572" s="360" t="s">
        <v>905</v>
      </c>
      <c r="E572" s="360"/>
      <c r="F572" s="360" t="s">
        <v>906</v>
      </c>
      <c r="G572" s="360"/>
      <c r="H572" s="361">
        <v>548</v>
      </c>
      <c r="I572" s="360" t="s">
        <v>76</v>
      </c>
      <c r="J572" s="397"/>
      <c r="K572" s="397"/>
      <c r="L572" s="360">
        <f t="shared" ref="L572:O572" si="945">L$569</f>
        <v>0</v>
      </c>
      <c r="M572" s="360">
        <f t="shared" si="945"/>
        <v>10</v>
      </c>
      <c r="N572" s="360">
        <f t="shared" si="945"/>
        <v>1</v>
      </c>
      <c r="O572" s="360" t="str">
        <f t="shared" si="945"/>
        <v>weight</v>
      </c>
      <c r="P572" s="360" t="s">
        <v>907</v>
      </c>
      <c r="Q572" s="360" t="str">
        <f t="shared" si="941"/>
        <v>io-model.html</v>
      </c>
      <c r="R572" s="365"/>
      <c r="S572" s="360"/>
      <c r="T572" s="360"/>
      <c r="U572" s="8"/>
      <c r="V572" s="8"/>
      <c r="W572" s="8"/>
      <c r="X572" s="8"/>
      <c r="Y572" s="8"/>
      <c r="Z572" s="8"/>
    </row>
    <row r="573" spans="1:26" ht="20" customHeight="1" x14ac:dyDescent="0.45">
      <c r="A573" s="360" t="str">
        <f t="shared" ref="A573:C573" si="946">A$569</f>
        <v>Government Revenue Accounting</v>
      </c>
      <c r="B573" s="360" t="str">
        <f t="shared" si="946"/>
        <v>Carbon Tax Revenue</v>
      </c>
      <c r="C573" s="360" t="str">
        <f t="shared" si="946"/>
        <v>GRA for Carbon Tax Revenue</v>
      </c>
      <c r="D573" s="360" t="s">
        <v>908</v>
      </c>
      <c r="E573" s="360"/>
      <c r="F573" s="360" t="s">
        <v>909</v>
      </c>
      <c r="G573" s="360"/>
      <c r="H573" s="361">
        <v>549</v>
      </c>
      <c r="I573" s="360" t="s">
        <v>76</v>
      </c>
      <c r="J573" s="397"/>
      <c r="K573" s="397"/>
      <c r="L573" s="360">
        <f t="shared" ref="L573:O573" si="947">L$569</f>
        <v>0</v>
      </c>
      <c r="M573" s="360">
        <f t="shared" si="947"/>
        <v>10</v>
      </c>
      <c r="N573" s="360">
        <f t="shared" si="947"/>
        <v>1</v>
      </c>
      <c r="O573" s="360" t="str">
        <f t="shared" si="947"/>
        <v>weight</v>
      </c>
      <c r="P573" s="360" t="s">
        <v>910</v>
      </c>
      <c r="Q573" s="360" t="str">
        <f t="shared" si="941"/>
        <v>io-model.html</v>
      </c>
      <c r="R573" s="365"/>
      <c r="S573" s="360"/>
      <c r="T573" s="360"/>
      <c r="U573" s="8"/>
      <c r="V573" s="8"/>
      <c r="W573" s="8"/>
      <c r="X573" s="8"/>
      <c r="Y573" s="8"/>
      <c r="Z573" s="8"/>
    </row>
    <row r="574" spans="1:26" ht="20" customHeight="1" x14ac:dyDescent="0.45">
      <c r="A574" s="360" t="s">
        <v>891</v>
      </c>
      <c r="B574" s="360" t="s">
        <v>911</v>
      </c>
      <c r="C574" s="360" t="s">
        <v>912</v>
      </c>
      <c r="D574" s="360" t="s">
        <v>894</v>
      </c>
      <c r="E574" s="360"/>
      <c r="F574" s="360" t="s">
        <v>895</v>
      </c>
      <c r="G574" s="360"/>
      <c r="H574" s="361">
        <v>550</v>
      </c>
      <c r="I574" s="360" t="s">
        <v>76</v>
      </c>
      <c r="J574" s="397"/>
      <c r="K574" s="397"/>
      <c r="L574" s="360">
        <v>0</v>
      </c>
      <c r="M574" s="360">
        <v>10</v>
      </c>
      <c r="N574" s="360">
        <v>1</v>
      </c>
      <c r="O574" s="360" t="s">
        <v>896</v>
      </c>
      <c r="P57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360" t="s">
        <v>898</v>
      </c>
      <c r="R574" s="365"/>
      <c r="S574" s="360"/>
      <c r="T574" s="360"/>
      <c r="U574" s="8"/>
      <c r="V574" s="8"/>
      <c r="W574" s="8"/>
      <c r="X574" s="8"/>
      <c r="Y574" s="8"/>
      <c r="Z574" s="8"/>
    </row>
    <row r="575" spans="1:26" ht="20" customHeight="1" x14ac:dyDescent="0.45">
      <c r="A575" s="360" t="str">
        <f t="shared" ref="A575:C575" si="948">A$574</f>
        <v>Government Revenue Accounting</v>
      </c>
      <c r="B575" s="360" t="str">
        <f t="shared" si="948"/>
        <v>Fuel Tax Revenue</v>
      </c>
      <c r="C575" s="360" t="str">
        <f t="shared" si="948"/>
        <v>GRA for Fuel Tax Revenue</v>
      </c>
      <c r="D575" s="360" t="s">
        <v>899</v>
      </c>
      <c r="E575" s="360"/>
      <c r="F575" s="360" t="s">
        <v>900</v>
      </c>
      <c r="G575" s="360"/>
      <c r="H575" s="361">
        <v>551</v>
      </c>
      <c r="I575" s="360" t="s">
        <v>76</v>
      </c>
      <c r="J575" s="397"/>
      <c r="K575" s="397"/>
      <c r="L575" s="360">
        <f t="shared" ref="L575:O575" si="949">L$574</f>
        <v>0</v>
      </c>
      <c r="M575" s="360">
        <f t="shared" si="949"/>
        <v>10</v>
      </c>
      <c r="N575" s="360">
        <f t="shared" si="949"/>
        <v>1</v>
      </c>
      <c r="O575" s="360" t="str">
        <f t="shared" si="949"/>
        <v>weight</v>
      </c>
      <c r="P57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360" t="str">
        <f t="shared" ref="Q575:Q578" si="950">Q$574</f>
        <v>io-model.html</v>
      </c>
      <c r="R575" s="365"/>
      <c r="S575" s="360"/>
      <c r="T575" s="360"/>
      <c r="U575" s="8"/>
      <c r="V575" s="8"/>
      <c r="W575" s="8"/>
      <c r="X575" s="8"/>
      <c r="Y575" s="8"/>
      <c r="Z575" s="8"/>
    </row>
    <row r="576" spans="1:26" ht="20" customHeight="1" x14ac:dyDescent="0.45">
      <c r="A576" s="360" t="str">
        <f t="shared" ref="A576:C576" si="951">A$574</f>
        <v>Government Revenue Accounting</v>
      </c>
      <c r="B576" s="360" t="str">
        <f t="shared" si="951"/>
        <v>Fuel Tax Revenue</v>
      </c>
      <c r="C576" s="360" t="str">
        <f t="shared" si="951"/>
        <v>GRA for Fuel Tax Revenue</v>
      </c>
      <c r="D576" s="360" t="s">
        <v>902</v>
      </c>
      <c r="E576" s="360"/>
      <c r="F576" s="360" t="s">
        <v>903</v>
      </c>
      <c r="G576" s="360"/>
      <c r="H576" s="361">
        <v>552</v>
      </c>
      <c r="I576" s="360" t="s">
        <v>76</v>
      </c>
      <c r="J576" s="397"/>
      <c r="K576" s="397"/>
      <c r="L576" s="360">
        <f t="shared" ref="L576:O576" si="952">L$574</f>
        <v>0</v>
      </c>
      <c r="M576" s="360">
        <f t="shared" si="952"/>
        <v>10</v>
      </c>
      <c r="N576" s="360">
        <f t="shared" si="952"/>
        <v>1</v>
      </c>
      <c r="O576" s="360" t="str">
        <f t="shared" si="952"/>
        <v>weight</v>
      </c>
      <c r="P57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360" t="str">
        <f t="shared" si="950"/>
        <v>io-model.html</v>
      </c>
      <c r="R576" s="365"/>
      <c r="S576" s="360"/>
      <c r="T576" s="360"/>
      <c r="U576" s="8"/>
      <c r="V576" s="8"/>
      <c r="W576" s="8"/>
      <c r="X576" s="8"/>
      <c r="Y576" s="8"/>
      <c r="Z576" s="8"/>
    </row>
    <row r="577" spans="1:26" ht="20" customHeight="1" x14ac:dyDescent="0.45">
      <c r="A577" s="360" t="str">
        <f t="shared" ref="A577:C577" si="953">A$574</f>
        <v>Government Revenue Accounting</v>
      </c>
      <c r="B577" s="360" t="str">
        <f t="shared" si="953"/>
        <v>Fuel Tax Revenue</v>
      </c>
      <c r="C577" s="360" t="str">
        <f t="shared" si="953"/>
        <v>GRA for Fuel Tax Revenue</v>
      </c>
      <c r="D577" s="360" t="s">
        <v>905</v>
      </c>
      <c r="E577" s="360"/>
      <c r="F577" s="360" t="s">
        <v>906</v>
      </c>
      <c r="G577" s="360"/>
      <c r="H577" s="361">
        <v>553</v>
      </c>
      <c r="I577" s="360" t="s">
        <v>76</v>
      </c>
      <c r="J577" s="397"/>
      <c r="K577" s="397"/>
      <c r="L577" s="360">
        <f t="shared" ref="L577:O577" si="954">L$574</f>
        <v>0</v>
      </c>
      <c r="M577" s="360">
        <f t="shared" si="954"/>
        <v>10</v>
      </c>
      <c r="N577" s="360">
        <f t="shared" si="954"/>
        <v>1</v>
      </c>
      <c r="O577" s="360" t="str">
        <f t="shared" si="954"/>
        <v>weight</v>
      </c>
      <c r="P57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360" t="str">
        <f t="shared" si="950"/>
        <v>io-model.html</v>
      </c>
      <c r="R577" s="365"/>
      <c r="S577" s="360"/>
      <c r="T577" s="360"/>
      <c r="U577" s="8"/>
      <c r="V577" s="8"/>
      <c r="W577" s="8"/>
      <c r="X577" s="8"/>
      <c r="Y577" s="8"/>
      <c r="Z577" s="8"/>
    </row>
    <row r="578" spans="1:26" ht="20" customHeight="1" x14ac:dyDescent="0.45">
      <c r="A578" s="360" t="str">
        <f t="shared" ref="A578:C578" si="955">A$574</f>
        <v>Government Revenue Accounting</v>
      </c>
      <c r="B578" s="360" t="str">
        <f t="shared" si="955"/>
        <v>Fuel Tax Revenue</v>
      </c>
      <c r="C578" s="360" t="str">
        <f t="shared" si="955"/>
        <v>GRA for Fuel Tax Revenue</v>
      </c>
      <c r="D578" s="360" t="s">
        <v>908</v>
      </c>
      <c r="E578" s="360"/>
      <c r="F578" s="360" t="s">
        <v>909</v>
      </c>
      <c r="G578" s="360"/>
      <c r="H578" s="361">
        <v>554</v>
      </c>
      <c r="I578" s="360" t="s">
        <v>76</v>
      </c>
      <c r="J578" s="397"/>
      <c r="K578" s="397"/>
      <c r="L578" s="360">
        <f t="shared" ref="L578:O578" si="956">L$574</f>
        <v>0</v>
      </c>
      <c r="M578" s="360">
        <f t="shared" si="956"/>
        <v>10</v>
      </c>
      <c r="N578" s="360">
        <f t="shared" si="956"/>
        <v>1</v>
      </c>
      <c r="O578" s="360" t="str">
        <f t="shared" si="956"/>
        <v>weight</v>
      </c>
      <c r="P57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360" t="str">
        <f t="shared" si="950"/>
        <v>io-model.html</v>
      </c>
      <c r="R578" s="365"/>
      <c r="S578" s="360"/>
      <c r="T578" s="360"/>
      <c r="U578" s="8"/>
      <c r="V578" s="8"/>
      <c r="W578" s="8"/>
      <c r="X578" s="8"/>
      <c r="Y578" s="8"/>
      <c r="Z578" s="8"/>
    </row>
    <row r="579" spans="1:26" ht="20" customHeight="1" x14ac:dyDescent="0.45">
      <c r="A579" s="360" t="s">
        <v>891</v>
      </c>
      <c r="B579" s="360" t="s">
        <v>142</v>
      </c>
      <c r="C579" s="360" t="s">
        <v>913</v>
      </c>
      <c r="D579" s="360" t="s">
        <v>894</v>
      </c>
      <c r="E579" s="360"/>
      <c r="F579" s="360" t="s">
        <v>895</v>
      </c>
      <c r="G579" s="360"/>
      <c r="H579" s="361">
        <v>555</v>
      </c>
      <c r="I579" s="360" t="s">
        <v>76</v>
      </c>
      <c r="J579" s="397"/>
      <c r="K579" s="397"/>
      <c r="L579" s="360">
        <v>0</v>
      </c>
      <c r="M579" s="360">
        <v>10</v>
      </c>
      <c r="N579" s="360">
        <v>1</v>
      </c>
      <c r="O579" s="360" t="s">
        <v>896</v>
      </c>
      <c r="P57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360" t="s">
        <v>898</v>
      </c>
      <c r="R579" s="365"/>
      <c r="S579" s="360"/>
      <c r="T579" s="360"/>
      <c r="U579" s="8"/>
      <c r="V579" s="8"/>
      <c r="W579" s="8"/>
      <c r="X579" s="8"/>
      <c r="Y579" s="8"/>
      <c r="Z579" s="8"/>
    </row>
    <row r="580" spans="1:26" ht="20" customHeight="1" x14ac:dyDescent="0.45">
      <c r="A580" s="360" t="str">
        <f t="shared" ref="A580:C580" si="957">A$579</f>
        <v>Government Revenue Accounting</v>
      </c>
      <c r="B580" s="360" t="str">
        <f t="shared" si="957"/>
        <v>EV Subsidy</v>
      </c>
      <c r="C580" s="360" t="str">
        <f t="shared" si="957"/>
        <v>GRA for EV Subsidy</v>
      </c>
      <c r="D580" s="360" t="s">
        <v>899</v>
      </c>
      <c r="E580" s="360"/>
      <c r="F580" s="360" t="s">
        <v>900</v>
      </c>
      <c r="G580" s="360"/>
      <c r="H580" s="361">
        <v>556</v>
      </c>
      <c r="I580" s="360" t="s">
        <v>76</v>
      </c>
      <c r="J580" s="397"/>
      <c r="K580" s="397"/>
      <c r="L580" s="360">
        <f t="shared" ref="L580:O580" si="958">L$579</f>
        <v>0</v>
      </c>
      <c r="M580" s="360">
        <f t="shared" si="958"/>
        <v>10</v>
      </c>
      <c r="N580" s="360">
        <f t="shared" si="958"/>
        <v>1</v>
      </c>
      <c r="O580" s="360" t="str">
        <f t="shared" si="958"/>
        <v>weight</v>
      </c>
      <c r="P58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360" t="str">
        <f t="shared" ref="Q580:Q583" si="959">Q$579</f>
        <v>io-model.html</v>
      </c>
      <c r="R580" s="365"/>
      <c r="S580" s="360"/>
      <c r="T580" s="360"/>
      <c r="U580" s="8"/>
      <c r="V580" s="8"/>
      <c r="W580" s="8"/>
      <c r="X580" s="8"/>
      <c r="Y580" s="8"/>
      <c r="Z580" s="8"/>
    </row>
    <row r="581" spans="1:26" ht="20" customHeight="1" x14ac:dyDescent="0.45">
      <c r="A581" s="360" t="str">
        <f t="shared" ref="A581:C581" si="960">A$579</f>
        <v>Government Revenue Accounting</v>
      </c>
      <c r="B581" s="360" t="str">
        <f t="shared" si="960"/>
        <v>EV Subsidy</v>
      </c>
      <c r="C581" s="360" t="str">
        <f t="shared" si="960"/>
        <v>GRA for EV Subsidy</v>
      </c>
      <c r="D581" s="360" t="s">
        <v>902</v>
      </c>
      <c r="E581" s="360"/>
      <c r="F581" s="360" t="s">
        <v>903</v>
      </c>
      <c r="G581" s="360"/>
      <c r="H581" s="361">
        <v>557</v>
      </c>
      <c r="I581" s="360" t="s">
        <v>76</v>
      </c>
      <c r="J581" s="397"/>
      <c r="K581" s="397"/>
      <c r="L581" s="360">
        <f t="shared" ref="L581:O581" si="961">L$579</f>
        <v>0</v>
      </c>
      <c r="M581" s="360">
        <f t="shared" si="961"/>
        <v>10</v>
      </c>
      <c r="N581" s="360">
        <f t="shared" si="961"/>
        <v>1</v>
      </c>
      <c r="O581" s="360" t="str">
        <f t="shared" si="961"/>
        <v>weight</v>
      </c>
      <c r="P58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360" t="str">
        <f t="shared" si="959"/>
        <v>io-model.html</v>
      </c>
      <c r="R581" s="365"/>
      <c r="S581" s="360"/>
      <c r="T581" s="360"/>
      <c r="U581" s="8"/>
      <c r="V581" s="8"/>
      <c r="W581" s="8"/>
      <c r="X581" s="8"/>
      <c r="Y581" s="8"/>
      <c r="Z581" s="8"/>
    </row>
    <row r="582" spans="1:26" ht="20" customHeight="1" x14ac:dyDescent="0.45">
      <c r="A582" s="360" t="str">
        <f t="shared" ref="A582:C582" si="962">A$579</f>
        <v>Government Revenue Accounting</v>
      </c>
      <c r="B582" s="360" t="str">
        <f t="shared" si="962"/>
        <v>EV Subsidy</v>
      </c>
      <c r="C582" s="360" t="str">
        <f t="shared" si="962"/>
        <v>GRA for EV Subsidy</v>
      </c>
      <c r="D582" s="360" t="s">
        <v>905</v>
      </c>
      <c r="E582" s="360"/>
      <c r="F582" s="360" t="s">
        <v>906</v>
      </c>
      <c r="G582" s="360"/>
      <c r="H582" s="361">
        <v>558</v>
      </c>
      <c r="I582" s="360" t="s">
        <v>76</v>
      </c>
      <c r="J582" s="397"/>
      <c r="K582" s="397"/>
      <c r="L582" s="360">
        <f t="shared" ref="L582:O582" si="963">L$579</f>
        <v>0</v>
      </c>
      <c r="M582" s="360">
        <f t="shared" si="963"/>
        <v>10</v>
      </c>
      <c r="N582" s="360">
        <f t="shared" si="963"/>
        <v>1</v>
      </c>
      <c r="O582" s="360" t="str">
        <f t="shared" si="963"/>
        <v>weight</v>
      </c>
      <c r="P58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360" t="str">
        <f t="shared" si="959"/>
        <v>io-model.html</v>
      </c>
      <c r="R582" s="365"/>
      <c r="S582" s="360"/>
      <c r="T582" s="360"/>
      <c r="U582" s="8"/>
      <c r="V582" s="8"/>
      <c r="W582" s="8"/>
      <c r="X582" s="8"/>
      <c r="Y582" s="8"/>
      <c r="Z582" s="8"/>
    </row>
    <row r="583" spans="1:26" ht="20" customHeight="1" x14ac:dyDescent="0.45">
      <c r="A583" s="360" t="str">
        <f t="shared" ref="A583:C583" si="964">A$579</f>
        <v>Government Revenue Accounting</v>
      </c>
      <c r="B583" s="360" t="str">
        <f t="shared" si="964"/>
        <v>EV Subsidy</v>
      </c>
      <c r="C583" s="360" t="str">
        <f t="shared" si="964"/>
        <v>GRA for EV Subsidy</v>
      </c>
      <c r="D583" s="360" t="s">
        <v>908</v>
      </c>
      <c r="E583" s="360"/>
      <c r="F583" s="360" t="s">
        <v>909</v>
      </c>
      <c r="G583" s="360"/>
      <c r="H583" s="361">
        <v>559</v>
      </c>
      <c r="I583" s="360" t="s">
        <v>76</v>
      </c>
      <c r="J583" s="397"/>
      <c r="K583" s="397"/>
      <c r="L583" s="360">
        <f t="shared" ref="L583:O583" si="965">L$579</f>
        <v>0</v>
      </c>
      <c r="M583" s="360">
        <f t="shared" si="965"/>
        <v>10</v>
      </c>
      <c r="N583" s="360">
        <f t="shared" si="965"/>
        <v>1</v>
      </c>
      <c r="O583" s="360" t="str">
        <f t="shared" si="965"/>
        <v>weight</v>
      </c>
      <c r="P58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360" t="str">
        <f t="shared" si="959"/>
        <v>io-model.html</v>
      </c>
      <c r="R583" s="365"/>
      <c r="S583" s="360"/>
      <c r="T583" s="360"/>
      <c r="U583" s="8"/>
      <c r="V583" s="8"/>
      <c r="W583" s="8"/>
      <c r="X583" s="8"/>
      <c r="Y583" s="8"/>
      <c r="Z583" s="8"/>
    </row>
    <row r="584" spans="1:26" ht="20" customHeight="1" x14ac:dyDescent="0.45">
      <c r="A584" s="360" t="s">
        <v>891</v>
      </c>
      <c r="B584" s="360" t="s">
        <v>914</v>
      </c>
      <c r="C584" s="360" t="s">
        <v>915</v>
      </c>
      <c r="D584" s="360" t="s">
        <v>894</v>
      </c>
      <c r="E584" s="360"/>
      <c r="F584" s="360" t="s">
        <v>895</v>
      </c>
      <c r="G584" s="360"/>
      <c r="H584" s="361">
        <v>560</v>
      </c>
      <c r="I584" s="360" t="s">
        <v>76</v>
      </c>
      <c r="J584" s="397"/>
      <c r="K584" s="397"/>
      <c r="L584" s="360">
        <v>0</v>
      </c>
      <c r="M584" s="360">
        <v>10</v>
      </c>
      <c r="N584" s="360">
        <v>1</v>
      </c>
      <c r="O584" s="360" t="s">
        <v>896</v>
      </c>
      <c r="P58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360" t="s">
        <v>898</v>
      </c>
      <c r="R584" s="365"/>
      <c r="S584" s="360"/>
      <c r="T584" s="360"/>
      <c r="U584" s="8"/>
      <c r="V584" s="8"/>
      <c r="W584" s="8"/>
      <c r="X584" s="8"/>
      <c r="Y584" s="8"/>
      <c r="Z584" s="8"/>
    </row>
    <row r="585" spans="1:26" ht="20" customHeight="1" x14ac:dyDescent="0.45">
      <c r="A585" s="360" t="str">
        <f t="shared" ref="A585:C585" si="966">A$584</f>
        <v>Government Revenue Accounting</v>
      </c>
      <c r="B585" s="360" t="str">
        <f t="shared" si="966"/>
        <v>Electricity Generation Subsidy</v>
      </c>
      <c r="C585" s="360" t="str">
        <f t="shared" si="966"/>
        <v>GRA for Electricity Generation Subsidies</v>
      </c>
      <c r="D585" s="360" t="s">
        <v>899</v>
      </c>
      <c r="E585" s="360"/>
      <c r="F585" s="360" t="s">
        <v>900</v>
      </c>
      <c r="G585" s="360"/>
      <c r="H585" s="361">
        <v>561</v>
      </c>
      <c r="I585" s="360" t="s">
        <v>76</v>
      </c>
      <c r="J585" s="397"/>
      <c r="K585" s="397"/>
      <c r="L585" s="360">
        <f t="shared" ref="L585:O585" si="967">L$584</f>
        <v>0</v>
      </c>
      <c r="M585" s="360">
        <f t="shared" si="967"/>
        <v>10</v>
      </c>
      <c r="N585" s="360">
        <f t="shared" si="967"/>
        <v>1</v>
      </c>
      <c r="O585" s="360" t="str">
        <f t="shared" si="967"/>
        <v>weight</v>
      </c>
      <c r="P58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360" t="str">
        <f t="shared" ref="Q585:Q588" si="968">Q$584</f>
        <v>io-model.html</v>
      </c>
      <c r="R585" s="365"/>
      <c r="S585" s="360"/>
      <c r="T585" s="360"/>
      <c r="U585" s="8"/>
      <c r="V585" s="8"/>
      <c r="W585" s="8"/>
      <c r="X585" s="8"/>
      <c r="Y585" s="8"/>
      <c r="Z585" s="8"/>
    </row>
    <row r="586" spans="1:26" ht="20" customHeight="1" x14ac:dyDescent="0.45">
      <c r="A586" s="360" t="str">
        <f t="shared" ref="A586:C586" si="969">A$584</f>
        <v>Government Revenue Accounting</v>
      </c>
      <c r="B586" s="360" t="str">
        <f t="shared" si="969"/>
        <v>Electricity Generation Subsidy</v>
      </c>
      <c r="C586" s="360" t="str">
        <f t="shared" si="969"/>
        <v>GRA for Electricity Generation Subsidies</v>
      </c>
      <c r="D586" s="360" t="s">
        <v>902</v>
      </c>
      <c r="E586" s="360"/>
      <c r="F586" s="360" t="s">
        <v>903</v>
      </c>
      <c r="G586" s="360"/>
      <c r="H586" s="361">
        <v>562</v>
      </c>
      <c r="I586" s="360" t="s">
        <v>76</v>
      </c>
      <c r="J586" s="397"/>
      <c r="K586" s="397"/>
      <c r="L586" s="360">
        <f t="shared" ref="L586:O586" si="970">L$584</f>
        <v>0</v>
      </c>
      <c r="M586" s="360">
        <f t="shared" si="970"/>
        <v>10</v>
      </c>
      <c r="N586" s="360">
        <f t="shared" si="970"/>
        <v>1</v>
      </c>
      <c r="O586" s="360" t="str">
        <f t="shared" si="970"/>
        <v>weight</v>
      </c>
      <c r="P58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360" t="str">
        <f t="shared" si="968"/>
        <v>io-model.html</v>
      </c>
      <c r="R586" s="365"/>
      <c r="S586" s="360"/>
      <c r="T586" s="360"/>
      <c r="U586" s="8"/>
      <c r="V586" s="8"/>
      <c r="W586" s="8"/>
      <c r="X586" s="8"/>
      <c r="Y586" s="8"/>
      <c r="Z586" s="8"/>
    </row>
    <row r="587" spans="1:26" ht="20" customHeight="1" x14ac:dyDescent="0.45">
      <c r="A587" s="360" t="str">
        <f t="shared" ref="A587:C587" si="971">A$584</f>
        <v>Government Revenue Accounting</v>
      </c>
      <c r="B587" s="360" t="str">
        <f t="shared" si="971"/>
        <v>Electricity Generation Subsidy</v>
      </c>
      <c r="C587" s="360" t="str">
        <f t="shared" si="971"/>
        <v>GRA for Electricity Generation Subsidies</v>
      </c>
      <c r="D587" s="360" t="s">
        <v>905</v>
      </c>
      <c r="E587" s="360"/>
      <c r="F587" s="360" t="s">
        <v>906</v>
      </c>
      <c r="G587" s="360"/>
      <c r="H587" s="361">
        <v>563</v>
      </c>
      <c r="I587" s="360" t="s">
        <v>76</v>
      </c>
      <c r="J587" s="397"/>
      <c r="K587" s="397"/>
      <c r="L587" s="360">
        <f t="shared" ref="L587:O587" si="972">L$584</f>
        <v>0</v>
      </c>
      <c r="M587" s="360">
        <f t="shared" si="972"/>
        <v>10</v>
      </c>
      <c r="N587" s="360">
        <f t="shared" si="972"/>
        <v>1</v>
      </c>
      <c r="O587" s="360" t="str">
        <f t="shared" si="972"/>
        <v>weight</v>
      </c>
      <c r="P58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360" t="str">
        <f t="shared" si="968"/>
        <v>io-model.html</v>
      </c>
      <c r="R587" s="365"/>
      <c r="S587" s="360"/>
      <c r="T587" s="360"/>
      <c r="U587" s="8"/>
      <c r="V587" s="8"/>
      <c r="W587" s="8"/>
      <c r="X587" s="8"/>
      <c r="Y587" s="8"/>
      <c r="Z587" s="8"/>
    </row>
    <row r="588" spans="1:26" ht="20" customHeight="1" x14ac:dyDescent="0.45">
      <c r="A588" s="360" t="str">
        <f t="shared" ref="A588:C588" si="973">A$584</f>
        <v>Government Revenue Accounting</v>
      </c>
      <c r="B588" s="360" t="str">
        <f t="shared" si="973"/>
        <v>Electricity Generation Subsidy</v>
      </c>
      <c r="C588" s="360" t="str">
        <f t="shared" si="973"/>
        <v>GRA for Electricity Generation Subsidies</v>
      </c>
      <c r="D588" s="360" t="s">
        <v>908</v>
      </c>
      <c r="E588" s="360"/>
      <c r="F588" s="360" t="s">
        <v>909</v>
      </c>
      <c r="G588" s="360"/>
      <c r="H588" s="361">
        <v>564</v>
      </c>
      <c r="I588" s="360" t="s">
        <v>76</v>
      </c>
      <c r="J588" s="397"/>
      <c r="K588" s="397"/>
      <c r="L588" s="360">
        <f t="shared" ref="L588:O588" si="974">L$584</f>
        <v>0</v>
      </c>
      <c r="M588" s="360">
        <f t="shared" si="974"/>
        <v>10</v>
      </c>
      <c r="N588" s="360">
        <f t="shared" si="974"/>
        <v>1</v>
      </c>
      <c r="O588" s="360" t="str">
        <f t="shared" si="974"/>
        <v>weight</v>
      </c>
      <c r="P58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360" t="str">
        <f t="shared" si="968"/>
        <v>io-model.html</v>
      </c>
      <c r="R588" s="365"/>
      <c r="S588" s="360"/>
      <c r="T588" s="360"/>
      <c r="U588" s="8"/>
      <c r="V588" s="8"/>
      <c r="W588" s="8"/>
      <c r="X588" s="8"/>
      <c r="Y588" s="8"/>
      <c r="Z588" s="8"/>
    </row>
    <row r="589" spans="1:26" ht="20" customHeight="1" x14ac:dyDescent="0.45">
      <c r="A589" s="360" t="s">
        <v>891</v>
      </c>
      <c r="B589" s="360" t="s">
        <v>916</v>
      </c>
      <c r="C589" s="360" t="s">
        <v>917</v>
      </c>
      <c r="D589" s="360" t="s">
        <v>894</v>
      </c>
      <c r="E589" s="360"/>
      <c r="F589" s="360" t="s">
        <v>895</v>
      </c>
      <c r="G589" s="360"/>
      <c r="H589" s="361">
        <v>565</v>
      </c>
      <c r="I589" s="360" t="s">
        <v>76</v>
      </c>
      <c r="J589" s="397"/>
      <c r="K589" s="397"/>
      <c r="L589" s="360">
        <v>0</v>
      </c>
      <c r="M589" s="360">
        <v>10</v>
      </c>
      <c r="N589" s="360">
        <v>1</v>
      </c>
      <c r="O589" s="360" t="s">
        <v>896</v>
      </c>
      <c r="P58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360" t="s">
        <v>898</v>
      </c>
      <c r="R589" s="365"/>
      <c r="S589" s="360"/>
      <c r="T589" s="360"/>
      <c r="U589" s="8"/>
      <c r="V589" s="8"/>
      <c r="W589" s="8"/>
      <c r="X589" s="8"/>
      <c r="Y589" s="8"/>
      <c r="Z589" s="8"/>
    </row>
    <row r="590" spans="1:26" ht="20" customHeight="1" x14ac:dyDescent="0.45">
      <c r="A590" s="360" t="str">
        <f t="shared" ref="A590:C590" si="975">A$589</f>
        <v>Government Revenue Accounting</v>
      </c>
      <c r="B590" s="360" t="str">
        <f t="shared" si="975"/>
        <v>Electricity Capacity Construction Subsidy</v>
      </c>
      <c r="C590" s="360" t="str">
        <f t="shared" si="975"/>
        <v>GRA for Electricity Capacity Construction Subsidies</v>
      </c>
      <c r="D590" s="360" t="s">
        <v>899</v>
      </c>
      <c r="E590" s="360"/>
      <c r="F590" s="360" t="s">
        <v>900</v>
      </c>
      <c r="G590" s="360"/>
      <c r="H590" s="361">
        <v>566</v>
      </c>
      <c r="I590" s="360" t="s">
        <v>76</v>
      </c>
      <c r="J590" s="397"/>
      <c r="K590" s="397"/>
      <c r="L590" s="360">
        <f t="shared" ref="L590:O590" si="976">L$589</f>
        <v>0</v>
      </c>
      <c r="M590" s="360">
        <f t="shared" si="976"/>
        <v>10</v>
      </c>
      <c r="N590" s="360">
        <f t="shared" si="976"/>
        <v>1</v>
      </c>
      <c r="O590" s="360" t="str">
        <f t="shared" si="976"/>
        <v>weight</v>
      </c>
      <c r="P59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360" t="str">
        <f t="shared" ref="Q590:Q593" si="977">Q$589</f>
        <v>io-model.html</v>
      </c>
      <c r="R590" s="365"/>
      <c r="S590" s="360"/>
      <c r="T590" s="360"/>
      <c r="U590" s="8"/>
      <c r="V590" s="8"/>
      <c r="W590" s="8"/>
      <c r="X590" s="8"/>
      <c r="Y590" s="8"/>
      <c r="Z590" s="8"/>
    </row>
    <row r="591" spans="1:26" ht="20" customHeight="1" x14ac:dyDescent="0.45">
      <c r="A591" s="360" t="str">
        <f t="shared" ref="A591:C591" si="978">A$589</f>
        <v>Government Revenue Accounting</v>
      </c>
      <c r="B591" s="360" t="str">
        <f t="shared" si="978"/>
        <v>Electricity Capacity Construction Subsidy</v>
      </c>
      <c r="C591" s="360" t="str">
        <f t="shared" si="978"/>
        <v>GRA for Electricity Capacity Construction Subsidies</v>
      </c>
      <c r="D591" s="360" t="s">
        <v>902</v>
      </c>
      <c r="E591" s="360"/>
      <c r="F591" s="360" t="s">
        <v>903</v>
      </c>
      <c r="G591" s="360"/>
      <c r="H591" s="361">
        <v>567</v>
      </c>
      <c r="I591" s="360" t="s">
        <v>76</v>
      </c>
      <c r="J591" s="397"/>
      <c r="K591" s="397"/>
      <c r="L591" s="360">
        <f t="shared" ref="L591:O591" si="979">L$589</f>
        <v>0</v>
      </c>
      <c r="M591" s="360">
        <f t="shared" si="979"/>
        <v>10</v>
      </c>
      <c r="N591" s="360">
        <f t="shared" si="979"/>
        <v>1</v>
      </c>
      <c r="O591" s="360" t="str">
        <f t="shared" si="979"/>
        <v>weight</v>
      </c>
      <c r="P59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360" t="str">
        <f t="shared" si="977"/>
        <v>io-model.html</v>
      </c>
      <c r="R591" s="365"/>
      <c r="S591" s="360"/>
      <c r="T591" s="360"/>
      <c r="U591" s="8"/>
      <c r="V591" s="8"/>
      <c r="W591" s="8"/>
      <c r="X591" s="8"/>
      <c r="Y591" s="8"/>
      <c r="Z591" s="8"/>
    </row>
    <row r="592" spans="1:26" ht="20" customHeight="1" x14ac:dyDescent="0.45">
      <c r="A592" s="360" t="str">
        <f t="shared" ref="A592:C592" si="980">A$589</f>
        <v>Government Revenue Accounting</v>
      </c>
      <c r="B592" s="360" t="str">
        <f t="shared" si="980"/>
        <v>Electricity Capacity Construction Subsidy</v>
      </c>
      <c r="C592" s="360" t="str">
        <f t="shared" si="980"/>
        <v>GRA for Electricity Capacity Construction Subsidies</v>
      </c>
      <c r="D592" s="360" t="s">
        <v>905</v>
      </c>
      <c r="E592" s="360"/>
      <c r="F592" s="360" t="s">
        <v>906</v>
      </c>
      <c r="G592" s="360"/>
      <c r="H592" s="361">
        <v>568</v>
      </c>
      <c r="I592" s="360" t="s">
        <v>76</v>
      </c>
      <c r="J592" s="397"/>
      <c r="K592" s="397"/>
      <c r="L592" s="360">
        <f t="shared" ref="L592:O592" si="981">L$589</f>
        <v>0</v>
      </c>
      <c r="M592" s="360">
        <f t="shared" si="981"/>
        <v>10</v>
      </c>
      <c r="N592" s="360">
        <f t="shared" si="981"/>
        <v>1</v>
      </c>
      <c r="O592" s="360" t="str">
        <f t="shared" si="981"/>
        <v>weight</v>
      </c>
      <c r="P59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360" t="str">
        <f t="shared" si="977"/>
        <v>io-model.html</v>
      </c>
      <c r="R592" s="365"/>
      <c r="S592" s="360"/>
      <c r="T592" s="360"/>
      <c r="U592" s="8"/>
      <c r="V592" s="8"/>
      <c r="W592" s="8"/>
      <c r="X592" s="8"/>
      <c r="Y592" s="8"/>
      <c r="Z592" s="8"/>
    </row>
    <row r="593" spans="1:26" ht="20" customHeight="1" x14ac:dyDescent="0.45">
      <c r="A593" s="360" t="str">
        <f t="shared" ref="A593:C593" si="982">A$589</f>
        <v>Government Revenue Accounting</v>
      </c>
      <c r="B593" s="360" t="str">
        <f t="shared" si="982"/>
        <v>Electricity Capacity Construction Subsidy</v>
      </c>
      <c r="C593" s="360" t="str">
        <f t="shared" si="982"/>
        <v>GRA for Electricity Capacity Construction Subsidies</v>
      </c>
      <c r="D593" s="360" t="s">
        <v>908</v>
      </c>
      <c r="E593" s="360"/>
      <c r="F593" s="360" t="s">
        <v>909</v>
      </c>
      <c r="G593" s="360"/>
      <c r="H593" s="361">
        <v>569</v>
      </c>
      <c r="I593" s="360" t="s">
        <v>76</v>
      </c>
      <c r="J593" s="397"/>
      <c r="K593" s="397"/>
      <c r="L593" s="360">
        <f t="shared" ref="L593:O593" si="983">L$589</f>
        <v>0</v>
      </c>
      <c r="M593" s="360">
        <f t="shared" si="983"/>
        <v>10</v>
      </c>
      <c r="N593" s="360">
        <f t="shared" si="983"/>
        <v>1</v>
      </c>
      <c r="O593" s="360" t="str">
        <f t="shared" si="983"/>
        <v>weight</v>
      </c>
      <c r="P59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360" t="str">
        <f t="shared" si="977"/>
        <v>io-model.html</v>
      </c>
      <c r="R593" s="365"/>
      <c r="S593" s="360"/>
      <c r="T593" s="360"/>
      <c r="U593" s="8"/>
      <c r="V593" s="8"/>
      <c r="W593" s="8"/>
      <c r="X593" s="8"/>
      <c r="Y593" s="8"/>
      <c r="Z593" s="8"/>
    </row>
    <row r="594" spans="1:26" ht="20" customHeight="1" x14ac:dyDescent="0.45">
      <c r="A594" s="360" t="s">
        <v>891</v>
      </c>
      <c r="B594" s="360" t="s">
        <v>255</v>
      </c>
      <c r="C594" s="360" t="s">
        <v>918</v>
      </c>
      <c r="D594" s="360" t="s">
        <v>894</v>
      </c>
      <c r="E594" s="360"/>
      <c r="F594" s="360" t="s">
        <v>895</v>
      </c>
      <c r="G594" s="360"/>
      <c r="H594" s="361">
        <v>570</v>
      </c>
      <c r="I594" s="360" t="s">
        <v>76</v>
      </c>
      <c r="J594" s="397"/>
      <c r="K594" s="397"/>
      <c r="L594" s="360">
        <v>0</v>
      </c>
      <c r="M594" s="360">
        <v>10</v>
      </c>
      <c r="N594" s="360">
        <v>1</v>
      </c>
      <c r="O594" s="360" t="s">
        <v>896</v>
      </c>
      <c r="P59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360" t="s">
        <v>898</v>
      </c>
      <c r="R594" s="365"/>
      <c r="S594" s="360"/>
      <c r="T594" s="360"/>
      <c r="U594" s="8"/>
      <c r="V594" s="8"/>
      <c r="W594" s="8"/>
      <c r="X594" s="8"/>
      <c r="Y594" s="8"/>
      <c r="Z594" s="8"/>
    </row>
    <row r="595" spans="1:26" ht="20" customHeight="1" x14ac:dyDescent="0.45">
      <c r="A595" s="360" t="str">
        <f t="shared" ref="A595:C595" si="984">A$594</f>
        <v>Government Revenue Accounting</v>
      </c>
      <c r="B595" s="360" t="str">
        <f t="shared" si="984"/>
        <v>Distributed Solar Subsidy</v>
      </c>
      <c r="C595" s="360" t="str">
        <f t="shared" si="984"/>
        <v>GRA for Distributed Solar Subsidy</v>
      </c>
      <c r="D595" s="360" t="s">
        <v>899</v>
      </c>
      <c r="E595" s="360"/>
      <c r="F595" s="360" t="s">
        <v>900</v>
      </c>
      <c r="G595" s="360"/>
      <c r="H595" s="361">
        <v>571</v>
      </c>
      <c r="I595" s="360" t="s">
        <v>76</v>
      </c>
      <c r="J595" s="397"/>
      <c r="K595" s="397"/>
      <c r="L595" s="360">
        <f t="shared" ref="L595:O595" si="985">L$594</f>
        <v>0</v>
      </c>
      <c r="M595" s="360">
        <f t="shared" si="985"/>
        <v>10</v>
      </c>
      <c r="N595" s="360">
        <f t="shared" si="985"/>
        <v>1</v>
      </c>
      <c r="O595" s="360" t="str">
        <f t="shared" si="985"/>
        <v>weight</v>
      </c>
      <c r="P59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360" t="str">
        <f t="shared" ref="Q595:Q598" si="986">Q$594</f>
        <v>io-model.html</v>
      </c>
      <c r="R595" s="365"/>
      <c r="S595" s="360"/>
      <c r="T595" s="360"/>
      <c r="U595" s="8"/>
      <c r="V595" s="8"/>
      <c r="W595" s="8"/>
      <c r="X595" s="8"/>
      <c r="Y595" s="8"/>
      <c r="Z595" s="8"/>
    </row>
    <row r="596" spans="1:26" ht="20" customHeight="1" x14ac:dyDescent="0.45">
      <c r="A596" s="360" t="str">
        <f t="shared" ref="A596:C596" si="987">A$594</f>
        <v>Government Revenue Accounting</v>
      </c>
      <c r="B596" s="360" t="str">
        <f t="shared" si="987"/>
        <v>Distributed Solar Subsidy</v>
      </c>
      <c r="C596" s="360" t="str">
        <f t="shared" si="987"/>
        <v>GRA for Distributed Solar Subsidy</v>
      </c>
      <c r="D596" s="360" t="s">
        <v>902</v>
      </c>
      <c r="E596" s="360"/>
      <c r="F596" s="360" t="s">
        <v>903</v>
      </c>
      <c r="G596" s="360"/>
      <c r="H596" s="361">
        <v>572</v>
      </c>
      <c r="I596" s="360" t="s">
        <v>76</v>
      </c>
      <c r="J596" s="397"/>
      <c r="K596" s="397"/>
      <c r="L596" s="360">
        <f t="shared" ref="L596:O596" si="988">L$594</f>
        <v>0</v>
      </c>
      <c r="M596" s="360">
        <f t="shared" si="988"/>
        <v>10</v>
      </c>
      <c r="N596" s="360">
        <f t="shared" si="988"/>
        <v>1</v>
      </c>
      <c r="O596" s="360" t="str">
        <f t="shared" si="988"/>
        <v>weight</v>
      </c>
      <c r="P59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360" t="str">
        <f t="shared" si="986"/>
        <v>io-model.html</v>
      </c>
      <c r="R596" s="365"/>
      <c r="S596" s="360"/>
      <c r="T596" s="360"/>
      <c r="U596" s="8"/>
      <c r="V596" s="8"/>
      <c r="W596" s="8"/>
      <c r="X596" s="8"/>
      <c r="Y596" s="8"/>
      <c r="Z596" s="8"/>
    </row>
    <row r="597" spans="1:26" ht="20" customHeight="1" x14ac:dyDescent="0.45">
      <c r="A597" s="360" t="str">
        <f t="shared" ref="A597:C597" si="989">A$594</f>
        <v>Government Revenue Accounting</v>
      </c>
      <c r="B597" s="360" t="str">
        <f t="shared" si="989"/>
        <v>Distributed Solar Subsidy</v>
      </c>
      <c r="C597" s="360" t="str">
        <f t="shared" si="989"/>
        <v>GRA for Distributed Solar Subsidy</v>
      </c>
      <c r="D597" s="360" t="s">
        <v>905</v>
      </c>
      <c r="E597" s="360"/>
      <c r="F597" s="360" t="s">
        <v>906</v>
      </c>
      <c r="G597" s="360"/>
      <c r="H597" s="361">
        <v>573</v>
      </c>
      <c r="I597" s="360" t="s">
        <v>76</v>
      </c>
      <c r="J597" s="397"/>
      <c r="K597" s="397"/>
      <c r="L597" s="360">
        <f t="shared" ref="L597:O597" si="990">L$594</f>
        <v>0</v>
      </c>
      <c r="M597" s="360">
        <f t="shared" si="990"/>
        <v>10</v>
      </c>
      <c r="N597" s="360">
        <f t="shared" si="990"/>
        <v>1</v>
      </c>
      <c r="O597" s="360" t="str">
        <f t="shared" si="990"/>
        <v>weight</v>
      </c>
      <c r="P59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360" t="str">
        <f t="shared" si="986"/>
        <v>io-model.html</v>
      </c>
      <c r="R597" s="365"/>
      <c r="S597" s="360"/>
      <c r="T597" s="360"/>
      <c r="U597" s="8"/>
      <c r="V597" s="8"/>
      <c r="W597" s="8"/>
      <c r="X597" s="8"/>
      <c r="Y597" s="8"/>
      <c r="Z597" s="8"/>
    </row>
    <row r="598" spans="1:26" ht="20" customHeight="1" x14ac:dyDescent="0.45">
      <c r="A598" s="360" t="str">
        <f t="shared" ref="A598:C598" si="991">A$594</f>
        <v>Government Revenue Accounting</v>
      </c>
      <c r="B598" s="360" t="str">
        <f t="shared" si="991"/>
        <v>Distributed Solar Subsidy</v>
      </c>
      <c r="C598" s="360" t="str">
        <f t="shared" si="991"/>
        <v>GRA for Distributed Solar Subsidy</v>
      </c>
      <c r="D598" s="360" t="s">
        <v>908</v>
      </c>
      <c r="E598" s="360"/>
      <c r="F598" s="360" t="s">
        <v>909</v>
      </c>
      <c r="G598" s="360"/>
      <c r="H598" s="361">
        <v>574</v>
      </c>
      <c r="I598" s="360" t="s">
        <v>76</v>
      </c>
      <c r="J598" s="397"/>
      <c r="K598" s="397"/>
      <c r="L598" s="360">
        <f t="shared" ref="L598:O598" si="992">L$594</f>
        <v>0</v>
      </c>
      <c r="M598" s="360">
        <f t="shared" si="992"/>
        <v>10</v>
      </c>
      <c r="N598" s="360">
        <f t="shared" si="992"/>
        <v>1</v>
      </c>
      <c r="O598" s="360" t="str">
        <f t="shared" si="992"/>
        <v>weight</v>
      </c>
      <c r="P59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360" t="str">
        <f t="shared" si="986"/>
        <v>io-model.html</v>
      </c>
      <c r="R598" s="365"/>
      <c r="S598" s="360"/>
      <c r="T598" s="360"/>
      <c r="U598" s="8"/>
      <c r="V598" s="8"/>
      <c r="W598" s="8"/>
      <c r="X598" s="8"/>
      <c r="Y598" s="8"/>
      <c r="Z598" s="8"/>
    </row>
    <row r="599" spans="1:26" ht="20" customHeight="1" x14ac:dyDescent="0.45">
      <c r="A599" s="360" t="s">
        <v>891</v>
      </c>
      <c r="B599" s="360" t="s">
        <v>919</v>
      </c>
      <c r="C599" s="360" t="s">
        <v>920</v>
      </c>
      <c r="D599" s="360" t="s">
        <v>894</v>
      </c>
      <c r="E599" s="360"/>
      <c r="F599" s="360" t="s">
        <v>895</v>
      </c>
      <c r="G599" s="360"/>
      <c r="H599" s="361">
        <v>575</v>
      </c>
      <c r="I599" s="360" t="s">
        <v>76</v>
      </c>
      <c r="J599" s="397"/>
      <c r="K599" s="397"/>
      <c r="L599" s="360">
        <v>0</v>
      </c>
      <c r="M599" s="360">
        <v>10</v>
      </c>
      <c r="N599" s="360">
        <v>1</v>
      </c>
      <c r="O599" s="360" t="s">
        <v>896</v>
      </c>
      <c r="P59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360" t="s">
        <v>898</v>
      </c>
      <c r="R599" s="365"/>
      <c r="S599" s="360"/>
      <c r="T599" s="360"/>
      <c r="U599" s="8"/>
      <c r="V599" s="8"/>
      <c r="W599" s="8"/>
      <c r="X599" s="8"/>
      <c r="Y599" s="8"/>
      <c r="Z599" s="8"/>
    </row>
    <row r="600" spans="1:26" ht="20" customHeight="1" x14ac:dyDescent="0.45">
      <c r="A600" s="360" t="str">
        <f t="shared" ref="A600:C600" si="993">A$599</f>
        <v>Government Revenue Accounting</v>
      </c>
      <c r="B600" s="360" t="str">
        <f t="shared" si="993"/>
        <v>Fuel Subsidy</v>
      </c>
      <c r="C600" s="360" t="str">
        <f t="shared" si="993"/>
        <v>GRA for Fuel Subsidies</v>
      </c>
      <c r="D600" s="360" t="s">
        <v>899</v>
      </c>
      <c r="E600" s="360"/>
      <c r="F600" s="360" t="s">
        <v>900</v>
      </c>
      <c r="G600" s="360"/>
      <c r="H600" s="361">
        <v>576</v>
      </c>
      <c r="I600" s="360" t="s">
        <v>76</v>
      </c>
      <c r="J600" s="397"/>
      <c r="K600" s="397"/>
      <c r="L600" s="360">
        <f t="shared" ref="L600:O600" si="994">L$599</f>
        <v>0</v>
      </c>
      <c r="M600" s="360">
        <f t="shared" si="994"/>
        <v>10</v>
      </c>
      <c r="N600" s="360">
        <f t="shared" si="994"/>
        <v>1</v>
      </c>
      <c r="O600" s="360" t="str">
        <f t="shared" si="994"/>
        <v>weight</v>
      </c>
      <c r="P60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360" t="str">
        <f t="shared" ref="Q600:Q603" si="995">Q$599</f>
        <v>io-model.html</v>
      </c>
      <c r="R600" s="365"/>
      <c r="S600" s="360"/>
      <c r="T600" s="360"/>
      <c r="U600" s="8"/>
      <c r="V600" s="8"/>
      <c r="W600" s="8"/>
      <c r="X600" s="8"/>
      <c r="Y600" s="8"/>
      <c r="Z600" s="8"/>
    </row>
    <row r="601" spans="1:26" ht="20" customHeight="1" x14ac:dyDescent="0.45">
      <c r="A601" s="360" t="str">
        <f t="shared" ref="A601:C601" si="996">A$599</f>
        <v>Government Revenue Accounting</v>
      </c>
      <c r="B601" s="360" t="str">
        <f t="shared" si="996"/>
        <v>Fuel Subsidy</v>
      </c>
      <c r="C601" s="360" t="str">
        <f t="shared" si="996"/>
        <v>GRA for Fuel Subsidies</v>
      </c>
      <c r="D601" s="360" t="s">
        <v>902</v>
      </c>
      <c r="E601" s="360"/>
      <c r="F601" s="360" t="s">
        <v>903</v>
      </c>
      <c r="G601" s="360"/>
      <c r="H601" s="361">
        <v>577</v>
      </c>
      <c r="I601" s="360" t="s">
        <v>76</v>
      </c>
      <c r="J601" s="397"/>
      <c r="K601" s="397"/>
      <c r="L601" s="360">
        <f t="shared" ref="L601:O601" si="997">L$599</f>
        <v>0</v>
      </c>
      <c r="M601" s="360">
        <f t="shared" si="997"/>
        <v>10</v>
      </c>
      <c r="N601" s="360">
        <f t="shared" si="997"/>
        <v>1</v>
      </c>
      <c r="O601" s="360" t="str">
        <f t="shared" si="997"/>
        <v>weight</v>
      </c>
      <c r="P60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360" t="str">
        <f t="shared" si="995"/>
        <v>io-model.html</v>
      </c>
      <c r="R601" s="365"/>
      <c r="S601" s="360"/>
      <c r="T601" s="360"/>
      <c r="U601" s="8"/>
      <c r="V601" s="8"/>
      <c r="W601" s="8"/>
      <c r="X601" s="8"/>
      <c r="Y601" s="8"/>
      <c r="Z601" s="8"/>
    </row>
    <row r="602" spans="1:26" ht="20" customHeight="1" x14ac:dyDescent="0.45">
      <c r="A602" s="360" t="str">
        <f t="shared" ref="A602:C602" si="998">A$599</f>
        <v>Government Revenue Accounting</v>
      </c>
      <c r="B602" s="360" t="str">
        <f t="shared" si="998"/>
        <v>Fuel Subsidy</v>
      </c>
      <c r="C602" s="360" t="str">
        <f t="shared" si="998"/>
        <v>GRA for Fuel Subsidies</v>
      </c>
      <c r="D602" s="360" t="s">
        <v>905</v>
      </c>
      <c r="E602" s="360"/>
      <c r="F602" s="360" t="s">
        <v>906</v>
      </c>
      <c r="G602" s="360"/>
      <c r="H602" s="361">
        <v>578</v>
      </c>
      <c r="I602" s="360" t="s">
        <v>76</v>
      </c>
      <c r="J602" s="397"/>
      <c r="K602" s="397"/>
      <c r="L602" s="360">
        <f t="shared" ref="L602:O602" si="999">L$599</f>
        <v>0</v>
      </c>
      <c r="M602" s="360">
        <f t="shared" si="999"/>
        <v>10</v>
      </c>
      <c r="N602" s="360">
        <f t="shared" si="999"/>
        <v>1</v>
      </c>
      <c r="O602" s="360" t="str">
        <f t="shared" si="999"/>
        <v>weight</v>
      </c>
      <c r="P60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360" t="str">
        <f t="shared" si="995"/>
        <v>io-model.html</v>
      </c>
      <c r="R602" s="365"/>
      <c r="S602" s="360"/>
      <c r="T602" s="360"/>
      <c r="U602" s="8"/>
      <c r="V602" s="8"/>
      <c r="W602" s="8"/>
      <c r="X602" s="8"/>
      <c r="Y602" s="8"/>
      <c r="Z602" s="8"/>
    </row>
    <row r="603" spans="1:26" ht="20" customHeight="1" x14ac:dyDescent="0.45">
      <c r="A603" s="360" t="str">
        <f t="shared" ref="A603:C603" si="1000">A$599</f>
        <v>Government Revenue Accounting</v>
      </c>
      <c r="B603" s="360" t="str">
        <f t="shared" si="1000"/>
        <v>Fuel Subsidy</v>
      </c>
      <c r="C603" s="360" t="str">
        <f t="shared" si="1000"/>
        <v>GRA for Fuel Subsidies</v>
      </c>
      <c r="D603" s="360" t="s">
        <v>908</v>
      </c>
      <c r="E603" s="360"/>
      <c r="F603" s="360" t="s">
        <v>909</v>
      </c>
      <c r="G603" s="360"/>
      <c r="H603" s="361">
        <v>579</v>
      </c>
      <c r="I603" s="360" t="s">
        <v>76</v>
      </c>
      <c r="J603" s="397"/>
      <c r="K603" s="397"/>
      <c r="L603" s="360">
        <f t="shared" ref="L603:O603" si="1001">L$599</f>
        <v>0</v>
      </c>
      <c r="M603" s="360">
        <f t="shared" si="1001"/>
        <v>10</v>
      </c>
      <c r="N603" s="360">
        <f t="shared" si="1001"/>
        <v>1</v>
      </c>
      <c r="O603" s="360" t="str">
        <f t="shared" si="1001"/>
        <v>weight</v>
      </c>
      <c r="P60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360" t="str">
        <f t="shared" si="995"/>
        <v>io-model.html</v>
      </c>
      <c r="R603" s="365"/>
      <c r="S603" s="360"/>
      <c r="T603" s="360"/>
      <c r="U603" s="8"/>
      <c r="V603" s="8"/>
      <c r="W603" s="8"/>
      <c r="X603" s="8"/>
      <c r="Y603" s="8"/>
      <c r="Z603" s="8"/>
    </row>
    <row r="604" spans="1:26" ht="20" customHeight="1" x14ac:dyDescent="0.45">
      <c r="A604" s="360" t="s">
        <v>891</v>
      </c>
      <c r="B604" s="360" t="s">
        <v>921</v>
      </c>
      <c r="C604" s="360" t="s">
        <v>922</v>
      </c>
      <c r="D604" s="360" t="s">
        <v>894</v>
      </c>
      <c r="E604" s="360"/>
      <c r="F604" s="360" t="s">
        <v>895</v>
      </c>
      <c r="G604" s="360"/>
      <c r="H604" s="361">
        <v>580</v>
      </c>
      <c r="I604" s="360" t="s">
        <v>76</v>
      </c>
      <c r="J604" s="397"/>
      <c r="K604" s="397"/>
      <c r="L604" s="360">
        <v>0</v>
      </c>
      <c r="M604" s="360">
        <v>10</v>
      </c>
      <c r="N604" s="360">
        <v>1</v>
      </c>
      <c r="O604" s="360" t="s">
        <v>896</v>
      </c>
      <c r="P60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360" t="s">
        <v>898</v>
      </c>
      <c r="R604" s="365"/>
      <c r="S604" s="360"/>
      <c r="T604" s="360"/>
      <c r="U604" s="8"/>
      <c r="V604" s="8"/>
      <c r="W604" s="8"/>
      <c r="X604" s="8"/>
      <c r="Y604" s="8"/>
      <c r="Z604" s="8"/>
    </row>
    <row r="605" spans="1:26" ht="20" customHeight="1" x14ac:dyDescent="0.45">
      <c r="A605" s="360" t="str">
        <f t="shared" ref="A605:C605" si="1002">A$604</f>
        <v>Government Revenue Accounting</v>
      </c>
      <c r="B605" s="360" t="str">
        <f t="shared" si="1002"/>
        <v>National Debt Interest</v>
      </c>
      <c r="C605" s="360" t="str">
        <f t="shared" si="1002"/>
        <v>GRA for National Debt Interest</v>
      </c>
      <c r="D605" s="360" t="s">
        <v>899</v>
      </c>
      <c r="E605" s="360"/>
      <c r="F605" s="360" t="s">
        <v>900</v>
      </c>
      <c r="G605" s="360"/>
      <c r="H605" s="361">
        <v>581</v>
      </c>
      <c r="I605" s="360" t="s">
        <v>76</v>
      </c>
      <c r="J605" s="397"/>
      <c r="K605" s="397"/>
      <c r="L605" s="360">
        <f t="shared" ref="L605:O605" si="1003">L$604</f>
        <v>0</v>
      </c>
      <c r="M605" s="360">
        <f t="shared" si="1003"/>
        <v>10</v>
      </c>
      <c r="N605" s="360">
        <f t="shared" si="1003"/>
        <v>1</v>
      </c>
      <c r="O605" s="360" t="str">
        <f t="shared" si="1003"/>
        <v>weight</v>
      </c>
      <c r="P60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360" t="str">
        <f t="shared" ref="Q605:Q608" si="1004">Q$604</f>
        <v>io-model.html</v>
      </c>
      <c r="R605" s="365"/>
      <c r="S605" s="360"/>
      <c r="T605" s="360"/>
      <c r="U605" s="8"/>
      <c r="V605" s="8"/>
      <c r="W605" s="8"/>
      <c r="X605" s="8"/>
      <c r="Y605" s="8"/>
      <c r="Z605" s="8"/>
    </row>
    <row r="606" spans="1:26" ht="20" customHeight="1" x14ac:dyDescent="0.45">
      <c r="A606" s="360" t="str">
        <f t="shared" ref="A606:C606" si="1005">A$604</f>
        <v>Government Revenue Accounting</v>
      </c>
      <c r="B606" s="360" t="str">
        <f t="shared" si="1005"/>
        <v>National Debt Interest</v>
      </c>
      <c r="C606" s="360" t="str">
        <f t="shared" si="1005"/>
        <v>GRA for National Debt Interest</v>
      </c>
      <c r="D606" s="360" t="s">
        <v>902</v>
      </c>
      <c r="E606" s="360"/>
      <c r="F606" s="360" t="s">
        <v>903</v>
      </c>
      <c r="G606" s="360"/>
      <c r="H606" s="361">
        <v>582</v>
      </c>
      <c r="I606" s="360" t="s">
        <v>76</v>
      </c>
      <c r="J606" s="397"/>
      <c r="K606" s="397"/>
      <c r="L606" s="360">
        <f t="shared" ref="L606:O606" si="1006">L$604</f>
        <v>0</v>
      </c>
      <c r="M606" s="360">
        <f t="shared" si="1006"/>
        <v>10</v>
      </c>
      <c r="N606" s="360">
        <f t="shared" si="1006"/>
        <v>1</v>
      </c>
      <c r="O606" s="360" t="str">
        <f t="shared" si="1006"/>
        <v>weight</v>
      </c>
      <c r="P60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360" t="str">
        <f t="shared" si="1004"/>
        <v>io-model.html</v>
      </c>
      <c r="R606" s="365"/>
      <c r="S606" s="360"/>
      <c r="T606" s="360"/>
      <c r="U606" s="8"/>
      <c r="V606" s="8"/>
      <c r="W606" s="8"/>
      <c r="X606" s="8"/>
      <c r="Y606" s="8"/>
      <c r="Z606" s="8"/>
    </row>
    <row r="607" spans="1:26" ht="20" customHeight="1" x14ac:dyDescent="0.45">
      <c r="A607" s="360" t="str">
        <f t="shared" ref="A607:C607" si="1007">A$604</f>
        <v>Government Revenue Accounting</v>
      </c>
      <c r="B607" s="360" t="str">
        <f t="shared" si="1007"/>
        <v>National Debt Interest</v>
      </c>
      <c r="C607" s="360" t="str">
        <f t="shared" si="1007"/>
        <v>GRA for National Debt Interest</v>
      </c>
      <c r="D607" s="360" t="s">
        <v>905</v>
      </c>
      <c r="E607" s="360"/>
      <c r="F607" s="360" t="s">
        <v>906</v>
      </c>
      <c r="G607" s="360"/>
      <c r="H607" s="361">
        <v>583</v>
      </c>
      <c r="I607" s="360" t="s">
        <v>76</v>
      </c>
      <c r="J607" s="397"/>
      <c r="K607" s="397"/>
      <c r="L607" s="360">
        <f t="shared" ref="L607:O607" si="1008">L$604</f>
        <v>0</v>
      </c>
      <c r="M607" s="360">
        <f t="shared" si="1008"/>
        <v>10</v>
      </c>
      <c r="N607" s="360">
        <f t="shared" si="1008"/>
        <v>1</v>
      </c>
      <c r="O607" s="360" t="str">
        <f t="shared" si="1008"/>
        <v>weight</v>
      </c>
      <c r="P60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360" t="str">
        <f t="shared" si="1004"/>
        <v>io-model.html</v>
      </c>
      <c r="R607" s="365"/>
      <c r="S607" s="360"/>
      <c r="T607" s="360"/>
      <c r="U607" s="8"/>
      <c r="V607" s="8"/>
      <c r="W607" s="8"/>
      <c r="X607" s="8"/>
      <c r="Y607" s="8"/>
      <c r="Z607" s="8"/>
    </row>
    <row r="608" spans="1:26" ht="20" customHeight="1" x14ac:dyDescent="0.45">
      <c r="A608" s="360" t="str">
        <f t="shared" ref="A608:C608" si="1009">A$604</f>
        <v>Government Revenue Accounting</v>
      </c>
      <c r="B608" s="360" t="str">
        <f t="shared" si="1009"/>
        <v>National Debt Interest</v>
      </c>
      <c r="C608" s="360" t="str">
        <f t="shared" si="1009"/>
        <v>GRA for National Debt Interest</v>
      </c>
      <c r="D608" s="360" t="s">
        <v>908</v>
      </c>
      <c r="E608" s="360"/>
      <c r="F608" s="360" t="s">
        <v>909</v>
      </c>
      <c r="G608" s="360"/>
      <c r="H608" s="361">
        <v>584</v>
      </c>
      <c r="I608" s="360" t="s">
        <v>76</v>
      </c>
      <c r="J608" s="397"/>
      <c r="K608" s="397"/>
      <c r="L608" s="360">
        <f t="shared" ref="L608:O608" si="1010">L$604</f>
        <v>0</v>
      </c>
      <c r="M608" s="360">
        <f t="shared" si="1010"/>
        <v>10</v>
      </c>
      <c r="N608" s="360">
        <f t="shared" si="1010"/>
        <v>1</v>
      </c>
      <c r="O608" s="360" t="str">
        <f t="shared" si="1010"/>
        <v>weight</v>
      </c>
      <c r="P60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360" t="str">
        <f t="shared" si="1004"/>
        <v>io-model.html</v>
      </c>
      <c r="R608" s="365"/>
      <c r="S608" s="360"/>
      <c r="T608" s="360"/>
      <c r="U608" s="8"/>
      <c r="V608" s="8"/>
      <c r="W608" s="8"/>
      <c r="X608" s="8"/>
      <c r="Y608" s="8"/>
      <c r="Z608" s="8"/>
    </row>
    <row r="609" spans="1:26" ht="20" customHeight="1" x14ac:dyDescent="0.45">
      <c r="A609" s="360" t="s">
        <v>891</v>
      </c>
      <c r="B609" s="360" t="s">
        <v>923</v>
      </c>
      <c r="C609" s="360" t="s">
        <v>924</v>
      </c>
      <c r="D609" s="360" t="s">
        <v>894</v>
      </c>
      <c r="E609" s="360"/>
      <c r="F609" s="360" t="s">
        <v>895</v>
      </c>
      <c r="G609" s="360"/>
      <c r="H609" s="361">
        <v>585</v>
      </c>
      <c r="I609" s="360" t="s">
        <v>76</v>
      </c>
      <c r="J609" s="397"/>
      <c r="K609" s="397"/>
      <c r="L609" s="360">
        <v>0</v>
      </c>
      <c r="M609" s="360">
        <v>10</v>
      </c>
      <c r="N609" s="360">
        <v>1</v>
      </c>
      <c r="O609" s="360" t="s">
        <v>896</v>
      </c>
      <c r="P60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360" t="s">
        <v>898</v>
      </c>
      <c r="R609" s="365"/>
      <c r="S609" s="360"/>
      <c r="T609" s="360"/>
      <c r="U609" s="8"/>
      <c r="V609" s="8"/>
      <c r="W609" s="8"/>
      <c r="X609" s="8"/>
      <c r="Y609" s="8"/>
      <c r="Z609" s="8"/>
    </row>
    <row r="610" spans="1:26" ht="20" customHeight="1" x14ac:dyDescent="0.45">
      <c r="A610" s="360" t="str">
        <f t="shared" ref="A610:C610" si="1011">A$609</f>
        <v>Government Revenue Accounting</v>
      </c>
      <c r="B610" s="360" t="str">
        <f t="shared" si="1011"/>
        <v>Remaining Government Cash Flows</v>
      </c>
      <c r="C610" s="360" t="str">
        <f t="shared" si="1011"/>
        <v>GRA for Remaining Government Cash Flow Changes</v>
      </c>
      <c r="D610" s="360" t="s">
        <v>899</v>
      </c>
      <c r="E610" s="360"/>
      <c r="F610" s="360" t="s">
        <v>900</v>
      </c>
      <c r="G610" s="360"/>
      <c r="H610" s="361">
        <v>586</v>
      </c>
      <c r="I610" s="360" t="s">
        <v>76</v>
      </c>
      <c r="J610" s="397"/>
      <c r="K610" s="397"/>
      <c r="L610" s="360">
        <f t="shared" ref="L610:O610" si="1012">L$609</f>
        <v>0</v>
      </c>
      <c r="M610" s="360">
        <f t="shared" si="1012"/>
        <v>10</v>
      </c>
      <c r="N610" s="360">
        <f t="shared" si="1012"/>
        <v>1</v>
      </c>
      <c r="O610" s="360" t="str">
        <f t="shared" si="1012"/>
        <v>weight</v>
      </c>
      <c r="P61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360" t="str">
        <f t="shared" ref="Q610:Q613" si="1013">Q$609</f>
        <v>io-model.html</v>
      </c>
      <c r="R610" s="365"/>
      <c r="S610" s="360"/>
      <c r="T610" s="360"/>
      <c r="U610" s="8"/>
      <c r="V610" s="8"/>
      <c r="W610" s="8"/>
      <c r="X610" s="8"/>
      <c r="Y610" s="8"/>
      <c r="Z610" s="8"/>
    </row>
    <row r="611" spans="1:26" ht="20" customHeight="1" x14ac:dyDescent="0.45">
      <c r="A611" s="360" t="str">
        <f t="shared" ref="A611:C611" si="1014">A$609</f>
        <v>Government Revenue Accounting</v>
      </c>
      <c r="B611" s="360" t="str">
        <f t="shared" si="1014"/>
        <v>Remaining Government Cash Flows</v>
      </c>
      <c r="C611" s="360" t="str">
        <f t="shared" si="1014"/>
        <v>GRA for Remaining Government Cash Flow Changes</v>
      </c>
      <c r="D611" s="360" t="s">
        <v>902</v>
      </c>
      <c r="E611" s="360"/>
      <c r="F611" s="360" t="s">
        <v>903</v>
      </c>
      <c r="G611" s="360"/>
      <c r="H611" s="361">
        <v>587</v>
      </c>
      <c r="I611" s="360" t="s">
        <v>76</v>
      </c>
      <c r="J611" s="397"/>
      <c r="K611" s="397"/>
      <c r="L611" s="360">
        <f t="shared" ref="L611:O611" si="1015">L$609</f>
        <v>0</v>
      </c>
      <c r="M611" s="360">
        <f t="shared" si="1015"/>
        <v>10</v>
      </c>
      <c r="N611" s="360">
        <f t="shared" si="1015"/>
        <v>1</v>
      </c>
      <c r="O611" s="360" t="str">
        <f t="shared" si="1015"/>
        <v>weight</v>
      </c>
      <c r="P61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360" t="str">
        <f t="shared" si="1013"/>
        <v>io-model.html</v>
      </c>
      <c r="R611" s="365"/>
      <c r="S611" s="360"/>
      <c r="T611" s="360"/>
      <c r="U611" s="8"/>
      <c r="V611" s="8"/>
      <c r="W611" s="8"/>
      <c r="X611" s="8"/>
      <c r="Y611" s="8"/>
      <c r="Z611" s="8"/>
    </row>
    <row r="612" spans="1:26" ht="20" customHeight="1" x14ac:dyDescent="0.45">
      <c r="A612" s="360" t="str">
        <f t="shared" ref="A612:C612" si="1016">A$609</f>
        <v>Government Revenue Accounting</v>
      </c>
      <c r="B612" s="360" t="str">
        <f t="shared" si="1016"/>
        <v>Remaining Government Cash Flows</v>
      </c>
      <c r="C612" s="360" t="str">
        <f t="shared" si="1016"/>
        <v>GRA for Remaining Government Cash Flow Changes</v>
      </c>
      <c r="D612" s="360" t="s">
        <v>905</v>
      </c>
      <c r="E612" s="360"/>
      <c r="F612" s="360" t="s">
        <v>906</v>
      </c>
      <c r="G612" s="360"/>
      <c r="H612" s="361">
        <v>588</v>
      </c>
      <c r="I612" s="360" t="s">
        <v>76</v>
      </c>
      <c r="J612" s="397"/>
      <c r="K612" s="397"/>
      <c r="L612" s="360">
        <f t="shared" ref="L612:O612" si="1017">L$609</f>
        <v>0</v>
      </c>
      <c r="M612" s="360">
        <f t="shared" si="1017"/>
        <v>10</v>
      </c>
      <c r="N612" s="360">
        <f t="shared" si="1017"/>
        <v>1</v>
      </c>
      <c r="O612" s="360" t="str">
        <f t="shared" si="1017"/>
        <v>weight</v>
      </c>
      <c r="P61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360" t="str">
        <f t="shared" si="1013"/>
        <v>io-model.html</v>
      </c>
      <c r="R612" s="365"/>
      <c r="S612" s="360"/>
      <c r="T612" s="360"/>
      <c r="U612" s="8"/>
      <c r="V612" s="8"/>
      <c r="W612" s="8"/>
      <c r="X612" s="8"/>
      <c r="Y612" s="8"/>
      <c r="Z612" s="8"/>
    </row>
    <row r="613" spans="1:26" ht="20" customHeight="1" x14ac:dyDescent="0.45">
      <c r="A613" s="360" t="str">
        <f t="shared" ref="A613:C613" si="1018">A$609</f>
        <v>Government Revenue Accounting</v>
      </c>
      <c r="B613" s="360" t="str">
        <f t="shared" si="1018"/>
        <v>Remaining Government Cash Flows</v>
      </c>
      <c r="C613" s="360" t="str">
        <f t="shared" si="1018"/>
        <v>GRA for Remaining Government Cash Flow Changes</v>
      </c>
      <c r="D613" s="360" t="s">
        <v>908</v>
      </c>
      <c r="E613" s="360"/>
      <c r="F613" s="360" t="s">
        <v>909</v>
      </c>
      <c r="G613" s="360"/>
      <c r="H613" s="361">
        <v>589</v>
      </c>
      <c r="I613" s="360" t="s">
        <v>76</v>
      </c>
      <c r="J613" s="397"/>
      <c r="K613" s="397"/>
      <c r="L613" s="360">
        <f t="shared" ref="L613:O613" si="1019">L$609</f>
        <v>0</v>
      </c>
      <c r="M613" s="360">
        <f t="shared" si="1019"/>
        <v>10</v>
      </c>
      <c r="N613" s="360">
        <f t="shared" si="1019"/>
        <v>1</v>
      </c>
      <c r="O613" s="360" t="str">
        <f t="shared" si="1019"/>
        <v>weight</v>
      </c>
      <c r="P61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360" t="str">
        <f t="shared" si="1013"/>
        <v>io-model.html</v>
      </c>
      <c r="R613" s="365"/>
      <c r="S613" s="360"/>
      <c r="T613" s="360"/>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ignoredErrors>
    <ignoredError sqref="L15:L16 M132:M149" formula="1"/>
  </ignoredErrors>
  <legacy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E36" sqref="E36"/>
    </sheetView>
  </sheetViews>
  <sheetFormatPr defaultColWidth="12.6875" defaultRowHeight="15" customHeight="1" x14ac:dyDescent="0.35"/>
  <cols>
    <col min="1" max="2" width="67.1875" customWidth="1"/>
    <col min="3" max="26" width="8" customWidth="1"/>
  </cols>
  <sheetData>
    <row r="1" spans="1:26" ht="14.25" x14ac:dyDescent="0.45">
      <c r="A1" s="399" t="s">
        <v>925</v>
      </c>
      <c r="B1" s="400"/>
      <c r="C1" s="2"/>
      <c r="D1" s="2"/>
      <c r="E1" s="2"/>
      <c r="F1" s="2"/>
      <c r="G1" s="2"/>
      <c r="H1" s="2"/>
      <c r="I1" s="2"/>
      <c r="J1" s="2"/>
      <c r="K1" s="2"/>
      <c r="L1" s="2"/>
      <c r="M1" s="2"/>
      <c r="N1" s="2"/>
      <c r="O1" s="2"/>
      <c r="P1" s="2"/>
      <c r="Q1" s="2"/>
      <c r="R1" s="2"/>
      <c r="S1" s="2"/>
      <c r="T1" s="2"/>
      <c r="U1" s="2"/>
      <c r="V1" s="2"/>
      <c r="W1" s="2"/>
      <c r="X1" s="2"/>
      <c r="Y1" s="2"/>
      <c r="Z1" s="2"/>
    </row>
    <row r="2" spans="1:26" ht="14.25" x14ac:dyDescent="0.45">
      <c r="A2" s="42" t="s">
        <v>926</v>
      </c>
      <c r="B2" s="42" t="s">
        <v>927</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928</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4152</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929</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4153</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25" x14ac:dyDescent="0.45">
      <c r="A7" s="43" t="s">
        <v>4154</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4155</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4155</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930</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931</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932</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4156</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933</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934</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935</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4157</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936</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937</v>
      </c>
      <c r="B19" s="44" t="s">
        <v>938</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939</v>
      </c>
      <c r="B20" s="44" t="s">
        <v>940</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941</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942</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943</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944</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945</v>
      </c>
      <c r="B25" s="44" t="s">
        <v>946</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4158</v>
      </c>
      <c r="B26" s="44" t="s">
        <v>947</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948</v>
      </c>
      <c r="B27" s="44" t="s">
        <v>949</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950</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951</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952</v>
      </c>
      <c r="B30" s="44" t="s">
        <v>953</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954</v>
      </c>
      <c r="B31" s="44" t="s">
        <v>946</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4159</v>
      </c>
      <c r="B32" s="44" t="s">
        <v>955</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4160</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4161</v>
      </c>
      <c r="B34" s="44" t="s">
        <v>956</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4162</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4163</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4164</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4165</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4166</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4167</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399" t="s">
        <v>957</v>
      </c>
      <c r="B42" s="400"/>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926</v>
      </c>
      <c r="B43" s="42" t="s">
        <v>927</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958</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959</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0" activePane="bottomLeft" state="frozen"/>
      <selection pane="bottomLeft" activeCell="F153" sqref="F153"/>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19" width="32.6875" customWidth="1"/>
    <col min="20" max="26" width="8" customWidth="1"/>
  </cols>
  <sheetData>
    <row r="1" spans="1:26" ht="28.5" x14ac:dyDescent="0.45">
      <c r="A1" s="45" t="s">
        <v>960</v>
      </c>
      <c r="B1" s="46" t="s">
        <v>961</v>
      </c>
      <c r="C1" s="47" t="s">
        <v>962</v>
      </c>
      <c r="D1" s="46" t="s">
        <v>963</v>
      </c>
      <c r="E1" s="46" t="s">
        <v>964</v>
      </c>
      <c r="F1" s="46" t="s">
        <v>965</v>
      </c>
      <c r="G1" s="46" t="s">
        <v>966</v>
      </c>
      <c r="H1" s="46" t="s">
        <v>967</v>
      </c>
      <c r="I1" s="48" t="s">
        <v>968</v>
      </c>
      <c r="J1" s="9" t="s">
        <v>969</v>
      </c>
      <c r="K1" s="9" t="s">
        <v>970</v>
      </c>
      <c r="L1" s="9" t="s">
        <v>971</v>
      </c>
      <c r="M1" s="9" t="s">
        <v>972</v>
      </c>
      <c r="N1" s="9" t="s">
        <v>973</v>
      </c>
      <c r="O1" s="9" t="s">
        <v>974</v>
      </c>
      <c r="P1" s="9" t="s">
        <v>975</v>
      </c>
      <c r="Q1" s="9" t="s">
        <v>976</v>
      </c>
      <c r="R1" s="9" t="s">
        <v>977</v>
      </c>
      <c r="S1" s="9" t="s">
        <v>978</v>
      </c>
      <c r="T1" s="49"/>
      <c r="U1" s="49"/>
      <c r="V1" s="49"/>
      <c r="W1" s="49"/>
      <c r="X1" s="49"/>
      <c r="Y1" s="49"/>
      <c r="Z1" s="49"/>
    </row>
    <row r="2" spans="1:26" ht="14.25" x14ac:dyDescent="0.45">
      <c r="A2" s="8" t="s">
        <v>979</v>
      </c>
      <c r="B2" s="8" t="s">
        <v>980</v>
      </c>
      <c r="C2" s="13">
        <v>1</v>
      </c>
      <c r="D2" s="8" t="s">
        <v>981</v>
      </c>
      <c r="E2" s="8" t="s">
        <v>982</v>
      </c>
      <c r="F2" s="8" t="str">
        <f>UnitControlCenter!$B$3</f>
        <v>million metric tons / year</v>
      </c>
      <c r="G2" s="8" t="s">
        <v>983</v>
      </c>
      <c r="H2" s="8"/>
      <c r="I2" s="8"/>
      <c r="J2" s="8"/>
      <c r="K2" s="8"/>
      <c r="L2" s="33"/>
      <c r="M2" s="33"/>
      <c r="N2" s="8"/>
      <c r="O2" s="8"/>
      <c r="P2" s="8"/>
      <c r="Q2" s="8"/>
      <c r="R2" s="8"/>
      <c r="S2" s="8"/>
      <c r="T2" s="8"/>
      <c r="U2" s="8"/>
      <c r="V2" s="8"/>
      <c r="W2" s="8"/>
      <c r="X2" s="8"/>
      <c r="Y2" s="8"/>
      <c r="Z2" s="8"/>
    </row>
    <row r="3" spans="1:26" ht="14.25" x14ac:dyDescent="0.45">
      <c r="A3" s="8" t="s">
        <v>979</v>
      </c>
      <c r="B3" s="8" t="s">
        <v>984</v>
      </c>
      <c r="C3" s="13">
        <v>1</v>
      </c>
      <c r="D3" s="8" t="s">
        <v>981</v>
      </c>
      <c r="E3" s="8" t="s">
        <v>982</v>
      </c>
      <c r="F3" s="8" t="str">
        <f>UnitControlCenter!$B$3</f>
        <v>million metric tons / year</v>
      </c>
      <c r="G3" s="8" t="s">
        <v>985</v>
      </c>
      <c r="H3" s="8"/>
      <c r="I3" s="8"/>
      <c r="J3" s="8"/>
      <c r="K3" s="8"/>
      <c r="L3" s="8"/>
      <c r="M3" s="8"/>
      <c r="N3" s="8"/>
      <c r="O3" s="8"/>
      <c r="P3" s="8"/>
      <c r="Q3" s="8"/>
      <c r="R3" s="8"/>
      <c r="S3" s="8"/>
      <c r="T3" s="8"/>
      <c r="U3" s="8"/>
      <c r="V3" s="8"/>
      <c r="W3" s="8"/>
      <c r="X3" s="8"/>
      <c r="Y3" s="8"/>
      <c r="Z3" s="8"/>
    </row>
    <row r="4" spans="1:26" ht="71.25" x14ac:dyDescent="0.45">
      <c r="A4" s="8" t="s">
        <v>979</v>
      </c>
      <c r="B4" s="8" t="s">
        <v>986</v>
      </c>
      <c r="C4" s="13">
        <v>1</v>
      </c>
      <c r="D4" s="8" t="s">
        <v>987</v>
      </c>
      <c r="E4" s="8" t="s">
        <v>988</v>
      </c>
      <c r="F4" s="8" t="str">
        <f>UnitControlCenter!$B$3</f>
        <v>million metric tons / year</v>
      </c>
      <c r="G4" s="8" t="s">
        <v>989</v>
      </c>
      <c r="H4" s="8" t="s">
        <v>990</v>
      </c>
      <c r="I4" s="8" t="s">
        <v>991</v>
      </c>
      <c r="J4" s="8"/>
      <c r="K4" s="8"/>
      <c r="L4" s="8"/>
      <c r="M4" s="8"/>
      <c r="N4" s="8"/>
      <c r="O4" s="8"/>
      <c r="P4" s="8"/>
      <c r="Q4" s="8"/>
      <c r="R4" s="8"/>
      <c r="S4" s="8"/>
      <c r="T4" s="8"/>
      <c r="U4" s="8"/>
      <c r="V4" s="8"/>
      <c r="W4" s="8"/>
      <c r="X4" s="8"/>
      <c r="Y4" s="8"/>
      <c r="Z4" s="8"/>
    </row>
    <row r="5" spans="1:26" ht="28.5" x14ac:dyDescent="0.45">
      <c r="A5" s="8" t="s">
        <v>979</v>
      </c>
      <c r="B5" s="8" t="s">
        <v>992</v>
      </c>
      <c r="C5" s="13">
        <v>1</v>
      </c>
      <c r="D5" s="8" t="s">
        <v>987</v>
      </c>
      <c r="E5" s="8" t="s">
        <v>988</v>
      </c>
      <c r="F5" s="8" t="str">
        <f>UnitControlCenter!$B$3</f>
        <v>million metric tons / year</v>
      </c>
      <c r="G5" s="8" t="s">
        <v>993</v>
      </c>
      <c r="H5" s="8" t="s">
        <v>994</v>
      </c>
      <c r="I5" s="8" t="s">
        <v>995</v>
      </c>
      <c r="J5" s="8"/>
      <c r="K5" s="8"/>
      <c r="L5" s="8"/>
      <c r="M5" s="8"/>
      <c r="N5" s="8"/>
      <c r="O5" s="8"/>
      <c r="P5" s="8"/>
      <c r="Q5" s="8"/>
      <c r="R5" s="8"/>
      <c r="S5" s="8"/>
      <c r="T5" s="8"/>
      <c r="U5" s="8"/>
      <c r="V5" s="8"/>
      <c r="W5" s="8"/>
      <c r="X5" s="8"/>
      <c r="Y5" s="8"/>
      <c r="Z5" s="8"/>
    </row>
    <row r="6" spans="1:26" ht="28.5" x14ac:dyDescent="0.45">
      <c r="A6" s="8" t="s">
        <v>979</v>
      </c>
      <c r="B6" s="8" t="s">
        <v>996</v>
      </c>
      <c r="C6" s="13">
        <v>1</v>
      </c>
      <c r="D6" s="8" t="s">
        <v>987</v>
      </c>
      <c r="E6" s="8" t="s">
        <v>988</v>
      </c>
      <c r="F6" s="8" t="str">
        <f>UnitControlCenter!$B$3</f>
        <v>million metric tons / year</v>
      </c>
      <c r="G6" s="8" t="s">
        <v>997</v>
      </c>
      <c r="H6" s="8" t="s">
        <v>998</v>
      </c>
      <c r="I6" s="8" t="s">
        <v>999</v>
      </c>
      <c r="J6" s="8"/>
      <c r="K6" s="8"/>
      <c r="L6" s="8"/>
      <c r="M6" s="8"/>
      <c r="N6" s="8"/>
      <c r="O6" s="8"/>
      <c r="P6" s="8"/>
      <c r="Q6" s="8"/>
      <c r="R6" s="8"/>
      <c r="S6" s="8"/>
      <c r="T6" s="8"/>
      <c r="U6" s="8"/>
      <c r="V6" s="8"/>
      <c r="W6" s="8"/>
      <c r="X6" s="8"/>
      <c r="Y6" s="8"/>
      <c r="Z6" s="8"/>
    </row>
    <row r="7" spans="1:26" ht="14.25" x14ac:dyDescent="0.45">
      <c r="A7" s="8" t="s">
        <v>979</v>
      </c>
      <c r="B7" s="8" t="s">
        <v>1000</v>
      </c>
      <c r="C7" s="13">
        <v>0</v>
      </c>
      <c r="D7" s="8" t="s">
        <v>981</v>
      </c>
      <c r="E7" s="8" t="s">
        <v>982</v>
      </c>
      <c r="F7" s="8" t="str">
        <f>UnitControlCenter!$B$4</f>
        <v>g CO2e / 2019 USD</v>
      </c>
      <c r="G7" s="8" t="s">
        <v>1001</v>
      </c>
      <c r="H7" s="8"/>
      <c r="I7" s="8"/>
      <c r="J7" s="8"/>
      <c r="K7" s="8"/>
      <c r="L7" s="8"/>
      <c r="M7" s="8"/>
      <c r="N7" s="8"/>
      <c r="O7" s="8"/>
      <c r="P7" s="8"/>
      <c r="Q7" s="8"/>
      <c r="R7" s="8"/>
      <c r="S7" s="8"/>
      <c r="T7" s="8"/>
      <c r="U7" s="8"/>
      <c r="V7" s="8"/>
      <c r="W7" s="8"/>
      <c r="X7" s="8"/>
      <c r="Y7" s="8"/>
      <c r="Z7" s="8"/>
    </row>
    <row r="8" spans="1:26" ht="14.25" x14ac:dyDescent="0.45">
      <c r="A8" s="8" t="s">
        <v>979</v>
      </c>
      <c r="B8" s="8" t="s">
        <v>468</v>
      </c>
      <c r="C8" s="13">
        <v>1</v>
      </c>
      <c r="D8" s="8" t="s">
        <v>981</v>
      </c>
      <c r="E8" s="8" t="s">
        <v>982</v>
      </c>
      <c r="F8" s="8" t="str">
        <f>UnitControlCenter!$B$3</f>
        <v>million metric tons / year</v>
      </c>
      <c r="G8" s="8" t="s">
        <v>1002</v>
      </c>
      <c r="H8" s="8"/>
      <c r="I8" s="8"/>
      <c r="J8" s="8"/>
      <c r="K8" s="8"/>
      <c r="L8" s="8"/>
      <c r="M8" s="8"/>
      <c r="N8" s="8"/>
      <c r="O8" s="8"/>
      <c r="P8" s="8"/>
      <c r="Q8" s="8"/>
      <c r="R8" s="8"/>
      <c r="S8" s="8"/>
      <c r="T8" s="8"/>
      <c r="U8" s="8"/>
      <c r="V8" s="8"/>
      <c r="W8" s="8"/>
      <c r="X8" s="8"/>
      <c r="Y8" s="8"/>
      <c r="Z8" s="8"/>
    </row>
    <row r="9" spans="1:26" ht="14.25" x14ac:dyDescent="0.45">
      <c r="A9" s="8" t="s">
        <v>979</v>
      </c>
      <c r="B9" s="8" t="s">
        <v>1003</v>
      </c>
      <c r="C9" s="13">
        <v>1</v>
      </c>
      <c r="D9" s="8" t="s">
        <v>981</v>
      </c>
      <c r="E9" s="8" t="s">
        <v>982</v>
      </c>
      <c r="F9" s="8" t="str">
        <f>UnitControlCenter!$B$3</f>
        <v>million metric tons / year</v>
      </c>
      <c r="G9" s="8" t="s">
        <v>1004</v>
      </c>
      <c r="H9" s="8"/>
      <c r="I9" s="8"/>
      <c r="J9" s="8"/>
      <c r="K9" s="8"/>
      <c r="L9" s="8"/>
      <c r="M9" s="8"/>
      <c r="N9" s="8"/>
      <c r="O9" s="8"/>
      <c r="P9" s="8"/>
      <c r="Q9" s="8"/>
      <c r="R9" s="8"/>
      <c r="S9" s="8"/>
      <c r="T9" s="8"/>
      <c r="U9" s="8"/>
      <c r="V9" s="8"/>
      <c r="W9" s="8"/>
      <c r="X9" s="8"/>
      <c r="Y9" s="8"/>
      <c r="Z9" s="8"/>
    </row>
    <row r="10" spans="1:26" ht="14.25" x14ac:dyDescent="0.45">
      <c r="A10" s="8" t="s">
        <v>979</v>
      </c>
      <c r="B10" s="8" t="s">
        <v>1005</v>
      </c>
      <c r="C10" s="13">
        <v>1</v>
      </c>
      <c r="D10" s="8" t="s">
        <v>981</v>
      </c>
      <c r="E10" s="8" t="s">
        <v>982</v>
      </c>
      <c r="F10" s="8" t="str">
        <f>UnitControlCenter!$B$3</f>
        <v>million metric tons / year</v>
      </c>
      <c r="G10" s="8" t="s">
        <v>1006</v>
      </c>
      <c r="H10" s="8"/>
      <c r="I10" s="8"/>
      <c r="J10" s="8"/>
      <c r="K10" s="8"/>
      <c r="L10" s="8"/>
      <c r="M10" s="8"/>
      <c r="N10" s="8"/>
      <c r="O10" s="8"/>
      <c r="P10" s="8"/>
      <c r="Q10" s="8"/>
      <c r="R10" s="8"/>
      <c r="S10" s="8"/>
      <c r="T10" s="8"/>
      <c r="U10" s="8"/>
      <c r="V10" s="8"/>
      <c r="W10" s="8"/>
      <c r="X10" s="8"/>
      <c r="Y10" s="8"/>
      <c r="Z10" s="8"/>
    </row>
    <row r="11" spans="1:26" ht="14.25" x14ac:dyDescent="0.45">
      <c r="A11" s="8" t="s">
        <v>979</v>
      </c>
      <c r="B11" s="8" t="s">
        <v>705</v>
      </c>
      <c r="C11" s="13">
        <v>1</v>
      </c>
      <c r="D11" s="8" t="s">
        <v>981</v>
      </c>
      <c r="E11" s="8" t="s">
        <v>982</v>
      </c>
      <c r="F11" s="8" t="str">
        <f>UnitControlCenter!$B$3</f>
        <v>million metric tons / year</v>
      </c>
      <c r="G11" s="8" t="s">
        <v>1007</v>
      </c>
      <c r="H11" s="8"/>
      <c r="I11" s="8"/>
      <c r="J11" s="8"/>
      <c r="K11" s="8"/>
      <c r="L11" s="8"/>
      <c r="M11" s="8"/>
      <c r="N11" s="8"/>
      <c r="O11" s="8"/>
      <c r="P11" s="8"/>
      <c r="Q11" s="8"/>
      <c r="R11" s="8"/>
      <c r="S11" s="8"/>
      <c r="T11" s="8"/>
      <c r="U11" s="8"/>
      <c r="V11" s="8"/>
      <c r="W11" s="8"/>
      <c r="X11" s="8"/>
      <c r="Y11" s="8"/>
      <c r="Z11" s="8"/>
    </row>
    <row r="12" spans="1:26" ht="14.25" x14ac:dyDescent="0.45">
      <c r="A12" s="8" t="s">
        <v>979</v>
      </c>
      <c r="B12" s="8" t="s">
        <v>433</v>
      </c>
      <c r="C12" s="13">
        <v>1</v>
      </c>
      <c r="D12" s="8" t="s">
        <v>981</v>
      </c>
      <c r="E12" s="8" t="s">
        <v>982</v>
      </c>
      <c r="F12" s="8" t="str">
        <f>UnitControlCenter!$B$3</f>
        <v>million metric tons / year</v>
      </c>
      <c r="G12" s="8" t="s">
        <v>1008</v>
      </c>
      <c r="H12" s="8"/>
      <c r="I12" s="8"/>
      <c r="J12" s="8"/>
      <c r="K12" s="8"/>
      <c r="L12" s="8"/>
      <c r="M12" s="8"/>
      <c r="N12" s="8"/>
      <c r="O12" s="8"/>
      <c r="P12" s="8"/>
      <c r="Q12" s="8"/>
      <c r="R12" s="8"/>
      <c r="S12" s="8"/>
      <c r="T12" s="8"/>
      <c r="U12" s="8"/>
      <c r="V12" s="8"/>
      <c r="W12" s="8"/>
      <c r="X12" s="8"/>
      <c r="Y12" s="8"/>
      <c r="Z12" s="8"/>
    </row>
    <row r="13" spans="1:26" ht="14.25" x14ac:dyDescent="0.45">
      <c r="A13" s="8" t="s">
        <v>979</v>
      </c>
      <c r="B13" s="8" t="s">
        <v>1009</v>
      </c>
      <c r="C13" s="13">
        <v>1</v>
      </c>
      <c r="D13" s="8" t="s">
        <v>981</v>
      </c>
      <c r="E13" s="8" t="s">
        <v>982</v>
      </c>
      <c r="F13" s="8" t="str">
        <f>UnitControlCenter!$B$3</f>
        <v>million metric tons / year</v>
      </c>
      <c r="G13" s="8" t="s">
        <v>1010</v>
      </c>
      <c r="H13" s="8"/>
      <c r="I13" s="8"/>
      <c r="J13" s="8"/>
      <c r="K13" s="8"/>
      <c r="L13" s="8"/>
      <c r="M13" s="8"/>
      <c r="N13" s="8"/>
      <c r="O13" s="8"/>
      <c r="P13" s="8"/>
      <c r="Q13" s="8"/>
      <c r="R13" s="8"/>
      <c r="S13" s="8"/>
      <c r="T13" s="8"/>
      <c r="U13" s="8"/>
      <c r="V13" s="8"/>
      <c r="W13" s="8"/>
      <c r="X13" s="8"/>
      <c r="Y13" s="8"/>
      <c r="Z13" s="8"/>
    </row>
    <row r="14" spans="1:26" ht="14.25" x14ac:dyDescent="0.45">
      <c r="A14" s="8" t="s">
        <v>979</v>
      </c>
      <c r="B14" s="8" t="s">
        <v>57</v>
      </c>
      <c r="C14" s="13">
        <v>1</v>
      </c>
      <c r="D14" s="8" t="s">
        <v>981</v>
      </c>
      <c r="E14" s="8" t="s">
        <v>982</v>
      </c>
      <c r="F14" s="8" t="str">
        <f>UnitControlCenter!$B$3</f>
        <v>million metric tons / year</v>
      </c>
      <c r="G14" s="8" t="s">
        <v>1011</v>
      </c>
      <c r="H14" s="8"/>
      <c r="I14" s="8"/>
      <c r="J14" s="8"/>
      <c r="K14" s="8"/>
      <c r="L14" s="8"/>
      <c r="M14" s="8"/>
      <c r="N14" s="8"/>
      <c r="O14" s="8"/>
      <c r="P14" s="8"/>
      <c r="Q14" s="8"/>
      <c r="R14" s="8"/>
      <c r="S14" s="8"/>
      <c r="T14" s="8"/>
      <c r="U14" s="8"/>
      <c r="V14" s="8"/>
      <c r="W14" s="8"/>
      <c r="X14" s="8"/>
      <c r="Y14" s="8"/>
      <c r="Z14" s="8"/>
    </row>
    <row r="15" spans="1:26" ht="14.25" x14ac:dyDescent="0.45">
      <c r="A15" s="50" t="s">
        <v>979</v>
      </c>
      <c r="B15" s="50" t="s">
        <v>466</v>
      </c>
      <c r="C15" s="51">
        <v>1</v>
      </c>
      <c r="D15" s="50" t="s">
        <v>981</v>
      </c>
      <c r="E15" s="50" t="s">
        <v>982</v>
      </c>
      <c r="F15" s="50" t="str">
        <f>UnitControlCenter!$B$3</f>
        <v>million metric tons / year</v>
      </c>
      <c r="G15" s="50" t="s">
        <v>1012</v>
      </c>
      <c r="H15" s="50"/>
      <c r="I15" s="50"/>
      <c r="J15" s="50"/>
      <c r="K15" s="50"/>
      <c r="L15" s="50"/>
      <c r="M15" s="50"/>
      <c r="N15" s="50"/>
      <c r="O15" s="50"/>
      <c r="P15" s="50"/>
      <c r="Q15" s="50"/>
      <c r="R15" s="50"/>
      <c r="S15" s="50"/>
      <c r="T15" s="8"/>
      <c r="U15" s="8"/>
      <c r="V15" s="8"/>
      <c r="W15" s="8"/>
      <c r="X15" s="8"/>
      <c r="Y15" s="8"/>
      <c r="Z15" s="8"/>
    </row>
    <row r="16" spans="1:26" ht="14.25" x14ac:dyDescent="0.45">
      <c r="A16" s="8" t="s">
        <v>1013</v>
      </c>
      <c r="B16" s="8" t="s">
        <v>1014</v>
      </c>
      <c r="C16" s="13">
        <v>1</v>
      </c>
      <c r="D16" s="8" t="s">
        <v>981</v>
      </c>
      <c r="E16" s="8" t="s">
        <v>982</v>
      </c>
      <c r="F16" s="8" t="str">
        <f>UnitControlCenter!$B$3</f>
        <v>million metric tons / year</v>
      </c>
      <c r="G16" s="8" t="s">
        <v>1015</v>
      </c>
      <c r="H16" s="8"/>
      <c r="I16" s="8"/>
      <c r="J16" s="8"/>
      <c r="K16" s="8"/>
      <c r="L16" s="8"/>
      <c r="M16" s="8"/>
      <c r="N16" s="8"/>
      <c r="O16" s="8"/>
      <c r="P16" s="8"/>
      <c r="Q16" s="8"/>
      <c r="R16" s="8"/>
      <c r="S16" s="8"/>
      <c r="T16" s="8"/>
      <c r="U16" s="8"/>
      <c r="V16" s="8"/>
      <c r="W16" s="8"/>
      <c r="X16" s="8"/>
      <c r="Y16" s="8"/>
      <c r="Z16" s="8"/>
    </row>
    <row r="17" spans="1:26" ht="14.25" x14ac:dyDescent="0.45">
      <c r="A17" s="8" t="s">
        <v>1013</v>
      </c>
      <c r="B17" s="8" t="s">
        <v>80</v>
      </c>
      <c r="C17" s="13">
        <v>1</v>
      </c>
      <c r="D17" s="8" t="s">
        <v>981</v>
      </c>
      <c r="E17" s="8" t="s">
        <v>982</v>
      </c>
      <c r="F17" s="8" t="str">
        <f>UnitControlCenter!$B$3</f>
        <v>million metric tons / year</v>
      </c>
      <c r="G17" s="8" t="s">
        <v>1016</v>
      </c>
      <c r="H17" s="8"/>
      <c r="I17" s="8"/>
      <c r="J17" s="8"/>
      <c r="K17" s="8"/>
      <c r="L17" s="8"/>
      <c r="M17" s="8"/>
      <c r="N17" s="8"/>
      <c r="O17" s="8"/>
      <c r="P17" s="8"/>
      <c r="Q17" s="8"/>
      <c r="R17" s="8"/>
      <c r="S17" s="8"/>
      <c r="T17" s="8"/>
      <c r="U17" s="8"/>
      <c r="V17" s="8"/>
      <c r="W17" s="8"/>
      <c r="X17" s="8"/>
      <c r="Y17" s="8"/>
      <c r="Z17" s="8"/>
    </row>
    <row r="18" spans="1:26" ht="14.25" x14ac:dyDescent="0.45">
      <c r="A18" s="8" t="s">
        <v>1013</v>
      </c>
      <c r="B18" s="8" t="s">
        <v>81</v>
      </c>
      <c r="C18" s="13">
        <v>1</v>
      </c>
      <c r="D18" s="8" t="s">
        <v>981</v>
      </c>
      <c r="E18" s="8" t="s">
        <v>982</v>
      </c>
      <c r="F18" s="8" t="str">
        <f>UnitControlCenter!$B$3</f>
        <v>million metric tons / year</v>
      </c>
      <c r="G18" s="8" t="s">
        <v>1017</v>
      </c>
      <c r="H18" s="8"/>
      <c r="I18" s="8"/>
      <c r="J18" s="8"/>
      <c r="K18" s="8"/>
      <c r="L18" s="8"/>
      <c r="M18" s="8"/>
      <c r="N18" s="8"/>
      <c r="O18" s="8"/>
      <c r="P18" s="8"/>
      <c r="Q18" s="8"/>
      <c r="R18" s="8"/>
      <c r="S18" s="8"/>
      <c r="T18" s="8"/>
      <c r="U18" s="8"/>
      <c r="V18" s="8"/>
      <c r="W18" s="8"/>
      <c r="X18" s="8"/>
      <c r="Y18" s="8"/>
      <c r="Z18" s="8"/>
    </row>
    <row r="19" spans="1:26" ht="14.25" x14ac:dyDescent="0.45">
      <c r="A19" s="8" t="s">
        <v>1013</v>
      </c>
      <c r="B19" s="8" t="s">
        <v>1018</v>
      </c>
      <c r="C19" s="13">
        <v>1</v>
      </c>
      <c r="D19" s="8" t="s">
        <v>981</v>
      </c>
      <c r="E19" s="8" t="s">
        <v>982</v>
      </c>
      <c r="F19" s="8" t="str">
        <f>UnitControlCenter!$B$3</f>
        <v>million metric tons / year</v>
      </c>
      <c r="G19" s="8" t="s">
        <v>1019</v>
      </c>
      <c r="H19" s="8"/>
      <c r="I19" s="8"/>
      <c r="J19" s="8"/>
      <c r="K19" s="8"/>
      <c r="L19" s="8"/>
      <c r="M19" s="8"/>
      <c r="N19" s="8"/>
      <c r="O19" s="8"/>
      <c r="P19" s="8"/>
      <c r="Q19" s="8"/>
      <c r="R19" s="8"/>
      <c r="S19" s="8"/>
      <c r="T19" s="8"/>
      <c r="U19" s="8"/>
      <c r="V19" s="8"/>
      <c r="W19" s="8"/>
      <c r="X19" s="8"/>
      <c r="Y19" s="8"/>
      <c r="Z19" s="8"/>
    </row>
    <row r="20" spans="1:26" ht="14.25" x14ac:dyDescent="0.45">
      <c r="A20" s="8" t="s">
        <v>1013</v>
      </c>
      <c r="B20" s="8" t="s">
        <v>73</v>
      </c>
      <c r="C20" s="13">
        <v>1</v>
      </c>
      <c r="D20" s="8" t="s">
        <v>981</v>
      </c>
      <c r="E20" s="8" t="s">
        <v>982</v>
      </c>
      <c r="F20" s="8" t="str">
        <f>UnitControlCenter!$B$5</f>
        <v>thousand metric tons / year</v>
      </c>
      <c r="G20" s="8" t="s">
        <v>1020</v>
      </c>
      <c r="H20" s="8"/>
      <c r="I20" s="8"/>
      <c r="J20" s="8"/>
      <c r="K20" s="8"/>
      <c r="L20" s="8"/>
      <c r="M20" s="8"/>
      <c r="N20" s="8"/>
      <c r="O20" s="8"/>
      <c r="P20" s="8"/>
      <c r="Q20" s="8"/>
      <c r="R20" s="8"/>
      <c r="S20" s="8"/>
      <c r="T20" s="8"/>
      <c r="U20" s="8"/>
      <c r="V20" s="8"/>
      <c r="W20" s="8"/>
      <c r="X20" s="8"/>
      <c r="Y20" s="8"/>
      <c r="Z20" s="8"/>
    </row>
    <row r="21" spans="1:26" ht="15.75" customHeight="1" x14ac:dyDescent="0.45">
      <c r="A21" s="8" t="s">
        <v>1013</v>
      </c>
      <c r="B21" s="8" t="s">
        <v>71</v>
      </c>
      <c r="C21" s="13">
        <v>1</v>
      </c>
      <c r="D21" s="8" t="s">
        <v>981</v>
      </c>
      <c r="E21" s="8" t="s">
        <v>982</v>
      </c>
      <c r="F21" s="8" t="str">
        <f>UnitControlCenter!$B$5</f>
        <v>thousand metric tons / year</v>
      </c>
      <c r="G21" s="8" t="s">
        <v>1021</v>
      </c>
      <c r="H21" s="8"/>
      <c r="I21" s="8"/>
      <c r="J21" s="8"/>
      <c r="K21" s="8"/>
      <c r="L21" s="8"/>
      <c r="M21" s="8"/>
      <c r="N21" s="8"/>
      <c r="O21" s="8"/>
      <c r="P21" s="8"/>
      <c r="Q21" s="8"/>
      <c r="R21" s="8"/>
      <c r="S21" s="8"/>
      <c r="T21" s="8"/>
      <c r="U21" s="8"/>
      <c r="V21" s="8"/>
      <c r="W21" s="8"/>
      <c r="X21" s="8"/>
      <c r="Y21" s="8"/>
      <c r="Z21" s="8"/>
    </row>
    <row r="22" spans="1:26" ht="15.75" customHeight="1" x14ac:dyDescent="0.45">
      <c r="A22" s="8" t="s">
        <v>1013</v>
      </c>
      <c r="B22" s="8" t="s">
        <v>75</v>
      </c>
      <c r="C22" s="13">
        <v>1</v>
      </c>
      <c r="D22" s="8" t="s">
        <v>981</v>
      </c>
      <c r="E22" s="8" t="s">
        <v>982</v>
      </c>
      <c r="F22" s="8" t="str">
        <f>UnitControlCenter!$B$5</f>
        <v>thousand metric tons / year</v>
      </c>
      <c r="G22" s="8" t="s">
        <v>1022</v>
      </c>
      <c r="H22" s="8"/>
      <c r="I22" s="8"/>
      <c r="J22" s="8"/>
      <c r="K22" s="8"/>
      <c r="L22" s="8"/>
      <c r="M22" s="8"/>
      <c r="N22" s="8"/>
      <c r="O22" s="8"/>
      <c r="P22" s="8"/>
      <c r="Q22" s="8"/>
      <c r="R22" s="8"/>
      <c r="S22" s="8"/>
      <c r="T22" s="8"/>
      <c r="U22" s="8"/>
      <c r="V22" s="8"/>
      <c r="W22" s="8"/>
      <c r="X22" s="8"/>
      <c r="Y22" s="8"/>
      <c r="Z22" s="8"/>
    </row>
    <row r="23" spans="1:26" ht="15.75" customHeight="1" x14ac:dyDescent="0.45">
      <c r="A23" s="8" t="s">
        <v>1013</v>
      </c>
      <c r="B23" s="8" t="s">
        <v>78</v>
      </c>
      <c r="C23" s="13">
        <v>1</v>
      </c>
      <c r="D23" s="8" t="s">
        <v>981</v>
      </c>
      <c r="E23" s="8" t="s">
        <v>982</v>
      </c>
      <c r="F23" s="8" t="str">
        <f>UnitControlCenter!$B$5</f>
        <v>thousand metric tons / year</v>
      </c>
      <c r="G23" s="8" t="s">
        <v>1023</v>
      </c>
      <c r="H23" s="8"/>
      <c r="I23" s="8"/>
      <c r="J23" s="8"/>
      <c r="K23" s="8"/>
      <c r="L23" s="8"/>
      <c r="M23" s="8"/>
      <c r="N23" s="8"/>
      <c r="O23" s="8"/>
      <c r="P23" s="8"/>
      <c r="Q23" s="8"/>
      <c r="R23" s="8"/>
      <c r="S23" s="8"/>
      <c r="T23" s="8"/>
      <c r="U23" s="8"/>
      <c r="V23" s="8"/>
      <c r="W23" s="8"/>
      <c r="X23" s="8"/>
      <c r="Y23" s="8"/>
      <c r="Z23" s="8"/>
    </row>
    <row r="24" spans="1:26" ht="15.75" customHeight="1" x14ac:dyDescent="0.45">
      <c r="A24" s="8" t="s">
        <v>1013</v>
      </c>
      <c r="B24" s="8" t="s">
        <v>70</v>
      </c>
      <c r="C24" s="13">
        <v>1</v>
      </c>
      <c r="D24" s="8" t="s">
        <v>981</v>
      </c>
      <c r="E24" s="8" t="s">
        <v>982</v>
      </c>
      <c r="F24" s="8" t="str">
        <f>UnitControlCenter!$B$3</f>
        <v>million metric tons / year</v>
      </c>
      <c r="G24" s="8" t="s">
        <v>1024</v>
      </c>
      <c r="H24" s="8"/>
      <c r="I24" s="8"/>
      <c r="J24" s="8"/>
      <c r="K24" s="8"/>
      <c r="L24" s="8"/>
      <c r="M24" s="8"/>
      <c r="N24" s="8"/>
      <c r="O24" s="8"/>
      <c r="P24" s="8"/>
      <c r="Q24" s="8"/>
      <c r="R24" s="8"/>
      <c r="S24" s="8"/>
      <c r="T24" s="8"/>
      <c r="U24" s="8"/>
      <c r="V24" s="8"/>
      <c r="W24" s="8"/>
      <c r="X24" s="8"/>
      <c r="Y24" s="8"/>
      <c r="Z24" s="8"/>
    </row>
    <row r="25" spans="1:26" ht="15.75" customHeight="1" x14ac:dyDescent="0.45">
      <c r="A25" s="8" t="s">
        <v>1013</v>
      </c>
      <c r="B25" s="8" t="s">
        <v>61</v>
      </c>
      <c r="C25" s="13">
        <v>1</v>
      </c>
      <c r="D25" s="8" t="s">
        <v>981</v>
      </c>
      <c r="E25" s="8" t="s">
        <v>982</v>
      </c>
      <c r="F25" s="8" t="str">
        <f>UnitControlCenter!$B$5</f>
        <v>thousand metric tons / year</v>
      </c>
      <c r="G25" s="8" t="s">
        <v>1025</v>
      </c>
      <c r="H25" s="8"/>
      <c r="I25" s="8"/>
      <c r="J25" s="8"/>
      <c r="K25" s="8"/>
      <c r="L25" s="8"/>
      <c r="M25" s="8"/>
      <c r="N25" s="8"/>
      <c r="O25" s="8"/>
      <c r="P25" s="8"/>
      <c r="Q25" s="8"/>
      <c r="R25" s="8"/>
      <c r="S25" s="8"/>
      <c r="T25" s="8"/>
      <c r="U25" s="8"/>
      <c r="V25" s="8"/>
      <c r="W25" s="8"/>
      <c r="X25" s="8"/>
      <c r="Y25" s="8"/>
      <c r="Z25" s="8"/>
    </row>
    <row r="26" spans="1:26" ht="15.75" customHeight="1" x14ac:dyDescent="0.45">
      <c r="A26" s="8" t="s">
        <v>1013</v>
      </c>
      <c r="B26" s="8" t="s">
        <v>74</v>
      </c>
      <c r="C26" s="13">
        <v>1</v>
      </c>
      <c r="D26" s="8" t="s">
        <v>981</v>
      </c>
      <c r="E26" s="8" t="s">
        <v>982</v>
      </c>
      <c r="F26" s="8" t="str">
        <f>UnitControlCenter!$B$3</f>
        <v>million metric tons / year</v>
      </c>
      <c r="G26" s="8" t="s">
        <v>1026</v>
      </c>
      <c r="H26" s="8"/>
      <c r="I26" s="8"/>
      <c r="J26" s="8"/>
      <c r="K26" s="8"/>
      <c r="L26" s="8"/>
      <c r="M26" s="8"/>
      <c r="N26" s="8"/>
      <c r="O26" s="8"/>
      <c r="P26" s="8"/>
      <c r="Q26" s="8"/>
      <c r="R26" s="8"/>
      <c r="S26" s="8"/>
      <c r="T26" s="8"/>
      <c r="U26" s="8"/>
      <c r="V26" s="8"/>
      <c r="W26" s="8"/>
      <c r="X26" s="8"/>
      <c r="Y26" s="8"/>
      <c r="Z26" s="8"/>
    </row>
    <row r="27" spans="1:26" ht="15.75" customHeight="1" x14ac:dyDescent="0.45">
      <c r="A27" s="50" t="s">
        <v>1013</v>
      </c>
      <c r="B27" s="50" t="s">
        <v>69</v>
      </c>
      <c r="C27" s="51">
        <v>1</v>
      </c>
      <c r="D27" s="50" t="s">
        <v>981</v>
      </c>
      <c r="E27" s="50" t="s">
        <v>982</v>
      </c>
      <c r="F27" s="50" t="str">
        <f>UnitControlCenter!$B$3</f>
        <v>million metric tons / year</v>
      </c>
      <c r="G27" s="50" t="s">
        <v>1027</v>
      </c>
      <c r="H27" s="50"/>
      <c r="I27" s="50"/>
      <c r="J27" s="50"/>
      <c r="K27" s="50"/>
      <c r="L27" s="50"/>
      <c r="M27" s="50"/>
      <c r="N27" s="50"/>
      <c r="O27" s="50"/>
      <c r="P27" s="50"/>
      <c r="Q27" s="50"/>
      <c r="R27" s="50"/>
      <c r="S27" s="50"/>
      <c r="T27" s="8"/>
      <c r="U27" s="8"/>
      <c r="V27" s="8"/>
      <c r="W27" s="8"/>
      <c r="X27" s="8"/>
      <c r="Y27" s="8"/>
      <c r="Z27" s="8"/>
    </row>
    <row r="28" spans="1:26" ht="15.75" customHeight="1" x14ac:dyDescent="0.45">
      <c r="A28" s="8" t="s">
        <v>1028</v>
      </c>
      <c r="B28" s="8" t="s">
        <v>986</v>
      </c>
      <c r="C28" s="13">
        <v>1</v>
      </c>
      <c r="D28" s="8" t="s">
        <v>987</v>
      </c>
      <c r="E28" s="8" t="s">
        <v>988</v>
      </c>
      <c r="F28" s="8" t="str">
        <f>UnitControlCenter!$B$3</f>
        <v>million metric tons / year</v>
      </c>
      <c r="G28" s="8" t="s">
        <v>1029</v>
      </c>
      <c r="H28" s="8" t="s">
        <v>1030</v>
      </c>
      <c r="I28" s="8" t="s">
        <v>1031</v>
      </c>
      <c r="J28" s="8"/>
      <c r="K28" s="8"/>
      <c r="L28" s="8"/>
      <c r="M28" s="8"/>
      <c r="N28" s="8"/>
      <c r="O28" s="8"/>
      <c r="P28" s="8"/>
      <c r="Q28" s="8"/>
      <c r="R28" s="8"/>
      <c r="S28" s="8"/>
      <c r="T28" s="8"/>
      <c r="U28" s="8"/>
      <c r="V28" s="8"/>
      <c r="W28" s="8"/>
      <c r="X28" s="8"/>
      <c r="Y28" s="8"/>
      <c r="Z28" s="8"/>
    </row>
    <row r="29" spans="1:26" ht="15.75" customHeight="1" x14ac:dyDescent="0.45">
      <c r="A29" s="8" t="s">
        <v>1028</v>
      </c>
      <c r="B29" s="8" t="s">
        <v>1032</v>
      </c>
      <c r="C29" s="13">
        <v>1</v>
      </c>
      <c r="D29" s="8" t="s">
        <v>987</v>
      </c>
      <c r="E29" s="8" t="s">
        <v>988</v>
      </c>
      <c r="F29" s="8" t="str">
        <f>UnitControlCenter!$B$3</f>
        <v>million metric tons / year</v>
      </c>
      <c r="G29" s="8" t="s">
        <v>4133</v>
      </c>
      <c r="H29" s="8" t="s">
        <v>4134</v>
      </c>
      <c r="I29" s="8" t="s">
        <v>4135</v>
      </c>
      <c r="J29" s="8"/>
      <c r="K29" s="8"/>
      <c r="L29" s="8"/>
      <c r="M29" s="8"/>
      <c r="N29" s="8"/>
      <c r="O29" s="8"/>
      <c r="P29" s="8"/>
      <c r="Q29" s="8"/>
      <c r="R29" s="8"/>
      <c r="S29" s="8"/>
      <c r="T29" s="8"/>
      <c r="U29" s="8"/>
      <c r="V29" s="8"/>
      <c r="W29" s="8"/>
      <c r="X29" s="8"/>
      <c r="Y29" s="8"/>
      <c r="Z29" s="8"/>
    </row>
    <row r="30" spans="1:26" ht="15.75" customHeight="1" x14ac:dyDescent="0.45">
      <c r="A30" s="8" t="s">
        <v>1028</v>
      </c>
      <c r="B30" s="8" t="s">
        <v>1033</v>
      </c>
      <c r="C30" s="13">
        <v>1</v>
      </c>
      <c r="D30" s="8" t="s">
        <v>987</v>
      </c>
      <c r="E30" s="8" t="s">
        <v>988</v>
      </c>
      <c r="F30" s="8" t="str">
        <f>UnitControlCenter!$B$3</f>
        <v>million metric tons / year</v>
      </c>
      <c r="G30" s="8" t="s">
        <v>4136</v>
      </c>
      <c r="H30" s="8" t="s">
        <v>4137</v>
      </c>
      <c r="I30" s="8" t="s">
        <v>4138</v>
      </c>
      <c r="J30" s="8"/>
      <c r="K30" s="8"/>
      <c r="L30" s="8"/>
      <c r="M30" s="8"/>
      <c r="N30" s="8"/>
      <c r="O30" s="8"/>
      <c r="P30" s="8"/>
      <c r="Q30" s="8"/>
      <c r="R30" s="8"/>
      <c r="S30" s="8"/>
      <c r="T30" s="8"/>
      <c r="U30" s="8"/>
      <c r="V30" s="8"/>
      <c r="W30" s="8"/>
      <c r="X30" s="8"/>
      <c r="Y30" s="8"/>
      <c r="Z30" s="8"/>
    </row>
    <row r="31" spans="1:26" ht="15.75" customHeight="1" x14ac:dyDescent="0.45">
      <c r="A31" s="50" t="s">
        <v>1028</v>
      </c>
      <c r="B31" s="50" t="s">
        <v>1000</v>
      </c>
      <c r="C31" s="51">
        <v>0</v>
      </c>
      <c r="D31" s="50" t="s">
        <v>981</v>
      </c>
      <c r="E31" s="50" t="s">
        <v>982</v>
      </c>
      <c r="F31" s="50" t="str">
        <f>UnitControlCenter!$B$6</f>
        <v>g CO2 / 2019 USD</v>
      </c>
      <c r="G31" s="50" t="s">
        <v>1034</v>
      </c>
      <c r="H31" s="50"/>
      <c r="I31" s="50"/>
      <c r="J31" s="50"/>
      <c r="K31" s="50"/>
      <c r="L31" s="50"/>
      <c r="M31" s="50"/>
      <c r="N31" s="50"/>
      <c r="O31" s="50"/>
      <c r="P31" s="50"/>
      <c r="Q31" s="50"/>
      <c r="R31" s="50"/>
      <c r="S31" s="50"/>
      <c r="T31" s="8"/>
      <c r="U31" s="8"/>
      <c r="V31" s="8"/>
      <c r="W31" s="8"/>
      <c r="X31" s="8"/>
      <c r="Y31" s="8"/>
      <c r="Z31" s="8"/>
    </row>
    <row r="32" spans="1:26" ht="15.75" customHeight="1" x14ac:dyDescent="0.45">
      <c r="A32" s="8" t="s">
        <v>1035</v>
      </c>
      <c r="B32" s="8" t="s">
        <v>1036</v>
      </c>
      <c r="C32" s="13">
        <v>1</v>
      </c>
      <c r="D32" s="8" t="s">
        <v>981</v>
      </c>
      <c r="E32" s="8" t="s">
        <v>4139</v>
      </c>
      <c r="F32" s="8" t="str">
        <f>UnitControlCenter!$B$3</f>
        <v>million metric tons / year</v>
      </c>
      <c r="G32" s="8" t="s">
        <v>983</v>
      </c>
      <c r="H32" s="8"/>
      <c r="I32" s="8"/>
      <c r="J32" s="8"/>
      <c r="K32" s="8"/>
      <c r="L32" s="8"/>
      <c r="M32" s="8"/>
      <c r="N32" s="8"/>
      <c r="O32" s="8"/>
      <c r="P32" s="8"/>
      <c r="Q32" s="8"/>
      <c r="R32" s="8"/>
      <c r="S32" s="8"/>
      <c r="T32" s="8"/>
      <c r="U32" s="8"/>
      <c r="V32" s="8"/>
      <c r="W32" s="8"/>
      <c r="X32" s="8"/>
      <c r="Y32" s="8"/>
      <c r="Z32" s="8"/>
    </row>
    <row r="33" spans="1:26" ht="15.75" customHeight="1" x14ac:dyDescent="0.45">
      <c r="A33" s="8" t="s">
        <v>1035</v>
      </c>
      <c r="B33" s="8" t="s">
        <v>468</v>
      </c>
      <c r="C33" s="13">
        <v>1</v>
      </c>
      <c r="D33" s="8" t="s">
        <v>981</v>
      </c>
      <c r="E33" s="8" t="s">
        <v>4139</v>
      </c>
      <c r="F33" s="8" t="str">
        <f>UnitControlCenter!$B$3</f>
        <v>million metric tons / year</v>
      </c>
      <c r="G33" s="8" t="s">
        <v>1002</v>
      </c>
      <c r="H33" s="8"/>
      <c r="I33" s="8"/>
      <c r="J33" s="8"/>
      <c r="K33" s="8"/>
      <c r="L33" s="8"/>
      <c r="M33" s="8"/>
      <c r="N33" s="8"/>
      <c r="O33" s="8"/>
      <c r="P33" s="8"/>
      <c r="Q33" s="8"/>
      <c r="R33" s="8"/>
      <c r="S33" s="8"/>
      <c r="T33" s="8"/>
      <c r="U33" s="8"/>
      <c r="V33" s="8"/>
      <c r="W33" s="8"/>
      <c r="X33" s="8"/>
      <c r="Y33" s="8"/>
      <c r="Z33" s="8"/>
    </row>
    <row r="34" spans="1:26" ht="15.75" customHeight="1" x14ac:dyDescent="0.45">
      <c r="A34" s="8" t="s">
        <v>1035</v>
      </c>
      <c r="B34" s="8" t="s">
        <v>1003</v>
      </c>
      <c r="C34" s="13">
        <v>1</v>
      </c>
      <c r="D34" s="8" t="s">
        <v>981</v>
      </c>
      <c r="E34" s="8" t="s">
        <v>4139</v>
      </c>
      <c r="F34" s="8" t="str">
        <f>UnitControlCenter!$B$3</f>
        <v>million metric tons / year</v>
      </c>
      <c r="G34" s="8" t="s">
        <v>1004</v>
      </c>
      <c r="H34" s="8"/>
      <c r="I34" s="8"/>
      <c r="J34" s="8"/>
      <c r="K34" s="8"/>
      <c r="L34" s="8"/>
      <c r="M34" s="8"/>
      <c r="N34" s="8"/>
      <c r="O34" s="8"/>
      <c r="P34" s="8"/>
      <c r="Q34" s="8"/>
      <c r="R34" s="8"/>
      <c r="S34" s="8"/>
      <c r="T34" s="8"/>
      <c r="U34" s="8"/>
      <c r="V34" s="8"/>
      <c r="W34" s="8"/>
      <c r="X34" s="8"/>
      <c r="Y34" s="8"/>
      <c r="Z34" s="8"/>
    </row>
    <row r="35" spans="1:26" ht="15.75" customHeight="1" x14ac:dyDescent="0.45">
      <c r="A35" s="8" t="s">
        <v>1035</v>
      </c>
      <c r="B35" s="8" t="s">
        <v>1005</v>
      </c>
      <c r="C35" s="13">
        <v>1</v>
      </c>
      <c r="D35" s="8" t="s">
        <v>981</v>
      </c>
      <c r="E35" s="8" t="s">
        <v>4139</v>
      </c>
      <c r="F35" s="8" t="str">
        <f>UnitControlCenter!$B$3</f>
        <v>million metric tons / year</v>
      </c>
      <c r="G35" s="8" t="s">
        <v>1006</v>
      </c>
      <c r="H35" s="8"/>
      <c r="I35" s="8"/>
      <c r="J35" s="8"/>
      <c r="K35" s="8"/>
      <c r="L35" s="8"/>
      <c r="M35" s="8"/>
      <c r="N35" s="8"/>
      <c r="O35" s="8"/>
      <c r="P35" s="8"/>
      <c r="Q35" s="8"/>
      <c r="R35" s="8"/>
      <c r="S35" s="8"/>
      <c r="T35" s="8"/>
      <c r="U35" s="8"/>
      <c r="V35" s="8"/>
      <c r="W35" s="8"/>
      <c r="X35" s="8"/>
      <c r="Y35" s="8"/>
      <c r="Z35" s="8"/>
    </row>
    <row r="36" spans="1:26" ht="15.75" customHeight="1" x14ac:dyDescent="0.45">
      <c r="A36" s="8" t="s">
        <v>1035</v>
      </c>
      <c r="B36" s="8" t="s">
        <v>705</v>
      </c>
      <c r="C36" s="13">
        <v>1</v>
      </c>
      <c r="D36" s="8" t="s">
        <v>981</v>
      </c>
      <c r="E36" s="8" t="s">
        <v>4139</v>
      </c>
      <c r="F36" s="8" t="str">
        <f>UnitControlCenter!$B$3</f>
        <v>million metric tons / year</v>
      </c>
      <c r="G36" s="8" t="s">
        <v>1007</v>
      </c>
      <c r="H36" s="8"/>
      <c r="I36" s="8"/>
      <c r="J36" s="8"/>
      <c r="K36" s="8"/>
      <c r="L36" s="8"/>
      <c r="M36" s="8"/>
      <c r="N36" s="8"/>
      <c r="O36" s="8"/>
      <c r="P36" s="8"/>
      <c r="Q36" s="8"/>
      <c r="R36" s="8"/>
      <c r="S36" s="8"/>
      <c r="T36" s="8"/>
      <c r="U36" s="8"/>
      <c r="V36" s="8"/>
      <c r="W36" s="8"/>
      <c r="X36" s="8"/>
      <c r="Y36" s="8"/>
      <c r="Z36" s="8"/>
    </row>
    <row r="37" spans="1:26" ht="15.75" customHeight="1" x14ac:dyDescent="0.45">
      <c r="A37" s="8" t="s">
        <v>1035</v>
      </c>
      <c r="B37" s="8" t="s">
        <v>433</v>
      </c>
      <c r="C37" s="13">
        <v>1</v>
      </c>
      <c r="D37" s="8" t="s">
        <v>981</v>
      </c>
      <c r="E37" s="8" t="s">
        <v>4139</v>
      </c>
      <c r="F37" s="8" t="str">
        <f>UnitControlCenter!$B$3</f>
        <v>million metric tons / year</v>
      </c>
      <c r="G37" s="8" t="s">
        <v>1008</v>
      </c>
      <c r="H37" s="8"/>
      <c r="I37" s="8"/>
      <c r="J37" s="8"/>
      <c r="K37" s="8"/>
      <c r="L37" s="8"/>
      <c r="M37" s="8"/>
      <c r="N37" s="8"/>
      <c r="O37" s="8"/>
      <c r="P37" s="8"/>
      <c r="Q37" s="8"/>
      <c r="R37" s="8"/>
      <c r="S37" s="8"/>
      <c r="T37" s="8"/>
      <c r="U37" s="8"/>
      <c r="V37" s="8"/>
      <c r="W37" s="8"/>
      <c r="X37" s="8"/>
      <c r="Y37" s="8"/>
      <c r="Z37" s="8"/>
    </row>
    <row r="38" spans="1:26" ht="15.75" customHeight="1" x14ac:dyDescent="0.45">
      <c r="A38" s="50" t="s">
        <v>1035</v>
      </c>
      <c r="B38" s="50" t="s">
        <v>57</v>
      </c>
      <c r="C38" s="51">
        <v>1</v>
      </c>
      <c r="D38" s="50" t="s">
        <v>981</v>
      </c>
      <c r="E38" s="50" t="s">
        <v>4139</v>
      </c>
      <c r="F38" s="50" t="str">
        <f>UnitControlCenter!$B$3</f>
        <v>million metric tons / year</v>
      </c>
      <c r="G38" s="50" t="s">
        <v>1011</v>
      </c>
      <c r="H38" s="50"/>
      <c r="I38" s="50"/>
      <c r="J38" s="50"/>
      <c r="K38" s="50"/>
      <c r="L38" s="50"/>
      <c r="M38" s="50"/>
      <c r="N38" s="50"/>
      <c r="O38" s="50"/>
      <c r="P38" s="50"/>
      <c r="Q38" s="50"/>
      <c r="R38" s="50"/>
      <c r="S38" s="50"/>
      <c r="T38" s="8"/>
      <c r="U38" s="8"/>
      <c r="V38" s="8"/>
      <c r="W38" s="8"/>
      <c r="X38" s="8"/>
      <c r="Y38" s="8"/>
      <c r="Z38" s="8"/>
    </row>
    <row r="39" spans="1:26" ht="15.75" customHeight="1" x14ac:dyDescent="0.45">
      <c r="A39" s="8" t="s">
        <v>1037</v>
      </c>
      <c r="B39" s="8" t="s">
        <v>4140</v>
      </c>
      <c r="C39" s="13">
        <v>1</v>
      </c>
      <c r="D39" s="8" t="s">
        <v>987</v>
      </c>
      <c r="E39" s="8" t="s">
        <v>1038</v>
      </c>
      <c r="F39" s="8" t="str">
        <f>[2]UnitControlCenter!$B$7</f>
        <v>2018 dollars / ton CO2e abated, Annual average abatement potential (MtCO2e)</v>
      </c>
      <c r="G39" s="8" t="s">
        <v>4141</v>
      </c>
      <c r="H39" s="8"/>
      <c r="I39" s="8"/>
      <c r="J39" s="8"/>
      <c r="K39" s="8"/>
      <c r="L39" s="8"/>
      <c r="M39" s="8"/>
      <c r="N39" s="8"/>
      <c r="O39" s="8"/>
      <c r="P39" s="8"/>
      <c r="Q39" s="8"/>
      <c r="R39" s="8"/>
      <c r="S39" s="8"/>
      <c r="T39" s="8"/>
      <c r="U39" s="8"/>
      <c r="V39" s="8"/>
      <c r="W39" s="8"/>
      <c r="X39" s="8"/>
      <c r="Y39" s="8"/>
      <c r="Z39" s="8"/>
    </row>
    <row r="40" spans="1:26" ht="15.75" customHeight="1" x14ac:dyDescent="0.45">
      <c r="A40" s="50" t="s">
        <v>1037</v>
      </c>
      <c r="B40" s="50" t="s">
        <v>4142</v>
      </c>
      <c r="C40" s="51">
        <v>1</v>
      </c>
      <c r="D40" s="50" t="s">
        <v>987</v>
      </c>
      <c r="E40" s="50" t="s">
        <v>1038</v>
      </c>
      <c r="F40" s="50" t="str">
        <f>[2]UnitControlCenter!$B$7</f>
        <v>2018 dollars / ton CO2e abated, Annual average abatement potential (MtCO2e)</v>
      </c>
      <c r="G40" s="50" t="s">
        <v>1039</v>
      </c>
      <c r="H40" s="50"/>
      <c r="I40" s="50"/>
      <c r="J40" s="50"/>
      <c r="K40" s="50"/>
      <c r="L40" s="50"/>
      <c r="M40" s="50"/>
      <c r="N40" s="50"/>
      <c r="O40" s="50"/>
      <c r="P40" s="50"/>
      <c r="Q40" s="50"/>
      <c r="R40" s="50"/>
      <c r="S40" s="50"/>
      <c r="T40" s="8"/>
      <c r="U40" s="8"/>
      <c r="V40" s="8"/>
      <c r="W40" s="8"/>
      <c r="X40" s="8"/>
      <c r="Y40" s="8"/>
      <c r="Z40" s="8"/>
    </row>
    <row r="41" spans="1:26" ht="15.75" customHeight="1" x14ac:dyDescent="0.45">
      <c r="A41" s="8" t="s">
        <v>1040</v>
      </c>
      <c r="B41" s="8" t="s">
        <v>4143</v>
      </c>
      <c r="C41" s="13">
        <v>1</v>
      </c>
      <c r="D41" s="8" t="s">
        <v>987</v>
      </c>
      <c r="E41" s="8" t="s">
        <v>982</v>
      </c>
      <c r="F41" s="8" t="str">
        <f>UnitControlCenter!$B$8</f>
        <v>billion 2019 USD / year</v>
      </c>
      <c r="G41" s="8" t="s">
        <v>4144</v>
      </c>
      <c r="H41" s="8" t="s">
        <v>1041</v>
      </c>
      <c r="I41" s="8" t="s">
        <v>1042</v>
      </c>
      <c r="J41" s="8"/>
      <c r="K41" s="8"/>
      <c r="L41" s="8"/>
      <c r="M41" s="8"/>
      <c r="N41" s="8"/>
      <c r="O41" s="8"/>
      <c r="P41" s="8"/>
      <c r="Q41" s="8"/>
      <c r="R41" s="8"/>
      <c r="S41" s="8"/>
      <c r="T41" s="8"/>
      <c r="U41" s="8"/>
      <c r="V41" s="8"/>
      <c r="W41" s="8"/>
      <c r="X41" s="8"/>
      <c r="Y41" s="8"/>
      <c r="Z41" s="8"/>
    </row>
    <row r="42" spans="1:26" ht="15.75" customHeight="1" x14ac:dyDescent="0.45">
      <c r="A42" s="8" t="s">
        <v>1040</v>
      </c>
      <c r="B42" s="52" t="s">
        <v>1043</v>
      </c>
      <c r="C42" s="13">
        <v>1</v>
      </c>
      <c r="D42" s="8" t="s">
        <v>981</v>
      </c>
      <c r="E42" s="8" t="s">
        <v>982</v>
      </c>
      <c r="F42" s="8" t="str">
        <f>UnitControlCenter!$B$8</f>
        <v>billion 2019 USD / year</v>
      </c>
      <c r="G42" s="8" t="s">
        <v>4145</v>
      </c>
      <c r="H42" s="8"/>
      <c r="I42" s="8"/>
      <c r="J42" s="8"/>
      <c r="K42" s="8"/>
      <c r="L42" s="8"/>
      <c r="M42" s="8"/>
      <c r="N42" s="8"/>
      <c r="O42" s="8"/>
      <c r="P42" s="8"/>
      <c r="Q42" s="8"/>
      <c r="R42" s="8"/>
      <c r="S42" s="8"/>
      <c r="T42" s="8"/>
      <c r="U42" s="8"/>
      <c r="V42" s="8"/>
      <c r="W42" s="8"/>
      <c r="X42" s="8"/>
      <c r="Y42" s="8"/>
      <c r="Z42" s="8"/>
    </row>
    <row r="43" spans="1:26" ht="15.75" customHeight="1" x14ac:dyDescent="0.45">
      <c r="A43" s="8" t="s">
        <v>1040</v>
      </c>
      <c r="B43" s="8" t="s">
        <v>1044</v>
      </c>
      <c r="C43" s="13">
        <v>0</v>
      </c>
      <c r="D43" s="8" t="s">
        <v>987</v>
      </c>
      <c r="E43" s="8" t="s">
        <v>988</v>
      </c>
      <c r="F43" s="8" t="str">
        <f>UnitControlCenter!$B$8</f>
        <v>billion 2019 USD / year</v>
      </c>
      <c r="G43" s="8" t="s">
        <v>1045</v>
      </c>
      <c r="H43" s="8" t="s">
        <v>1046</v>
      </c>
      <c r="I43" s="8" t="s">
        <v>1047</v>
      </c>
      <c r="J43" s="8"/>
      <c r="K43" s="8"/>
      <c r="L43" s="8"/>
      <c r="M43" s="8"/>
      <c r="N43" s="8"/>
      <c r="O43" s="8"/>
      <c r="P43" s="8"/>
      <c r="Q43" s="8"/>
      <c r="R43" s="8"/>
      <c r="S43" s="8"/>
      <c r="T43" s="8"/>
      <c r="U43" s="8"/>
      <c r="V43" s="8"/>
      <c r="W43" s="8"/>
      <c r="X43" s="8"/>
      <c r="Y43" s="8"/>
      <c r="Z43" s="8"/>
    </row>
    <row r="44" spans="1:26" ht="15.75" customHeight="1" x14ac:dyDescent="0.45">
      <c r="A44" s="8" t="s">
        <v>1040</v>
      </c>
      <c r="B44" s="52" t="s">
        <v>1048</v>
      </c>
      <c r="C44" s="13">
        <v>0</v>
      </c>
      <c r="D44" s="8" t="s">
        <v>981</v>
      </c>
      <c r="E44" s="8" t="s">
        <v>982</v>
      </c>
      <c r="F44" s="8" t="str">
        <f>UnitControlCenter!$B$9</f>
        <v>billion 2019 USD / year</v>
      </c>
      <c r="G44" s="8" t="s">
        <v>1049</v>
      </c>
      <c r="H44" s="8"/>
      <c r="I44" s="8"/>
      <c r="J44" s="8"/>
      <c r="K44" s="8"/>
      <c r="L44" s="8"/>
      <c r="M44" s="8"/>
      <c r="N44" s="8"/>
      <c r="O44" s="8"/>
      <c r="P44" s="8"/>
      <c r="Q44" s="8"/>
      <c r="R44" s="8"/>
      <c r="S44" s="8"/>
      <c r="T44" s="8"/>
      <c r="U44" s="8"/>
      <c r="V44" s="8"/>
      <c r="W44" s="8"/>
      <c r="X44" s="8"/>
      <c r="Y44" s="8"/>
      <c r="Z44" s="8"/>
    </row>
    <row r="45" spans="1:26" ht="15.75" customHeight="1" x14ac:dyDescent="0.45">
      <c r="A45" s="50" t="s">
        <v>1040</v>
      </c>
      <c r="B45" s="53" t="s">
        <v>1050</v>
      </c>
      <c r="C45" s="51">
        <v>0</v>
      </c>
      <c r="D45" s="50" t="s">
        <v>981</v>
      </c>
      <c r="E45" s="50" t="s">
        <v>982</v>
      </c>
      <c r="F45" s="50" t="str">
        <f>UnitControlCenter!$B$8</f>
        <v>billion 2019 USD / year</v>
      </c>
      <c r="G45" s="50" t="s">
        <v>1051</v>
      </c>
      <c r="H45" s="50"/>
      <c r="I45" s="50"/>
      <c r="J45" s="50"/>
      <c r="K45" s="50"/>
      <c r="L45" s="50"/>
      <c r="M45" s="50"/>
      <c r="N45" s="50"/>
      <c r="O45" s="50"/>
      <c r="P45" s="50"/>
      <c r="Q45" s="50"/>
      <c r="R45" s="50"/>
      <c r="S45" s="50"/>
      <c r="T45" s="8"/>
      <c r="U45" s="8"/>
      <c r="V45" s="8"/>
      <c r="W45" s="8"/>
      <c r="X45" s="8"/>
      <c r="Y45" s="8"/>
      <c r="Z45" s="8"/>
    </row>
    <row r="46" spans="1:26" ht="15.75" customHeight="1" x14ac:dyDescent="0.45">
      <c r="A46" s="8" t="s">
        <v>1052</v>
      </c>
      <c r="B46" s="52" t="s">
        <v>1053</v>
      </c>
      <c r="C46" s="13">
        <v>0</v>
      </c>
      <c r="D46" s="8" t="s">
        <v>987</v>
      </c>
      <c r="E46" s="8" t="s">
        <v>982</v>
      </c>
      <c r="F46" s="8" t="str">
        <f>UnitControlCenter!$B$10</f>
        <v>jobs</v>
      </c>
      <c r="G46" s="8" t="s">
        <v>1054</v>
      </c>
      <c r="H46" s="8" t="s">
        <v>1055</v>
      </c>
      <c r="I46" s="8" t="s">
        <v>1056</v>
      </c>
      <c r="J46" s="8"/>
      <c r="K46" s="8"/>
      <c r="L46" s="8"/>
      <c r="M46" s="8"/>
      <c r="N46" s="8"/>
      <c r="O46" s="8"/>
      <c r="P46" s="8"/>
      <c r="Q46" s="8"/>
      <c r="R46" s="8"/>
      <c r="S46" s="8"/>
      <c r="T46" s="8"/>
      <c r="U46" s="8"/>
      <c r="V46" s="8"/>
      <c r="W46" s="8"/>
      <c r="X46" s="8"/>
      <c r="Y46" s="8"/>
      <c r="Z46" s="8"/>
    </row>
    <row r="47" spans="1:26" ht="15.75" customHeight="1" x14ac:dyDescent="0.45">
      <c r="A47" s="8" t="s">
        <v>1052</v>
      </c>
      <c r="B47" s="52" t="s">
        <v>1057</v>
      </c>
      <c r="C47" s="13">
        <v>0</v>
      </c>
      <c r="D47" s="8" t="s">
        <v>987</v>
      </c>
      <c r="E47" s="8" t="s">
        <v>982</v>
      </c>
      <c r="F47" s="8" t="str">
        <f>UnitControlCenter!$B$10</f>
        <v>jobs</v>
      </c>
      <c r="G47" s="8" t="s">
        <v>1058</v>
      </c>
      <c r="H47" s="8" t="s">
        <v>1059</v>
      </c>
      <c r="I47" s="8" t="s">
        <v>1060</v>
      </c>
      <c r="J47" s="8"/>
      <c r="K47" s="8"/>
      <c r="L47" s="8"/>
      <c r="M47" s="8"/>
      <c r="N47" s="8"/>
      <c r="O47" s="8"/>
      <c r="P47" s="8"/>
      <c r="Q47" s="8"/>
      <c r="R47" s="8"/>
      <c r="S47" s="8"/>
      <c r="T47" s="8"/>
      <c r="U47" s="8"/>
      <c r="V47" s="8"/>
      <c r="W47" s="8"/>
      <c r="X47" s="8"/>
      <c r="Y47" s="8"/>
      <c r="Z47" s="8"/>
    </row>
    <row r="48" spans="1:26" ht="15.75" customHeight="1" x14ac:dyDescent="0.45">
      <c r="A48" s="8" t="s">
        <v>1052</v>
      </c>
      <c r="B48" s="52" t="s">
        <v>1061</v>
      </c>
      <c r="C48" s="13">
        <v>0</v>
      </c>
      <c r="D48" s="8" t="s">
        <v>987</v>
      </c>
      <c r="E48" s="8" t="s">
        <v>982</v>
      </c>
      <c r="F48" s="8" t="str">
        <f>UnitControlCenter!$B$10</f>
        <v>jobs</v>
      </c>
      <c r="G48" s="8" t="s">
        <v>1062</v>
      </c>
      <c r="H48" s="8" t="s">
        <v>1063</v>
      </c>
      <c r="I48" s="8" t="s">
        <v>1064</v>
      </c>
      <c r="J48" s="8"/>
      <c r="K48" s="8"/>
      <c r="L48" s="8"/>
      <c r="M48" s="8"/>
      <c r="N48" s="8"/>
      <c r="O48" s="8"/>
      <c r="P48" s="8"/>
      <c r="Q48" s="8"/>
      <c r="R48" s="8"/>
      <c r="S48" s="8"/>
      <c r="T48" s="8"/>
      <c r="U48" s="8"/>
      <c r="V48" s="8"/>
      <c r="W48" s="8"/>
      <c r="X48" s="8"/>
      <c r="Y48" s="8"/>
      <c r="Z48" s="8"/>
    </row>
    <row r="49" spans="1:26" ht="15.75" customHeight="1" x14ac:dyDescent="0.45">
      <c r="A49" s="8" t="s">
        <v>1052</v>
      </c>
      <c r="B49" s="52" t="s">
        <v>4146</v>
      </c>
      <c r="C49" s="13">
        <v>0</v>
      </c>
      <c r="D49" s="8" t="s">
        <v>987</v>
      </c>
      <c r="E49" s="8" t="s">
        <v>982</v>
      </c>
      <c r="F49" s="8" t="str">
        <f>UnitControlCenter!$B$10</f>
        <v>jobs</v>
      </c>
      <c r="G49" s="8" t="s">
        <v>4147</v>
      </c>
      <c r="H49" s="8" t="s">
        <v>1055</v>
      </c>
      <c r="I49" s="8" t="s">
        <v>1056</v>
      </c>
      <c r="J49" s="8"/>
      <c r="K49" s="8"/>
      <c r="L49" s="8"/>
      <c r="M49" s="8"/>
      <c r="N49" s="8"/>
      <c r="O49" s="8"/>
      <c r="P49" s="8"/>
      <c r="Q49" s="8"/>
      <c r="R49" s="8"/>
      <c r="S49" s="8"/>
      <c r="T49" s="8"/>
      <c r="U49" s="8"/>
      <c r="V49" s="8"/>
      <c r="W49" s="8"/>
      <c r="X49" s="8"/>
      <c r="Y49" s="8"/>
      <c r="Z49" s="8"/>
    </row>
    <row r="50" spans="1:26" ht="15.75" customHeight="1" x14ac:dyDescent="0.45">
      <c r="A50" s="8" t="s">
        <v>1052</v>
      </c>
      <c r="B50" s="52" t="s">
        <v>1065</v>
      </c>
      <c r="C50" s="13">
        <v>0</v>
      </c>
      <c r="D50" s="8" t="s">
        <v>987</v>
      </c>
      <c r="E50" s="8" t="s">
        <v>982</v>
      </c>
      <c r="F50" s="8" t="str">
        <f>UnitControlCenter!$B$8</f>
        <v>billion 2019 USD / year</v>
      </c>
      <c r="G50" s="8" t="s">
        <v>1066</v>
      </c>
      <c r="H50" s="8" t="s">
        <v>1067</v>
      </c>
      <c r="I50" s="8" t="s">
        <v>1056</v>
      </c>
      <c r="J50" s="8"/>
      <c r="K50" s="8"/>
      <c r="L50" s="8"/>
      <c r="M50" s="8"/>
      <c r="N50" s="8"/>
      <c r="O50" s="8"/>
      <c r="P50" s="8"/>
      <c r="Q50" s="8"/>
      <c r="R50" s="8"/>
      <c r="S50" s="8"/>
      <c r="T50" s="8"/>
      <c r="U50" s="8"/>
      <c r="V50" s="8"/>
      <c r="W50" s="8"/>
      <c r="X50" s="8"/>
      <c r="Y50" s="8"/>
      <c r="Z50" s="8"/>
    </row>
    <row r="51" spans="1:26" ht="15.75" customHeight="1" x14ac:dyDescent="0.45">
      <c r="A51" s="8" t="s">
        <v>1052</v>
      </c>
      <c r="B51" s="52" t="s">
        <v>1068</v>
      </c>
      <c r="C51" s="13">
        <v>0</v>
      </c>
      <c r="D51" s="8" t="s">
        <v>987</v>
      </c>
      <c r="E51" s="8" t="s">
        <v>982</v>
      </c>
      <c r="F51" s="8" t="str">
        <f>UnitControlCenter!$B$12</f>
        <v>% change</v>
      </c>
      <c r="G51" s="8" t="s">
        <v>1069</v>
      </c>
      <c r="H51" s="8" t="s">
        <v>1067</v>
      </c>
      <c r="I51" s="8" t="s">
        <v>1056</v>
      </c>
      <c r="J51" s="8"/>
      <c r="K51" s="8"/>
      <c r="L51" s="8"/>
      <c r="M51" s="8"/>
      <c r="N51" s="8"/>
      <c r="O51" s="8"/>
      <c r="P51" s="8"/>
      <c r="Q51" s="8"/>
      <c r="R51" s="8"/>
      <c r="S51" s="8"/>
      <c r="T51" s="8"/>
      <c r="U51" s="8"/>
      <c r="V51" s="8"/>
      <c r="W51" s="8"/>
      <c r="X51" s="8"/>
      <c r="Y51" s="8"/>
      <c r="Z51" s="8"/>
    </row>
    <row r="52" spans="1:26" ht="15.75" customHeight="1" x14ac:dyDescent="0.45">
      <c r="A52" s="8" t="s">
        <v>1052</v>
      </c>
      <c r="B52" s="52" t="s">
        <v>1070</v>
      </c>
      <c r="C52" s="13">
        <v>0</v>
      </c>
      <c r="D52" s="8" t="s">
        <v>987</v>
      </c>
      <c r="E52" s="8" t="s">
        <v>982</v>
      </c>
      <c r="F52" s="8" t="str">
        <f>UnitControlCenter!$B$8</f>
        <v>billion 2019 USD / year</v>
      </c>
      <c r="G52" s="8" t="s">
        <v>1071</v>
      </c>
      <c r="H52" s="8" t="s">
        <v>1063</v>
      </c>
      <c r="I52" s="8" t="s">
        <v>1064</v>
      </c>
      <c r="J52" s="8"/>
      <c r="K52" s="8"/>
      <c r="L52" s="8"/>
      <c r="M52" s="8"/>
      <c r="N52" s="8"/>
      <c r="O52" s="8"/>
      <c r="P52" s="8"/>
      <c r="Q52" s="8"/>
      <c r="R52" s="8"/>
      <c r="S52" s="8"/>
      <c r="T52" s="8"/>
      <c r="U52" s="8"/>
      <c r="V52" s="8"/>
      <c r="W52" s="8"/>
      <c r="X52" s="8"/>
      <c r="Y52" s="8"/>
      <c r="Z52" s="8"/>
    </row>
    <row r="53" spans="1:26" ht="15.75" customHeight="1" x14ac:dyDescent="0.45">
      <c r="A53" s="8" t="s">
        <v>1052</v>
      </c>
      <c r="B53" s="52" t="s">
        <v>1072</v>
      </c>
      <c r="C53" s="13">
        <v>0</v>
      </c>
      <c r="D53" s="8" t="s">
        <v>987</v>
      </c>
      <c r="E53" s="8" t="s">
        <v>982</v>
      </c>
      <c r="F53" s="8" t="str">
        <f>UnitControlCenter!$B$8</f>
        <v>billion 2019 USD / year</v>
      </c>
      <c r="G53" s="8" t="s">
        <v>1073</v>
      </c>
      <c r="H53" s="8" t="s">
        <v>1074</v>
      </c>
      <c r="I53" s="8" t="s">
        <v>1056</v>
      </c>
      <c r="J53" s="8"/>
      <c r="K53" s="8"/>
      <c r="L53" s="8"/>
      <c r="M53" s="8"/>
      <c r="N53" s="8"/>
      <c r="O53" s="8"/>
      <c r="P53" s="8"/>
      <c r="Q53" s="8"/>
      <c r="R53" s="8"/>
      <c r="S53" s="8"/>
      <c r="T53" s="8"/>
      <c r="U53" s="8"/>
      <c r="V53" s="8"/>
      <c r="W53" s="8"/>
      <c r="X53" s="8"/>
      <c r="Y53" s="8"/>
      <c r="Z53" s="8"/>
    </row>
    <row r="54" spans="1:26" ht="15.75" customHeight="1" x14ac:dyDescent="0.45">
      <c r="A54" s="50" t="s">
        <v>1052</v>
      </c>
      <c r="B54" s="53" t="s">
        <v>1075</v>
      </c>
      <c r="C54" s="51">
        <v>0</v>
      </c>
      <c r="D54" s="50" t="s">
        <v>981</v>
      </c>
      <c r="E54" s="50" t="s">
        <v>982</v>
      </c>
      <c r="F54" s="50" t="str">
        <f>UnitControlCenter!$B$13</f>
        <v>2019 USD / employee-year</v>
      </c>
      <c r="G54" s="50" t="s">
        <v>1076</v>
      </c>
      <c r="H54" s="50"/>
      <c r="I54" s="50"/>
      <c r="J54" s="50"/>
      <c r="K54" s="50"/>
      <c r="L54" s="50"/>
      <c r="M54" s="50"/>
      <c r="N54" s="50"/>
      <c r="O54" s="50"/>
      <c r="P54" s="50"/>
      <c r="Q54" s="50"/>
      <c r="R54" s="50"/>
      <c r="S54" s="50"/>
      <c r="T54" s="8"/>
      <c r="U54" s="8"/>
      <c r="V54" s="8"/>
      <c r="W54" s="8"/>
      <c r="X54" s="8"/>
      <c r="Y54" s="8"/>
      <c r="Z54" s="8"/>
    </row>
    <row r="55" spans="1:26" ht="15.75" customHeight="1" x14ac:dyDescent="0.45">
      <c r="A55" s="8" t="s">
        <v>1052</v>
      </c>
      <c r="B55" s="8" t="s">
        <v>1077</v>
      </c>
      <c r="C55" s="13">
        <v>0</v>
      </c>
      <c r="D55" s="8" t="s">
        <v>987</v>
      </c>
      <c r="E55" s="8" t="s">
        <v>982</v>
      </c>
      <c r="F55" s="8" t="str">
        <f>UnitControlCenter!$B$8</f>
        <v>billion 2019 USD / year</v>
      </c>
      <c r="G55" s="8" t="s">
        <v>1078</v>
      </c>
      <c r="H55" s="8" t="s">
        <v>1063</v>
      </c>
      <c r="I55" s="8" t="s">
        <v>1064</v>
      </c>
      <c r="J55" s="8"/>
      <c r="K55" s="8"/>
      <c r="L55" s="8"/>
      <c r="M55" s="8"/>
      <c r="N55" s="8"/>
      <c r="O55" s="8"/>
      <c r="P55" s="8"/>
      <c r="Q55" s="8"/>
      <c r="R55" s="8"/>
      <c r="S55" s="8"/>
      <c r="T55" s="8"/>
      <c r="U55" s="8"/>
      <c r="V55" s="8"/>
      <c r="W55" s="8"/>
      <c r="X55" s="8"/>
      <c r="Y55" s="8"/>
      <c r="Z55" s="8"/>
    </row>
    <row r="56" spans="1:26" ht="15.75" customHeight="1" x14ac:dyDescent="0.45">
      <c r="A56" s="8" t="s">
        <v>1079</v>
      </c>
      <c r="B56" s="8" t="s">
        <v>1080</v>
      </c>
      <c r="C56" s="13">
        <v>1</v>
      </c>
      <c r="D56" s="8" t="s">
        <v>987</v>
      </c>
      <c r="E56" s="8" t="s">
        <v>982</v>
      </c>
      <c r="F56" s="8" t="str">
        <f>UnitControlCenter!$B$8</f>
        <v>billion 2019 USD / year</v>
      </c>
      <c r="G56" s="8" t="s">
        <v>1081</v>
      </c>
      <c r="H56" s="8" t="s">
        <v>1082</v>
      </c>
      <c r="I56" s="8" t="s">
        <v>1083</v>
      </c>
      <c r="J56" s="8"/>
      <c r="K56" s="8"/>
      <c r="L56" s="8"/>
      <c r="M56" s="8"/>
      <c r="N56" s="8"/>
      <c r="O56" s="8"/>
      <c r="P56" s="8"/>
      <c r="Q56" s="8"/>
      <c r="R56" s="8"/>
      <c r="S56" s="8"/>
      <c r="T56" s="8"/>
      <c r="U56" s="8"/>
      <c r="V56" s="8"/>
      <c r="W56" s="8"/>
      <c r="X56" s="8"/>
      <c r="Y56" s="8"/>
      <c r="Z56" s="8"/>
    </row>
    <row r="57" spans="1:26" ht="15.75" customHeight="1" x14ac:dyDescent="0.45">
      <c r="A57" s="8" t="s">
        <v>1079</v>
      </c>
      <c r="B57" s="8" t="s">
        <v>1084</v>
      </c>
      <c r="C57" s="13">
        <v>1</v>
      </c>
      <c r="D57" s="8" t="s">
        <v>987</v>
      </c>
      <c r="E57" s="8" t="s">
        <v>982</v>
      </c>
      <c r="F57" s="8" t="str">
        <f>UnitControlCenter!$B$8</f>
        <v>billion 2019 USD / year</v>
      </c>
      <c r="G57" s="8" t="s">
        <v>1085</v>
      </c>
      <c r="H57" s="8" t="s">
        <v>1086</v>
      </c>
      <c r="I57" s="8" t="s">
        <v>1087</v>
      </c>
      <c r="J57" s="8"/>
      <c r="K57" s="8"/>
      <c r="L57" s="8"/>
      <c r="M57" s="8"/>
      <c r="N57" s="8"/>
      <c r="O57" s="8"/>
      <c r="P57" s="8"/>
      <c r="Q57" s="8"/>
      <c r="R57" s="8"/>
      <c r="S57" s="8"/>
      <c r="T57" s="8"/>
      <c r="U57" s="8"/>
      <c r="V57" s="8"/>
      <c r="W57" s="8"/>
      <c r="X57" s="8"/>
      <c r="Y57" s="8"/>
      <c r="Z57" s="8"/>
    </row>
    <row r="58" spans="1:26" ht="15.75" customHeight="1" x14ac:dyDescent="0.45">
      <c r="A58" s="8" t="s">
        <v>1079</v>
      </c>
      <c r="B58" s="8" t="s">
        <v>1088</v>
      </c>
      <c r="C58" s="13">
        <v>1</v>
      </c>
      <c r="D58" s="8" t="s">
        <v>987</v>
      </c>
      <c r="E58" s="8" t="s">
        <v>982</v>
      </c>
      <c r="F58" s="8" t="str">
        <f>UnitControlCenter!$B$8</f>
        <v>billion 2019 USD / year</v>
      </c>
      <c r="G58" s="8" t="s">
        <v>1089</v>
      </c>
      <c r="H58" s="8" t="s">
        <v>1090</v>
      </c>
      <c r="I58" s="8" t="s">
        <v>1091</v>
      </c>
      <c r="J58" s="8"/>
      <c r="K58" s="8"/>
      <c r="L58" s="8"/>
      <c r="M58" s="8"/>
      <c r="N58" s="8"/>
      <c r="O58" s="8"/>
      <c r="P58" s="8"/>
      <c r="Q58" s="8"/>
      <c r="R58" s="8"/>
      <c r="S58" s="8"/>
      <c r="T58" s="8"/>
      <c r="U58" s="8"/>
      <c r="V58" s="8"/>
      <c r="W58" s="8"/>
      <c r="X58" s="8"/>
      <c r="Y58" s="8"/>
      <c r="Z58" s="8"/>
    </row>
    <row r="59" spans="1:26" ht="15.75" customHeight="1" x14ac:dyDescent="0.45">
      <c r="A59" s="8" t="s">
        <v>1079</v>
      </c>
      <c r="B59" s="8" t="s">
        <v>1092</v>
      </c>
      <c r="C59" s="13">
        <v>1</v>
      </c>
      <c r="D59" s="8" t="s">
        <v>987</v>
      </c>
      <c r="E59" s="8" t="s">
        <v>982</v>
      </c>
      <c r="F59" s="8" t="str">
        <f>UnitControlCenter!$B$8</f>
        <v>billion 2019 USD / year</v>
      </c>
      <c r="G59" s="8" t="s">
        <v>1093</v>
      </c>
      <c r="H59" s="8" t="s">
        <v>1086</v>
      </c>
      <c r="I59" s="8" t="s">
        <v>1094</v>
      </c>
      <c r="J59" s="8"/>
      <c r="K59" s="8"/>
      <c r="L59" s="8"/>
      <c r="M59" s="8"/>
      <c r="N59" s="8"/>
      <c r="O59" s="8"/>
      <c r="P59" s="8"/>
      <c r="Q59" s="8"/>
      <c r="R59" s="8"/>
      <c r="S59" s="8"/>
      <c r="T59" s="8"/>
      <c r="U59" s="8"/>
      <c r="V59" s="8"/>
      <c r="W59" s="8"/>
      <c r="X59" s="8"/>
      <c r="Y59" s="8"/>
      <c r="Z59" s="8"/>
    </row>
    <row r="60" spans="1:26" ht="15.75" customHeight="1" x14ac:dyDescent="0.45">
      <c r="A60" s="8" t="s">
        <v>1079</v>
      </c>
      <c r="B60" s="8" t="s">
        <v>1095</v>
      </c>
      <c r="C60" s="13">
        <v>1</v>
      </c>
      <c r="D60" s="8" t="s">
        <v>987</v>
      </c>
      <c r="E60" s="8" t="s">
        <v>982</v>
      </c>
      <c r="F60" s="8" t="str">
        <f>UnitControlCenter!$B$8</f>
        <v>billion 2019 USD / year</v>
      </c>
      <c r="G60" s="8" t="s">
        <v>1096</v>
      </c>
      <c r="H60" s="8" t="s">
        <v>1086</v>
      </c>
      <c r="I60" s="8" t="s">
        <v>1097</v>
      </c>
      <c r="J60" s="8"/>
      <c r="K60" s="8"/>
      <c r="L60" s="8"/>
      <c r="M60" s="8"/>
      <c r="N60" s="8"/>
      <c r="O60" s="8"/>
      <c r="P60" s="8"/>
      <c r="Q60" s="8"/>
      <c r="R60" s="8"/>
      <c r="S60" s="8"/>
      <c r="T60" s="8"/>
      <c r="U60" s="8"/>
      <c r="V60" s="8"/>
      <c r="W60" s="8"/>
      <c r="X60" s="8"/>
      <c r="Y60" s="8"/>
      <c r="Z60" s="8"/>
    </row>
    <row r="61" spans="1:26" ht="15.75" customHeight="1" x14ac:dyDescent="0.45">
      <c r="A61" s="8" t="s">
        <v>1079</v>
      </c>
      <c r="B61" s="8" t="s">
        <v>1098</v>
      </c>
      <c r="C61" s="13">
        <v>1</v>
      </c>
      <c r="D61" s="8" t="s">
        <v>987</v>
      </c>
      <c r="E61" s="8" t="s">
        <v>982</v>
      </c>
      <c r="F61" s="8" t="str">
        <f>UnitControlCenter!$B$8</f>
        <v>billion 2019 USD / year</v>
      </c>
      <c r="G61" s="8" t="s">
        <v>1099</v>
      </c>
      <c r="H61" s="8" t="s">
        <v>1090</v>
      </c>
      <c r="I61" s="8" t="s">
        <v>1091</v>
      </c>
      <c r="J61" s="8"/>
      <c r="K61" s="8"/>
      <c r="L61" s="8"/>
      <c r="M61" s="8"/>
      <c r="N61" s="8"/>
      <c r="O61" s="8"/>
      <c r="P61" s="8"/>
      <c r="Q61" s="8"/>
      <c r="R61" s="8"/>
      <c r="S61" s="8"/>
      <c r="T61" s="8"/>
      <c r="U61" s="8"/>
      <c r="V61" s="8"/>
      <c r="W61" s="8"/>
      <c r="X61" s="8"/>
      <c r="Y61" s="8"/>
      <c r="Z61" s="8"/>
    </row>
    <row r="62" spans="1:26" ht="15.75" customHeight="1" x14ac:dyDescent="0.45">
      <c r="A62" s="8" t="s">
        <v>1079</v>
      </c>
      <c r="B62" s="8" t="s">
        <v>1100</v>
      </c>
      <c r="C62" s="13">
        <v>1</v>
      </c>
      <c r="D62" s="8" t="s">
        <v>987</v>
      </c>
      <c r="E62" s="8" t="s">
        <v>982</v>
      </c>
      <c r="F62" s="8" t="str">
        <f>UnitControlCenter!$B$8</f>
        <v>billion 2019 USD / year</v>
      </c>
      <c r="G62" s="8" t="s">
        <v>1101</v>
      </c>
      <c r="H62" s="8" t="s">
        <v>1090</v>
      </c>
      <c r="I62" s="8" t="s">
        <v>1091</v>
      </c>
      <c r="J62" s="8"/>
      <c r="K62" s="8"/>
      <c r="L62" s="8"/>
      <c r="M62" s="8"/>
      <c r="N62" s="8"/>
      <c r="O62" s="8"/>
      <c r="P62" s="8"/>
      <c r="Q62" s="8"/>
      <c r="R62" s="8"/>
      <c r="S62" s="8"/>
      <c r="T62" s="8"/>
      <c r="U62" s="8"/>
      <c r="V62" s="8"/>
      <c r="W62" s="8"/>
      <c r="X62" s="8"/>
      <c r="Y62" s="8"/>
      <c r="Z62" s="8"/>
    </row>
    <row r="63" spans="1:26" ht="15.75" customHeight="1" x14ac:dyDescent="0.45">
      <c r="A63" s="8" t="s">
        <v>1079</v>
      </c>
      <c r="B63" s="8" t="s">
        <v>1102</v>
      </c>
      <c r="C63" s="13">
        <v>1</v>
      </c>
      <c r="D63" s="8" t="s">
        <v>987</v>
      </c>
      <c r="E63" s="8" t="s">
        <v>982</v>
      </c>
      <c r="F63" s="8" t="str">
        <f>UnitControlCenter!$B$8</f>
        <v>billion 2019 USD / year</v>
      </c>
      <c r="G63" s="8" t="s">
        <v>1103</v>
      </c>
      <c r="H63" s="8" t="s">
        <v>1090</v>
      </c>
      <c r="I63" s="8" t="s">
        <v>1091</v>
      </c>
      <c r="J63" s="8"/>
      <c r="K63" s="8"/>
      <c r="L63" s="8"/>
      <c r="M63" s="8"/>
      <c r="N63" s="8"/>
      <c r="O63" s="8"/>
      <c r="P63" s="8"/>
      <c r="Q63" s="8"/>
      <c r="R63" s="8"/>
      <c r="S63" s="8"/>
      <c r="T63" s="8"/>
      <c r="U63" s="8"/>
      <c r="V63" s="8"/>
      <c r="W63" s="8"/>
      <c r="X63" s="8"/>
      <c r="Y63" s="8"/>
      <c r="Z63" s="8"/>
    </row>
    <row r="64" spans="1:26" ht="15.75" customHeight="1" x14ac:dyDescent="0.45">
      <c r="A64" s="50" t="s">
        <v>1079</v>
      </c>
      <c r="B64" s="50" t="s">
        <v>1104</v>
      </c>
      <c r="C64" s="51">
        <v>1</v>
      </c>
      <c r="D64" s="50" t="s">
        <v>987</v>
      </c>
      <c r="E64" s="50" t="s">
        <v>982</v>
      </c>
      <c r="F64" s="50" t="str">
        <f>UnitControlCenter!$B$8</f>
        <v>billion 2019 USD / year</v>
      </c>
      <c r="G64" s="50" t="s">
        <v>1105</v>
      </c>
      <c r="H64" s="50" t="s">
        <v>1090</v>
      </c>
      <c r="I64" s="50" t="s">
        <v>1106</v>
      </c>
      <c r="J64" s="50"/>
      <c r="K64" s="50"/>
      <c r="L64" s="50"/>
      <c r="M64" s="50"/>
      <c r="N64" s="50"/>
      <c r="O64" s="50"/>
      <c r="P64" s="50"/>
      <c r="Q64" s="50"/>
      <c r="R64" s="50"/>
      <c r="S64" s="50"/>
      <c r="T64" s="8"/>
      <c r="U64" s="8"/>
      <c r="V64" s="8"/>
      <c r="W64" s="8"/>
      <c r="X64" s="8"/>
      <c r="Y64" s="8"/>
      <c r="Z64" s="8"/>
    </row>
    <row r="65" spans="1:26" ht="15.75" customHeight="1" x14ac:dyDescent="0.45">
      <c r="A65" s="8" t="s">
        <v>1079</v>
      </c>
      <c r="B65" s="8" t="s">
        <v>1107</v>
      </c>
      <c r="C65" s="13">
        <v>1</v>
      </c>
      <c r="D65" s="8" t="s">
        <v>987</v>
      </c>
      <c r="E65" s="8" t="s">
        <v>982</v>
      </c>
      <c r="F65" s="8" t="str">
        <f>UnitControlCenter!$B$8</f>
        <v>billion 2019 USD / year</v>
      </c>
      <c r="G65" s="8" t="s">
        <v>1108</v>
      </c>
      <c r="H65" s="8" t="s">
        <v>1090</v>
      </c>
      <c r="I65" s="8" t="s">
        <v>1109</v>
      </c>
      <c r="J65" s="8"/>
      <c r="K65" s="8"/>
      <c r="L65" s="8"/>
      <c r="M65" s="8"/>
      <c r="N65" s="8"/>
      <c r="O65" s="8"/>
      <c r="P65" s="8"/>
      <c r="Q65" s="8"/>
      <c r="R65" s="8"/>
      <c r="S65" s="8"/>
      <c r="T65" s="8"/>
      <c r="U65" s="8"/>
      <c r="V65" s="8"/>
      <c r="W65" s="8"/>
      <c r="X65" s="8"/>
      <c r="Y65" s="8"/>
      <c r="Z65" s="8"/>
    </row>
    <row r="66" spans="1:26" ht="15.75" customHeight="1" x14ac:dyDescent="0.45">
      <c r="A66" s="8" t="s">
        <v>1110</v>
      </c>
      <c r="B66" s="8" t="s">
        <v>4148</v>
      </c>
      <c r="C66" s="13">
        <v>1</v>
      </c>
      <c r="D66" s="8" t="s">
        <v>981</v>
      </c>
      <c r="E66" s="8" t="s">
        <v>4149</v>
      </c>
      <c r="F66" s="8" t="str">
        <f>UnitControlCenter!$B$11</f>
        <v>incidents / year</v>
      </c>
      <c r="G66" s="8" t="s">
        <v>4150</v>
      </c>
      <c r="H66" s="8"/>
      <c r="I66" s="8"/>
      <c r="J66" s="8"/>
      <c r="K66" s="8"/>
      <c r="L66" s="8"/>
      <c r="M66" s="8"/>
      <c r="N66" s="8"/>
      <c r="O66" s="8"/>
      <c r="P66" s="8"/>
      <c r="Q66" s="8"/>
      <c r="R66" s="8"/>
      <c r="S66" s="8"/>
      <c r="T66" s="8"/>
      <c r="U66" s="8"/>
      <c r="V66" s="8"/>
      <c r="W66" s="8"/>
      <c r="X66" s="8"/>
      <c r="Y66" s="8"/>
      <c r="Z66" s="8"/>
    </row>
    <row r="67" spans="1:26" ht="15.75" customHeight="1" x14ac:dyDescent="0.45">
      <c r="A67" s="8" t="s">
        <v>1110</v>
      </c>
      <c r="B67" s="8" t="s">
        <v>1111</v>
      </c>
      <c r="C67" s="13">
        <v>1</v>
      </c>
      <c r="D67" s="8" t="s">
        <v>981</v>
      </c>
      <c r="E67" s="8" t="s">
        <v>982</v>
      </c>
      <c r="F67" s="8" t="str">
        <f>UnitControlCenter!$B$11</f>
        <v>incidents / year</v>
      </c>
      <c r="G67" s="8" t="s">
        <v>4150</v>
      </c>
      <c r="H67" s="8"/>
      <c r="I67" s="8"/>
      <c r="J67" s="8"/>
      <c r="K67" s="8"/>
      <c r="L67" s="8"/>
      <c r="M67" s="8"/>
      <c r="N67" s="8"/>
      <c r="O67" s="8"/>
      <c r="P67" s="8"/>
      <c r="Q67" s="8"/>
      <c r="R67" s="8"/>
      <c r="S67" s="8"/>
      <c r="T67" s="8"/>
      <c r="U67" s="8"/>
      <c r="V67" s="8"/>
      <c r="W67" s="8"/>
      <c r="X67" s="8"/>
      <c r="Y67" s="8"/>
      <c r="Z67" s="8"/>
    </row>
    <row r="68" spans="1:26" ht="15.75" customHeight="1" x14ac:dyDescent="0.45">
      <c r="A68" s="8" t="s">
        <v>1110</v>
      </c>
      <c r="B68" s="8" t="s">
        <v>1112</v>
      </c>
      <c r="C68" s="13">
        <v>1</v>
      </c>
      <c r="D68" s="8" t="s">
        <v>981</v>
      </c>
      <c r="E68" s="8" t="s">
        <v>982</v>
      </c>
      <c r="F68" s="8" t="str">
        <f>UnitControlCenter!$B$8</f>
        <v>billion 2019 USD / year</v>
      </c>
      <c r="G68" s="8" t="s">
        <v>1113</v>
      </c>
      <c r="H68" s="8"/>
      <c r="I68" s="8"/>
      <c r="J68" s="8"/>
      <c r="K68" s="8"/>
      <c r="L68" s="8"/>
      <c r="M68" s="8"/>
      <c r="N68" s="8"/>
      <c r="O68" s="8"/>
      <c r="P68" s="8"/>
      <c r="Q68" s="8"/>
      <c r="R68" s="8"/>
      <c r="S68" s="8"/>
      <c r="T68" s="8"/>
      <c r="U68" s="8"/>
      <c r="V68" s="8"/>
      <c r="W68" s="8"/>
      <c r="X68" s="8"/>
      <c r="Y68" s="8"/>
      <c r="Z68" s="8"/>
    </row>
    <row r="69" spans="1:26" ht="15.75" customHeight="1" x14ac:dyDescent="0.45">
      <c r="A69" s="8" t="s">
        <v>1110</v>
      </c>
      <c r="B69" s="8" t="s">
        <v>1114</v>
      </c>
      <c r="C69" s="13">
        <v>0</v>
      </c>
      <c r="D69" s="8" t="s">
        <v>981</v>
      </c>
      <c r="E69" s="8" t="s">
        <v>982</v>
      </c>
      <c r="F69" s="8" t="str">
        <f>UnitControlCenter!$B$11</f>
        <v>incidents / year</v>
      </c>
      <c r="G69" s="8" t="s">
        <v>1115</v>
      </c>
      <c r="H69" s="8"/>
      <c r="I69" s="8"/>
      <c r="J69" s="8"/>
      <c r="K69" s="8"/>
      <c r="L69" s="8"/>
      <c r="M69" s="8"/>
      <c r="N69" s="8"/>
      <c r="O69" s="8"/>
      <c r="P69" s="8"/>
      <c r="Q69" s="8"/>
      <c r="R69" s="8"/>
      <c r="S69" s="8"/>
      <c r="T69" s="8"/>
      <c r="U69" s="8"/>
      <c r="V69" s="8"/>
      <c r="W69" s="8"/>
      <c r="X69" s="8"/>
      <c r="Y69" s="8"/>
      <c r="Z69" s="8"/>
    </row>
    <row r="70" spans="1:26" ht="15.75" customHeight="1" x14ac:dyDescent="0.45">
      <c r="A70" s="8" t="s">
        <v>1110</v>
      </c>
      <c r="B70" s="8" t="s">
        <v>1116</v>
      </c>
      <c r="C70" s="13">
        <v>0</v>
      </c>
      <c r="D70" s="8" t="s">
        <v>981</v>
      </c>
      <c r="E70" s="8" t="s">
        <v>982</v>
      </c>
      <c r="F70" s="8" t="str">
        <f>UnitControlCenter!$B$11</f>
        <v>incidents / year</v>
      </c>
      <c r="G70" s="8" t="s">
        <v>1117</v>
      </c>
      <c r="H70" s="8"/>
      <c r="I70" s="8"/>
      <c r="J70" s="8"/>
      <c r="K70" s="8"/>
      <c r="L70" s="8"/>
      <c r="M70" s="8"/>
      <c r="N70" s="8"/>
      <c r="O70" s="8"/>
      <c r="P70" s="8"/>
      <c r="Q70" s="8"/>
      <c r="R70" s="8"/>
      <c r="S70" s="8"/>
      <c r="T70" s="8"/>
      <c r="U70" s="8"/>
      <c r="V70" s="8"/>
      <c r="W70" s="8"/>
      <c r="X70" s="8"/>
      <c r="Y70" s="8"/>
      <c r="Z70" s="8"/>
    </row>
    <row r="71" spans="1:26" ht="15.75" customHeight="1" x14ac:dyDescent="0.45">
      <c r="A71" s="8" t="s">
        <v>1110</v>
      </c>
      <c r="B71" s="8" t="s">
        <v>1118</v>
      </c>
      <c r="C71" s="13">
        <v>0</v>
      </c>
      <c r="D71" s="8" t="s">
        <v>981</v>
      </c>
      <c r="E71" s="8" t="s">
        <v>982</v>
      </c>
      <c r="F71" s="8" t="str">
        <f>UnitControlCenter!$B$11</f>
        <v>incidents / year</v>
      </c>
      <c r="G71" s="8" t="s">
        <v>1119</v>
      </c>
      <c r="H71" s="8"/>
      <c r="I71" s="8"/>
      <c r="J71" s="8"/>
      <c r="K71" s="8"/>
      <c r="L71" s="8"/>
      <c r="M71" s="8"/>
      <c r="N71" s="8"/>
      <c r="O71" s="8"/>
      <c r="P71" s="8"/>
      <c r="Q71" s="8"/>
      <c r="R71" s="8"/>
      <c r="S71" s="8"/>
      <c r="T71" s="8"/>
      <c r="U71" s="8"/>
      <c r="V71" s="8"/>
      <c r="W71" s="8"/>
      <c r="X71" s="8"/>
      <c r="Y71" s="8"/>
      <c r="Z71" s="8"/>
    </row>
    <row r="72" spans="1:26" ht="15.75" customHeight="1" x14ac:dyDescent="0.45">
      <c r="A72" s="8" t="s">
        <v>1110</v>
      </c>
      <c r="B72" s="8" t="s">
        <v>1120</v>
      </c>
      <c r="C72" s="13">
        <v>0</v>
      </c>
      <c r="D72" s="8" t="s">
        <v>981</v>
      </c>
      <c r="E72" s="8" t="s">
        <v>982</v>
      </c>
      <c r="F72" s="8" t="str">
        <f>UnitControlCenter!$B$11</f>
        <v>incidents / year</v>
      </c>
      <c r="G72" s="8" t="s">
        <v>1121</v>
      </c>
      <c r="H72" s="8"/>
      <c r="I72" s="8"/>
      <c r="J72" s="8"/>
      <c r="K72" s="8"/>
      <c r="L72" s="8"/>
      <c r="M72" s="8"/>
      <c r="N72" s="8"/>
      <c r="O72" s="8"/>
      <c r="P72" s="8"/>
      <c r="Q72" s="8"/>
      <c r="R72" s="8"/>
      <c r="S72" s="8"/>
      <c r="T72" s="8"/>
      <c r="U72" s="8"/>
      <c r="V72" s="8"/>
      <c r="W72" s="8"/>
      <c r="X72" s="8"/>
      <c r="Y72" s="8"/>
      <c r="Z72" s="8"/>
    </row>
    <row r="73" spans="1:26" ht="15.75" customHeight="1" x14ac:dyDescent="0.45">
      <c r="A73" s="50" t="s">
        <v>1110</v>
      </c>
      <c r="B73" s="50" t="s">
        <v>1122</v>
      </c>
      <c r="C73" s="51">
        <v>0</v>
      </c>
      <c r="D73" s="50" t="s">
        <v>981</v>
      </c>
      <c r="E73" s="50" t="s">
        <v>982</v>
      </c>
      <c r="F73" s="50" t="str">
        <f>UnitControlCenter!$B$11</f>
        <v>incidents / year</v>
      </c>
      <c r="G73" s="50" t="s">
        <v>1123</v>
      </c>
      <c r="H73" s="50"/>
      <c r="I73" s="50"/>
      <c r="J73" s="50"/>
      <c r="K73" s="50"/>
      <c r="L73" s="50"/>
      <c r="M73" s="50"/>
      <c r="N73" s="50"/>
      <c r="O73" s="50"/>
      <c r="P73" s="50"/>
      <c r="Q73" s="50"/>
      <c r="R73" s="50"/>
      <c r="S73" s="50"/>
      <c r="T73" s="8"/>
      <c r="U73" s="8"/>
      <c r="V73" s="8"/>
      <c r="W73" s="8"/>
      <c r="X73" s="8"/>
      <c r="Y73" s="8"/>
      <c r="Z73" s="8"/>
    </row>
    <row r="74" spans="1:26" ht="15.75" customHeight="1" x14ac:dyDescent="0.45">
      <c r="A74" s="8" t="s">
        <v>1110</v>
      </c>
      <c r="B74" s="8" t="s">
        <v>1124</v>
      </c>
      <c r="C74" s="13">
        <v>0</v>
      </c>
      <c r="D74" s="8" t="s">
        <v>981</v>
      </c>
      <c r="E74" s="8" t="s">
        <v>982</v>
      </c>
      <c r="F74" s="8" t="str">
        <f>UnitControlCenter!$B$11</f>
        <v>incidents / year</v>
      </c>
      <c r="G74" s="8" t="s">
        <v>1125</v>
      </c>
      <c r="H74" s="8"/>
      <c r="I74" s="8"/>
      <c r="J74" s="8"/>
      <c r="K74" s="8"/>
      <c r="L74" s="8"/>
      <c r="M74" s="8"/>
      <c r="N74" s="8"/>
      <c r="O74" s="8"/>
      <c r="P74" s="8"/>
      <c r="Q74" s="8"/>
      <c r="R74" s="8"/>
      <c r="S74" s="8"/>
      <c r="T74" s="8"/>
      <c r="U74" s="8"/>
      <c r="V74" s="8"/>
      <c r="W74" s="8"/>
      <c r="X74" s="8"/>
      <c r="Y74" s="8"/>
      <c r="Z74" s="8"/>
    </row>
    <row r="75" spans="1:26" ht="15.75" customHeight="1" x14ac:dyDescent="0.45">
      <c r="A75" s="8" t="s">
        <v>1110</v>
      </c>
      <c r="B75" s="8" t="s">
        <v>1126</v>
      </c>
      <c r="C75" s="13">
        <v>0</v>
      </c>
      <c r="D75" s="8" t="s">
        <v>981</v>
      </c>
      <c r="E75" s="8" t="s">
        <v>982</v>
      </c>
      <c r="F75" s="8" t="str">
        <f>UnitControlCenter!$B$11</f>
        <v>incidents / year</v>
      </c>
      <c r="G75" s="8" t="s">
        <v>1127</v>
      </c>
      <c r="H75" s="8"/>
      <c r="I75" s="8"/>
      <c r="J75" s="8"/>
      <c r="K75" s="8"/>
      <c r="L75" s="8"/>
      <c r="M75" s="8"/>
      <c r="N75" s="8"/>
      <c r="O75" s="8"/>
      <c r="P75" s="8"/>
      <c r="Q75" s="8"/>
      <c r="R75" s="8"/>
      <c r="S75" s="8"/>
      <c r="T75" s="8"/>
      <c r="U75" s="8"/>
      <c r="V75" s="8"/>
      <c r="W75" s="8"/>
      <c r="X75" s="8"/>
      <c r="Y75" s="8"/>
      <c r="Z75" s="8"/>
    </row>
    <row r="76" spans="1:26" ht="15.75" customHeight="1" x14ac:dyDescent="0.45">
      <c r="A76" s="8" t="s">
        <v>1128</v>
      </c>
      <c r="B76" s="8" t="s">
        <v>1129</v>
      </c>
      <c r="C76" s="13">
        <v>1</v>
      </c>
      <c r="D76" s="8" t="s">
        <v>987</v>
      </c>
      <c r="E76" s="8" t="s">
        <v>988</v>
      </c>
      <c r="F76" s="8" t="str">
        <f>UnitControlCenter!$B$15</f>
        <v>terawatt-hours (TWh) / year</v>
      </c>
      <c r="G76" s="8" t="s">
        <v>1130</v>
      </c>
      <c r="H76" s="8" t="s">
        <v>1131</v>
      </c>
      <c r="I76" s="8" t="s">
        <v>1132</v>
      </c>
      <c r="J76" s="8"/>
      <c r="K76" s="8"/>
      <c r="L76" s="8"/>
      <c r="M76" s="8"/>
      <c r="N76" s="8"/>
      <c r="O76" s="8"/>
      <c r="P76" s="8"/>
      <c r="Q76" s="8"/>
      <c r="R76" s="8"/>
      <c r="S76" s="8"/>
      <c r="T76" s="8"/>
      <c r="U76" s="8"/>
      <c r="V76" s="8"/>
      <c r="W76" s="8"/>
      <c r="X76" s="8"/>
      <c r="Y76" s="8"/>
      <c r="Z76" s="8"/>
    </row>
    <row r="77" spans="1:26" ht="15.75" customHeight="1" x14ac:dyDescent="0.45">
      <c r="A77" s="8" t="s">
        <v>1128</v>
      </c>
      <c r="B77" s="8" t="s">
        <v>1133</v>
      </c>
      <c r="C77" s="13">
        <v>1</v>
      </c>
      <c r="D77" s="8" t="s">
        <v>987</v>
      </c>
      <c r="E77" s="8" t="s">
        <v>982</v>
      </c>
      <c r="F77" s="8" t="str">
        <f>UnitControlCenter!$B$15</f>
        <v>terawatt-hours (TWh) / year</v>
      </c>
      <c r="G77" s="8" t="s">
        <v>1134</v>
      </c>
      <c r="H77" s="8" t="s">
        <v>1135</v>
      </c>
      <c r="I77" s="8" t="s">
        <v>1136</v>
      </c>
      <c r="J77" s="8"/>
      <c r="K77" s="8"/>
      <c r="L77" s="8"/>
      <c r="M77" s="8"/>
      <c r="N77" s="8"/>
      <c r="O77" s="8"/>
      <c r="P77" s="8"/>
      <c r="Q77" s="8"/>
      <c r="R77" s="8"/>
      <c r="S77" s="8"/>
      <c r="T77" s="8"/>
      <c r="U77" s="8"/>
      <c r="V77" s="8"/>
      <c r="W77" s="8"/>
      <c r="X77" s="8"/>
      <c r="Y77" s="8"/>
      <c r="Z77" s="8"/>
    </row>
    <row r="78" spans="1:26" ht="15.75" customHeight="1" x14ac:dyDescent="0.45">
      <c r="A78" s="50" t="s">
        <v>1128</v>
      </c>
      <c r="B78" s="50" t="s">
        <v>1137</v>
      </c>
      <c r="C78" s="51">
        <v>1</v>
      </c>
      <c r="D78" s="50" t="s">
        <v>987</v>
      </c>
      <c r="E78" s="50" t="s">
        <v>988</v>
      </c>
      <c r="F78" s="50" t="str">
        <f>UnitControlCenter!$B$16</f>
        <v>gigawatts (GW) / year</v>
      </c>
      <c r="G78" s="50" t="s">
        <v>1138</v>
      </c>
      <c r="H78" s="50" t="s">
        <v>1139</v>
      </c>
      <c r="I78" s="50" t="s">
        <v>1140</v>
      </c>
      <c r="J78" s="50"/>
      <c r="K78" s="50"/>
      <c r="L78" s="50"/>
      <c r="M78" s="50"/>
      <c r="N78" s="50"/>
      <c r="O78" s="50"/>
      <c r="P78" s="50"/>
      <c r="Q78" s="50"/>
      <c r="R78" s="50"/>
      <c r="S78" s="50"/>
      <c r="T78" s="8"/>
      <c r="U78" s="8"/>
      <c r="V78" s="8"/>
      <c r="W78" s="8"/>
      <c r="X78" s="8"/>
      <c r="Y78" s="8"/>
      <c r="Z78" s="8"/>
    </row>
    <row r="79" spans="1:26" ht="15.75" customHeight="1" x14ac:dyDescent="0.45">
      <c r="A79" s="8" t="s">
        <v>1128</v>
      </c>
      <c r="B79" s="8" t="s">
        <v>1141</v>
      </c>
      <c r="C79" s="13">
        <v>1</v>
      </c>
      <c r="D79" s="8" t="s">
        <v>987</v>
      </c>
      <c r="E79" s="8" t="s">
        <v>982</v>
      </c>
      <c r="F79" s="8" t="str">
        <f>UnitControlCenter!$B$16</f>
        <v>gigawatts (GW) / year</v>
      </c>
      <c r="G79" s="8" t="s">
        <v>1142</v>
      </c>
      <c r="H79" s="8" t="s">
        <v>1143</v>
      </c>
      <c r="I79" s="8" t="s">
        <v>1144</v>
      </c>
      <c r="J79" s="8"/>
      <c r="K79" s="8"/>
      <c r="L79" s="8"/>
      <c r="M79" s="8"/>
      <c r="N79" s="8"/>
      <c r="O79" s="8"/>
      <c r="P79" s="8"/>
      <c r="Q79" s="8"/>
      <c r="R79" s="8"/>
      <c r="S79" s="8"/>
      <c r="T79" s="8"/>
      <c r="U79" s="8"/>
      <c r="V79" s="8"/>
      <c r="W79" s="8"/>
      <c r="X79" s="8"/>
      <c r="Y79" s="8"/>
      <c r="Z79" s="8"/>
    </row>
    <row r="80" spans="1:26" ht="15.75" customHeight="1" x14ac:dyDescent="0.45">
      <c r="A80" s="8" t="s">
        <v>1128</v>
      </c>
      <c r="B80" s="8" t="s">
        <v>1145</v>
      </c>
      <c r="C80" s="13">
        <v>1</v>
      </c>
      <c r="D80" s="8" t="s">
        <v>987</v>
      </c>
      <c r="E80" s="8" t="s">
        <v>988</v>
      </c>
      <c r="F80" s="8" t="str">
        <f>UnitControlCenter!$B$15</f>
        <v>terawatt-hours (TWh) / year</v>
      </c>
      <c r="G80" s="8" t="s">
        <v>1146</v>
      </c>
      <c r="H80" s="8" t="s">
        <v>1147</v>
      </c>
      <c r="I80" s="8" t="s">
        <v>1148</v>
      </c>
      <c r="J80" s="8"/>
      <c r="K80" s="8"/>
      <c r="L80" s="8"/>
      <c r="M80" s="8"/>
      <c r="N80" s="8"/>
      <c r="O80" s="8"/>
      <c r="P80" s="8"/>
      <c r="Q80" s="8"/>
      <c r="R80" s="8"/>
      <c r="S80" s="8"/>
      <c r="T80" s="8"/>
      <c r="U80" s="8"/>
      <c r="V80" s="8"/>
      <c r="W80" s="8"/>
      <c r="X80" s="8"/>
      <c r="Y80" s="8"/>
      <c r="Z80" s="8"/>
    </row>
    <row r="81" spans="1:26" ht="15.75" customHeight="1" x14ac:dyDescent="0.45">
      <c r="A81" s="8" t="s">
        <v>1149</v>
      </c>
      <c r="B81" s="8" t="s">
        <v>1150</v>
      </c>
      <c r="C81" s="13">
        <v>1</v>
      </c>
      <c r="D81" s="8" t="s">
        <v>987</v>
      </c>
      <c r="E81" s="8" t="s">
        <v>1151</v>
      </c>
      <c r="F81" s="8" t="str">
        <f>UnitControlCenter!$B$17</f>
        <v>2019 USD / megawatt-hour (MWh)</v>
      </c>
      <c r="G81" s="8" t="s">
        <v>1152</v>
      </c>
      <c r="H81" s="8" t="s">
        <v>1153</v>
      </c>
      <c r="I81" s="8" t="s">
        <v>1154</v>
      </c>
      <c r="J81" s="8"/>
      <c r="K81" s="8"/>
      <c r="L81" s="8"/>
      <c r="M81" s="8"/>
      <c r="N81" s="8"/>
      <c r="O81" s="8"/>
      <c r="P81" s="8"/>
      <c r="Q81" s="8"/>
      <c r="R81" s="8"/>
      <c r="S81" s="8"/>
      <c r="T81" s="8"/>
      <c r="U81" s="8"/>
      <c r="V81" s="8"/>
      <c r="W81" s="8"/>
      <c r="X81" s="8"/>
      <c r="Y81" s="8"/>
      <c r="Z81" s="8"/>
    </row>
    <row r="82" spans="1:26" ht="15.75" customHeight="1" x14ac:dyDescent="0.45">
      <c r="A82" s="50" t="s">
        <v>1149</v>
      </c>
      <c r="B82" s="50" t="s">
        <v>1155</v>
      </c>
      <c r="C82" s="51">
        <v>1</v>
      </c>
      <c r="D82" s="50" t="s">
        <v>987</v>
      </c>
      <c r="E82" s="50" t="s">
        <v>988</v>
      </c>
      <c r="F82" s="50" t="str">
        <f>UnitControlCenter!$B$15</f>
        <v>terawatt-hours (TWh) / year</v>
      </c>
      <c r="G82" s="50" t="s">
        <v>1156</v>
      </c>
      <c r="H82" s="50" t="s">
        <v>1157</v>
      </c>
      <c r="I82" s="50" t="s">
        <v>1158</v>
      </c>
      <c r="J82" s="8"/>
      <c r="K82" s="8"/>
      <c r="L82" s="8"/>
      <c r="M82" s="8"/>
      <c r="N82" s="8"/>
      <c r="O82" s="8"/>
      <c r="P82" s="8"/>
      <c r="Q82" s="8"/>
      <c r="R82" s="8"/>
      <c r="S82" s="8"/>
      <c r="T82" s="8"/>
      <c r="U82" s="8"/>
      <c r="V82" s="8"/>
      <c r="W82" s="8"/>
      <c r="X82" s="8"/>
      <c r="Y82" s="8"/>
      <c r="Z82" s="8"/>
    </row>
    <row r="83" spans="1:26" ht="15.75" customHeight="1" x14ac:dyDescent="0.45">
      <c r="A83" s="8" t="s">
        <v>1149</v>
      </c>
      <c r="B83" s="8" t="s">
        <v>1159</v>
      </c>
      <c r="C83" s="13">
        <v>1</v>
      </c>
      <c r="D83" s="8" t="s">
        <v>987</v>
      </c>
      <c r="E83" s="8" t="s">
        <v>988</v>
      </c>
      <c r="F83" s="8" t="str">
        <f>UnitControlCenter!$B$18</f>
        <v>cubic km / yr</v>
      </c>
      <c r="G83" s="8" t="s">
        <v>1160</v>
      </c>
      <c r="H83" s="8" t="s">
        <v>1161</v>
      </c>
      <c r="I83" s="8" t="s">
        <v>1162</v>
      </c>
      <c r="J83" s="8"/>
      <c r="K83" s="8"/>
      <c r="L83" s="8"/>
      <c r="M83" s="8"/>
      <c r="N83" s="8"/>
      <c r="O83" s="8"/>
      <c r="P83" s="8"/>
      <c r="Q83" s="8"/>
      <c r="R83" s="8"/>
      <c r="S83" s="8"/>
      <c r="T83" s="8"/>
      <c r="U83" s="8"/>
      <c r="V83" s="8"/>
      <c r="W83" s="8"/>
      <c r="X83" s="8"/>
      <c r="Y83" s="8"/>
      <c r="Z83" s="8"/>
    </row>
    <row r="84" spans="1:26" ht="15.75" customHeight="1" x14ac:dyDescent="0.45">
      <c r="A84" s="8" t="s">
        <v>1149</v>
      </c>
      <c r="B84" s="8" t="s">
        <v>1163</v>
      </c>
      <c r="C84" s="13">
        <v>1</v>
      </c>
      <c r="D84" s="8" t="s">
        <v>987</v>
      </c>
      <c r="E84" s="8" t="s">
        <v>988</v>
      </c>
      <c r="F84" s="8" t="str">
        <f>UnitControlCenter!$B$18</f>
        <v>cubic km / yr</v>
      </c>
      <c r="G84" s="8" t="s">
        <v>1164</v>
      </c>
      <c r="H84" s="8" t="s">
        <v>1165</v>
      </c>
      <c r="I84" s="8" t="s">
        <v>1166</v>
      </c>
      <c r="J84" s="8"/>
      <c r="K84" s="8"/>
      <c r="L84" s="8"/>
      <c r="M84" s="8"/>
      <c r="N84" s="8"/>
      <c r="O84" s="8"/>
      <c r="P84" s="8"/>
      <c r="Q84" s="8"/>
      <c r="R84" s="8"/>
      <c r="S84" s="8"/>
      <c r="T84" s="8"/>
      <c r="U84" s="8"/>
      <c r="V84" s="8"/>
      <c r="W84" s="8"/>
      <c r="X84" s="8"/>
      <c r="Y84" s="8"/>
      <c r="Z84" s="8"/>
    </row>
    <row r="85" spans="1:26" ht="15.75" customHeight="1" x14ac:dyDescent="0.45">
      <c r="A85" s="8" t="s">
        <v>1167</v>
      </c>
      <c r="B85" s="8" t="s">
        <v>1168</v>
      </c>
      <c r="C85" s="13">
        <v>1</v>
      </c>
      <c r="D85" s="8" t="s">
        <v>987</v>
      </c>
      <c r="E85" s="8" t="s">
        <v>988</v>
      </c>
      <c r="F85" s="8" t="str">
        <f>UnitControlCenter!$B$21</f>
        <v>million vehicles / year</v>
      </c>
      <c r="G85" s="8" t="s">
        <v>1169</v>
      </c>
      <c r="H85" s="8" t="s">
        <v>1170</v>
      </c>
      <c r="I85" s="8" t="s">
        <v>1171</v>
      </c>
      <c r="J85" s="8"/>
      <c r="K85" s="8"/>
      <c r="L85" s="8"/>
      <c r="M85" s="8"/>
      <c r="N85" s="8"/>
      <c r="O85" s="8"/>
      <c r="P85" s="8"/>
      <c r="Q85" s="8"/>
      <c r="R85" s="8"/>
      <c r="S85" s="8"/>
      <c r="T85" s="8"/>
      <c r="U85" s="8"/>
      <c r="V85" s="8"/>
      <c r="W85" s="8"/>
      <c r="X85" s="8"/>
      <c r="Y85" s="8"/>
      <c r="Z85" s="8"/>
    </row>
    <row r="86" spans="1:26" ht="15.75" customHeight="1" x14ac:dyDescent="0.45">
      <c r="A86" s="8" t="s">
        <v>1167</v>
      </c>
      <c r="B86" s="8" t="s">
        <v>1172</v>
      </c>
      <c r="C86" s="13">
        <v>1</v>
      </c>
      <c r="D86" s="8" t="s">
        <v>987</v>
      </c>
      <c r="E86" s="8" t="s">
        <v>988</v>
      </c>
      <c r="F86" s="8" t="str">
        <f>UnitControlCenter!$B$22</f>
        <v>thousand vehicles / year</v>
      </c>
      <c r="G86" s="8" t="s">
        <v>1173</v>
      </c>
      <c r="H86" s="8" t="s">
        <v>1174</v>
      </c>
      <c r="I86" s="8" t="s">
        <v>1175</v>
      </c>
      <c r="J86" s="8"/>
      <c r="K86" s="8"/>
      <c r="L86" s="8"/>
      <c r="M86" s="8"/>
      <c r="N86" s="8"/>
      <c r="O86" s="8"/>
      <c r="P86" s="8"/>
      <c r="Q86" s="8"/>
      <c r="R86" s="8"/>
      <c r="S86" s="8"/>
      <c r="T86" s="8"/>
      <c r="U86" s="8"/>
      <c r="V86" s="8"/>
      <c r="W86" s="8"/>
      <c r="X86" s="8"/>
      <c r="Y86" s="8"/>
      <c r="Z86" s="8"/>
    </row>
    <row r="87" spans="1:26" ht="15.75" customHeight="1" x14ac:dyDescent="0.45">
      <c r="A87" s="8" t="s">
        <v>1167</v>
      </c>
      <c r="B87" s="8" t="s">
        <v>1176</v>
      </c>
      <c r="C87" s="13">
        <v>1</v>
      </c>
      <c r="D87" s="8" t="s">
        <v>987</v>
      </c>
      <c r="E87" s="8" t="s">
        <v>988</v>
      </c>
      <c r="F87" s="8" t="str">
        <f>UnitControlCenter!$B$22</f>
        <v>thousand vehicles / year</v>
      </c>
      <c r="G87" s="8" t="s">
        <v>1177</v>
      </c>
      <c r="H87" s="8" t="s">
        <v>1170</v>
      </c>
      <c r="I87" s="8" t="s">
        <v>1171</v>
      </c>
      <c r="J87" s="8"/>
      <c r="K87" s="8"/>
      <c r="L87" s="8"/>
      <c r="M87" s="8"/>
      <c r="N87" s="8"/>
      <c r="O87" s="8"/>
      <c r="P87" s="8"/>
      <c r="Q87" s="8"/>
      <c r="R87" s="8"/>
      <c r="S87" s="8"/>
      <c r="T87" s="8"/>
      <c r="U87" s="8"/>
      <c r="V87" s="8"/>
      <c r="W87" s="8"/>
      <c r="X87" s="8"/>
      <c r="Y87" s="8"/>
      <c r="Z87" s="8"/>
    </row>
    <row r="88" spans="1:26" ht="15.75" customHeight="1" x14ac:dyDescent="0.45">
      <c r="A88" s="8" t="s">
        <v>1167</v>
      </c>
      <c r="B88" s="8" t="s">
        <v>1178</v>
      </c>
      <c r="C88" s="13">
        <v>1</v>
      </c>
      <c r="D88" s="8" t="s">
        <v>987</v>
      </c>
      <c r="E88" s="8" t="s">
        <v>988</v>
      </c>
      <c r="F88" s="8" t="str">
        <f>UnitControlCenter!$B$22</f>
        <v>thousand vehicles / year</v>
      </c>
      <c r="G88" s="8" t="s">
        <v>1179</v>
      </c>
      <c r="H88" s="8" t="s">
        <v>1174</v>
      </c>
      <c r="I88" s="8" t="s">
        <v>1175</v>
      </c>
      <c r="J88" s="8"/>
      <c r="K88" s="8"/>
      <c r="L88" s="8"/>
      <c r="M88" s="8"/>
      <c r="N88" s="8"/>
      <c r="O88" s="8"/>
      <c r="P88" s="8"/>
      <c r="Q88" s="8"/>
      <c r="R88" s="8"/>
      <c r="S88" s="8"/>
      <c r="T88" s="8"/>
      <c r="U88" s="8"/>
      <c r="V88" s="8"/>
      <c r="W88" s="8"/>
      <c r="X88" s="8"/>
      <c r="Y88" s="8"/>
      <c r="Z88" s="8"/>
    </row>
    <row r="89" spans="1:26" ht="15.75" customHeight="1" x14ac:dyDescent="0.45">
      <c r="A89" s="8" t="s">
        <v>1167</v>
      </c>
      <c r="B89" s="8" t="s">
        <v>1180</v>
      </c>
      <c r="C89" s="13">
        <v>1</v>
      </c>
      <c r="D89" s="8" t="s">
        <v>987</v>
      </c>
      <c r="E89" s="8" t="s">
        <v>988</v>
      </c>
      <c r="F89" s="8" t="str">
        <f>UnitControlCenter!$B$22</f>
        <v>thousand vehicles / year</v>
      </c>
      <c r="G89" s="8" t="s">
        <v>1181</v>
      </c>
      <c r="H89" s="8" t="s">
        <v>1182</v>
      </c>
      <c r="I89" s="8" t="s">
        <v>1183</v>
      </c>
      <c r="J89" s="8"/>
      <c r="K89" s="8"/>
      <c r="L89" s="8"/>
      <c r="M89" s="8"/>
      <c r="N89" s="8"/>
      <c r="O89" s="8"/>
      <c r="P89" s="8"/>
      <c r="Q89" s="8"/>
      <c r="R89" s="8"/>
      <c r="S89" s="8"/>
      <c r="T89" s="8"/>
      <c r="U89" s="8"/>
      <c r="V89" s="8"/>
      <c r="W89" s="8"/>
      <c r="X89" s="8"/>
      <c r="Y89" s="8"/>
      <c r="Z89" s="8"/>
    </row>
    <row r="90" spans="1:26" ht="15.75" customHeight="1" x14ac:dyDescent="0.45">
      <c r="A90" s="8" t="s">
        <v>1167</v>
      </c>
      <c r="B90" s="8" t="s">
        <v>1184</v>
      </c>
      <c r="C90" s="13">
        <v>1</v>
      </c>
      <c r="D90" s="8" t="s">
        <v>987</v>
      </c>
      <c r="E90" s="8" t="s">
        <v>988</v>
      </c>
      <c r="F90" s="8" t="str">
        <f>UnitControlCenter!$B$23</f>
        <v>million vehicles</v>
      </c>
      <c r="G90" s="8" t="s">
        <v>1185</v>
      </c>
      <c r="H90" s="8" t="s">
        <v>1170</v>
      </c>
      <c r="I90" s="8" t="s">
        <v>1171</v>
      </c>
      <c r="J90" s="8"/>
      <c r="K90" s="8"/>
      <c r="L90" s="8"/>
      <c r="M90" s="8"/>
      <c r="N90" s="8"/>
      <c r="O90" s="8"/>
      <c r="P90" s="8"/>
      <c r="Q90" s="8"/>
      <c r="R90" s="8"/>
      <c r="S90" s="8"/>
      <c r="T90" s="8"/>
      <c r="U90" s="8"/>
      <c r="V90" s="8"/>
      <c r="W90" s="8"/>
      <c r="X90" s="8"/>
      <c r="Y90" s="8"/>
      <c r="Z90" s="8"/>
    </row>
    <row r="91" spans="1:26" ht="15.75" customHeight="1" x14ac:dyDescent="0.45">
      <c r="A91" s="8" t="s">
        <v>1167</v>
      </c>
      <c r="B91" s="8" t="s">
        <v>1186</v>
      </c>
      <c r="C91" s="13">
        <v>1</v>
      </c>
      <c r="D91" s="8" t="s">
        <v>987</v>
      </c>
      <c r="E91" s="8" t="s">
        <v>988</v>
      </c>
      <c r="F91" s="8" t="str">
        <f>UnitControlCenter!$B$24</f>
        <v>thousand vehicles</v>
      </c>
      <c r="G91" s="8" t="s">
        <v>1187</v>
      </c>
      <c r="H91" s="8" t="s">
        <v>1174</v>
      </c>
      <c r="I91" s="8" t="s">
        <v>1175</v>
      </c>
      <c r="J91" s="8"/>
      <c r="K91" s="8"/>
      <c r="L91" s="8"/>
      <c r="M91" s="8"/>
      <c r="N91" s="8"/>
      <c r="O91" s="8"/>
      <c r="P91" s="8"/>
      <c r="Q91" s="8"/>
      <c r="R91" s="8"/>
      <c r="S91" s="8"/>
      <c r="T91" s="8"/>
      <c r="U91" s="8"/>
      <c r="V91" s="8"/>
      <c r="W91" s="8"/>
      <c r="X91" s="8"/>
      <c r="Y91" s="8"/>
      <c r="Z91" s="8"/>
    </row>
    <row r="92" spans="1:26" ht="15.75" customHeight="1" x14ac:dyDescent="0.45">
      <c r="A92" s="50" t="s">
        <v>1167</v>
      </c>
      <c r="B92" s="50" t="s">
        <v>1188</v>
      </c>
      <c r="C92" s="51">
        <v>1</v>
      </c>
      <c r="D92" s="50" t="s">
        <v>987</v>
      </c>
      <c r="E92" s="50" t="s">
        <v>988</v>
      </c>
      <c r="F92" s="50" t="str">
        <f>UnitControlCenter!$B$23</f>
        <v>million vehicles</v>
      </c>
      <c r="G92" s="50" t="s">
        <v>1189</v>
      </c>
      <c r="H92" s="50" t="s">
        <v>1170</v>
      </c>
      <c r="I92" s="50" t="s">
        <v>1171</v>
      </c>
      <c r="J92" s="50"/>
      <c r="K92" s="50"/>
      <c r="L92" s="50"/>
      <c r="M92" s="50"/>
      <c r="N92" s="50"/>
      <c r="O92" s="50"/>
      <c r="P92" s="50"/>
      <c r="Q92" s="50"/>
      <c r="R92" s="50"/>
      <c r="S92" s="50"/>
      <c r="T92" s="8"/>
      <c r="U92" s="8"/>
      <c r="V92" s="8"/>
      <c r="W92" s="8"/>
      <c r="X92" s="8"/>
      <c r="Y92" s="8"/>
      <c r="Z92" s="8"/>
    </row>
    <row r="93" spans="1:26" ht="15.75" customHeight="1" x14ac:dyDescent="0.45">
      <c r="A93" s="8" t="s">
        <v>1167</v>
      </c>
      <c r="B93" s="8" t="s">
        <v>1190</v>
      </c>
      <c r="C93" s="13">
        <v>1</v>
      </c>
      <c r="D93" s="8" t="s">
        <v>987</v>
      </c>
      <c r="E93" s="8" t="s">
        <v>988</v>
      </c>
      <c r="F93" s="8" t="str">
        <f>UnitControlCenter!$B$23</f>
        <v>million vehicles</v>
      </c>
      <c r="G93" s="8" t="s">
        <v>1191</v>
      </c>
      <c r="H93" s="8" t="s">
        <v>1174</v>
      </c>
      <c r="I93" s="8" t="s">
        <v>1175</v>
      </c>
      <c r="J93" s="8"/>
      <c r="K93" s="8"/>
      <c r="L93" s="8"/>
      <c r="M93" s="8"/>
      <c r="N93" s="8"/>
      <c r="O93" s="8"/>
      <c r="P93" s="8"/>
      <c r="Q93" s="8"/>
      <c r="R93" s="8"/>
      <c r="S93" s="8"/>
      <c r="T93" s="8"/>
      <c r="U93" s="8"/>
      <c r="V93" s="8"/>
      <c r="W93" s="8"/>
      <c r="X93" s="8"/>
      <c r="Y93" s="8"/>
      <c r="Z93" s="8"/>
    </row>
    <row r="94" spans="1:26" ht="15.75" customHeight="1" x14ac:dyDescent="0.45">
      <c r="A94" s="8" t="s">
        <v>1167</v>
      </c>
      <c r="B94" s="8" t="s">
        <v>1192</v>
      </c>
      <c r="C94" s="13">
        <v>1</v>
      </c>
      <c r="D94" s="8" t="s">
        <v>987</v>
      </c>
      <c r="E94" s="8" t="s">
        <v>988</v>
      </c>
      <c r="F94" s="8" t="str">
        <f>UnitControlCenter!$B$23</f>
        <v>million vehicles</v>
      </c>
      <c r="G94" s="8" t="s">
        <v>1193</v>
      </c>
      <c r="H94" s="8" t="s">
        <v>1182</v>
      </c>
      <c r="I94" s="8" t="s">
        <v>1183</v>
      </c>
      <c r="J94" s="8"/>
      <c r="K94" s="8"/>
      <c r="L94" s="8"/>
      <c r="M94" s="8"/>
      <c r="N94" s="8"/>
      <c r="O94" s="8"/>
      <c r="P94" s="8"/>
      <c r="Q94" s="8"/>
      <c r="R94" s="8"/>
      <c r="S94" s="8"/>
      <c r="T94" s="8"/>
      <c r="U94" s="8"/>
      <c r="V94" s="8"/>
      <c r="W94" s="8"/>
      <c r="X94" s="8"/>
      <c r="Y94" s="8"/>
      <c r="Z94" s="8"/>
    </row>
    <row r="95" spans="1:26" ht="15.75" customHeight="1" x14ac:dyDescent="0.45">
      <c r="A95" s="8" t="s">
        <v>1194</v>
      </c>
      <c r="B95" s="8" t="s">
        <v>1195</v>
      </c>
      <c r="C95" s="13">
        <v>1</v>
      </c>
      <c r="D95" s="8" t="s">
        <v>987</v>
      </c>
      <c r="E95" s="8" t="s">
        <v>988</v>
      </c>
      <c r="F95" s="8" t="str">
        <f>UnitControlCenter!$B$3</f>
        <v>million metric tons / year</v>
      </c>
      <c r="G95" s="8" t="s">
        <v>1196</v>
      </c>
      <c r="H95" s="8" t="s">
        <v>1197</v>
      </c>
      <c r="I95" s="8" t="s">
        <v>1198</v>
      </c>
      <c r="J95" s="8"/>
      <c r="K95" s="8"/>
      <c r="L95" s="8"/>
      <c r="M95" s="8"/>
      <c r="N95" s="8"/>
      <c r="O95" s="8"/>
      <c r="P95" s="8"/>
      <c r="Q95" s="8"/>
      <c r="R95" s="8"/>
      <c r="S95" s="8"/>
      <c r="T95" s="8"/>
      <c r="U95" s="8"/>
      <c r="V95" s="8"/>
      <c r="W95" s="8"/>
      <c r="X95" s="8"/>
      <c r="Y95" s="8"/>
      <c r="Z95" s="8"/>
    </row>
    <row r="96" spans="1:26" ht="15.75" customHeight="1" x14ac:dyDescent="0.45">
      <c r="A96" s="8" t="s">
        <v>1194</v>
      </c>
      <c r="B96" s="8" t="s">
        <v>1199</v>
      </c>
      <c r="C96" s="13">
        <v>1</v>
      </c>
      <c r="D96" s="8" t="s">
        <v>987</v>
      </c>
      <c r="E96" s="8" t="s">
        <v>988</v>
      </c>
      <c r="F96" s="8" t="str">
        <f>UnitControlCenter!$B$25</f>
        <v>PJ / year</v>
      </c>
      <c r="G96" s="8" t="s">
        <v>1200</v>
      </c>
      <c r="H96" s="8" t="s">
        <v>1201</v>
      </c>
      <c r="I96" s="8" t="s">
        <v>1202</v>
      </c>
      <c r="J96" s="8"/>
      <c r="K96" s="8"/>
      <c r="L96" s="8"/>
      <c r="M96" s="8"/>
      <c r="N96" s="8"/>
      <c r="O96" s="8"/>
      <c r="P96" s="8"/>
      <c r="Q96" s="8"/>
      <c r="R96" s="8"/>
      <c r="S96" s="8"/>
      <c r="T96" s="8"/>
      <c r="U96" s="8"/>
      <c r="V96" s="8"/>
      <c r="W96" s="8"/>
      <c r="X96" s="8"/>
      <c r="Y96" s="8"/>
      <c r="Z96" s="8"/>
    </row>
    <row r="97" spans="1:26" ht="15.75" customHeight="1" x14ac:dyDescent="0.45">
      <c r="A97" s="50" t="s">
        <v>1194</v>
      </c>
      <c r="B97" s="50" t="s">
        <v>1203</v>
      </c>
      <c r="C97" s="51">
        <v>1</v>
      </c>
      <c r="D97" s="50" t="s">
        <v>987</v>
      </c>
      <c r="E97" s="50" t="s">
        <v>988</v>
      </c>
      <c r="F97" s="50" t="str">
        <f>UnitControlCenter!$B$25</f>
        <v>PJ / year</v>
      </c>
      <c r="G97" s="50" t="s">
        <v>1204</v>
      </c>
      <c r="H97" s="50" t="s">
        <v>1197</v>
      </c>
      <c r="I97" s="50" t="s">
        <v>1198</v>
      </c>
      <c r="J97" s="50"/>
      <c r="K97" s="50"/>
      <c r="L97" s="50"/>
      <c r="M97" s="50"/>
      <c r="N97" s="50"/>
      <c r="O97" s="50"/>
      <c r="P97" s="50"/>
      <c r="Q97" s="50"/>
      <c r="R97" s="50"/>
      <c r="S97" s="50"/>
      <c r="T97" s="8"/>
      <c r="U97" s="8"/>
      <c r="V97" s="8"/>
      <c r="W97" s="8"/>
      <c r="X97" s="8"/>
      <c r="Y97" s="8"/>
      <c r="Z97" s="8"/>
    </row>
    <row r="98" spans="1:26" ht="15.75" customHeight="1" x14ac:dyDescent="0.45">
      <c r="A98" s="8" t="s">
        <v>1194</v>
      </c>
      <c r="B98" s="8" t="s">
        <v>1205</v>
      </c>
      <c r="C98" s="13">
        <v>1</v>
      </c>
      <c r="D98" s="8" t="s">
        <v>987</v>
      </c>
      <c r="E98" s="8" t="s">
        <v>988</v>
      </c>
      <c r="F98" s="8" t="str">
        <f>UnitControlCenter!$B$19</f>
        <v>trillion passenger-km / year</v>
      </c>
      <c r="G98" s="8" t="s">
        <v>1206</v>
      </c>
      <c r="H98" s="8" t="s">
        <v>1207</v>
      </c>
      <c r="I98" s="8" t="s">
        <v>1208</v>
      </c>
      <c r="J98" s="8"/>
      <c r="K98" s="8"/>
      <c r="L98" s="8"/>
      <c r="M98" s="8"/>
      <c r="N98" s="8"/>
      <c r="O98" s="8"/>
      <c r="P98" s="8"/>
      <c r="Q98" s="8"/>
      <c r="R98" s="8"/>
      <c r="S98" s="8"/>
      <c r="T98" s="8"/>
      <c r="U98" s="8"/>
      <c r="V98" s="8"/>
      <c r="W98" s="8"/>
      <c r="X98" s="8"/>
      <c r="Y98" s="8"/>
      <c r="Z98" s="8"/>
    </row>
    <row r="99" spans="1:26" ht="15.75" customHeight="1" x14ac:dyDescent="0.45">
      <c r="A99" s="8" t="s">
        <v>1194</v>
      </c>
      <c r="B99" s="8" t="s">
        <v>1209</v>
      </c>
      <c r="C99" s="13">
        <v>1</v>
      </c>
      <c r="D99" s="8" t="s">
        <v>987</v>
      </c>
      <c r="E99" s="8" t="s">
        <v>988</v>
      </c>
      <c r="F99" s="8" t="str">
        <f>UnitControlCenter!$B$20</f>
        <v>trillion freight ton-km / year</v>
      </c>
      <c r="G99" s="8" t="s">
        <v>1210</v>
      </c>
      <c r="H99" s="8" t="s">
        <v>1211</v>
      </c>
      <c r="I99" s="8" t="s">
        <v>1212</v>
      </c>
      <c r="J99" s="8"/>
      <c r="K99" s="8"/>
      <c r="L99" s="8"/>
      <c r="M99" s="8"/>
      <c r="N99" s="8"/>
      <c r="O99" s="8"/>
      <c r="P99" s="8"/>
      <c r="Q99" s="8"/>
      <c r="R99" s="8"/>
      <c r="S99" s="8"/>
      <c r="T99" s="8"/>
      <c r="U99" s="8"/>
      <c r="V99" s="8"/>
      <c r="W99" s="8"/>
      <c r="X99" s="8"/>
      <c r="Y99" s="8"/>
      <c r="Z99" s="8"/>
    </row>
    <row r="100" spans="1:26" ht="15.75" customHeight="1" x14ac:dyDescent="0.45">
      <c r="A100" s="8" t="s">
        <v>1213</v>
      </c>
      <c r="B100" s="8" t="s">
        <v>1214</v>
      </c>
      <c r="C100" s="13">
        <v>1</v>
      </c>
      <c r="D100" s="8" t="s">
        <v>987</v>
      </c>
      <c r="E100" s="8" t="s">
        <v>988</v>
      </c>
      <c r="F100" s="8" t="str">
        <f>UnitControlCenter!$B$25</f>
        <v>PJ / year</v>
      </c>
      <c r="G100" s="8" t="s">
        <v>1215</v>
      </c>
      <c r="H100" s="8" t="s">
        <v>1216</v>
      </c>
      <c r="I100" s="8" t="s">
        <v>1217</v>
      </c>
      <c r="J100" s="8"/>
      <c r="K100" s="8"/>
      <c r="L100" s="8"/>
      <c r="M100" s="8"/>
      <c r="N100" s="8"/>
      <c r="O100" s="8"/>
      <c r="P100" s="8"/>
      <c r="Q100" s="8"/>
      <c r="R100" s="8"/>
      <c r="S100" s="8"/>
      <c r="T100" s="8"/>
      <c r="U100" s="8"/>
      <c r="V100" s="8"/>
      <c r="W100" s="8"/>
      <c r="X100" s="8"/>
      <c r="Y100" s="8"/>
      <c r="Z100" s="8"/>
    </row>
    <row r="101" spans="1:26" ht="15.75" customHeight="1" x14ac:dyDescent="0.45">
      <c r="A101" s="50" t="s">
        <v>1213</v>
      </c>
      <c r="B101" s="50" t="s">
        <v>1218</v>
      </c>
      <c r="C101" s="51">
        <v>1</v>
      </c>
      <c r="D101" s="50" t="s">
        <v>987</v>
      </c>
      <c r="E101" s="50" t="s">
        <v>988</v>
      </c>
      <c r="F101" s="50" t="str">
        <f>UnitControlCenter!$B$25</f>
        <v>PJ / year</v>
      </c>
      <c r="G101" s="50" t="s">
        <v>1219</v>
      </c>
      <c r="H101" s="50" t="s">
        <v>1220</v>
      </c>
      <c r="I101" s="50" t="s">
        <v>1221</v>
      </c>
      <c r="J101" s="50"/>
      <c r="K101" s="50"/>
      <c r="L101" s="50"/>
      <c r="M101" s="50"/>
      <c r="N101" s="50"/>
      <c r="O101" s="50"/>
      <c r="P101" s="50"/>
      <c r="Q101" s="50"/>
      <c r="R101" s="50"/>
      <c r="S101" s="50"/>
      <c r="T101" s="8"/>
      <c r="U101" s="8"/>
      <c r="V101" s="8"/>
      <c r="W101" s="8"/>
      <c r="X101" s="8"/>
      <c r="Y101" s="8"/>
      <c r="Z101" s="8"/>
    </row>
    <row r="102" spans="1:26" ht="15.75" customHeight="1" x14ac:dyDescent="0.45">
      <c r="A102" s="8" t="s">
        <v>1213</v>
      </c>
      <c r="B102" s="8" t="s">
        <v>1222</v>
      </c>
      <c r="C102" s="13">
        <v>1</v>
      </c>
      <c r="D102" s="8" t="s">
        <v>987</v>
      </c>
      <c r="E102" s="8" t="s">
        <v>988</v>
      </c>
      <c r="F102" s="8" t="str">
        <f>UnitControlCenter!$B$25</f>
        <v>PJ / year</v>
      </c>
      <c r="G102" s="8" t="s">
        <v>1223</v>
      </c>
      <c r="H102" s="8" t="s">
        <v>1216</v>
      </c>
      <c r="I102" s="8" t="s">
        <v>1217</v>
      </c>
      <c r="J102" s="8"/>
      <c r="K102" s="8"/>
      <c r="L102" s="8"/>
      <c r="M102" s="8"/>
      <c r="N102" s="8"/>
      <c r="O102" s="8"/>
      <c r="P102" s="8"/>
      <c r="Q102" s="8"/>
      <c r="R102" s="8"/>
      <c r="S102" s="8"/>
      <c r="T102" s="8"/>
      <c r="U102" s="8"/>
      <c r="V102" s="8"/>
      <c r="W102" s="8"/>
      <c r="X102" s="8"/>
      <c r="Y102" s="8"/>
      <c r="Z102" s="8"/>
    </row>
    <row r="103" spans="1:26" ht="15.75" customHeight="1" x14ac:dyDescent="0.45">
      <c r="A103" s="8" t="s">
        <v>1213</v>
      </c>
      <c r="B103" s="8" t="s">
        <v>1224</v>
      </c>
      <c r="C103" s="13">
        <v>1</v>
      </c>
      <c r="D103" s="8" t="s">
        <v>987</v>
      </c>
      <c r="E103" s="8" t="s">
        <v>988</v>
      </c>
      <c r="F103" s="8" t="str">
        <f>UnitControlCenter!$B$25</f>
        <v>PJ / year</v>
      </c>
      <c r="G103" s="8" t="s">
        <v>1225</v>
      </c>
      <c r="H103" s="8" t="s">
        <v>1220</v>
      </c>
      <c r="I103" s="8" t="s">
        <v>1221</v>
      </c>
      <c r="J103" s="8"/>
      <c r="K103" s="8"/>
      <c r="L103" s="8"/>
      <c r="M103" s="8"/>
      <c r="N103" s="8"/>
      <c r="O103" s="8"/>
      <c r="P103" s="8"/>
      <c r="Q103" s="8"/>
      <c r="R103" s="8"/>
      <c r="S103" s="8"/>
      <c r="T103" s="8"/>
      <c r="U103" s="8"/>
      <c r="V103" s="8"/>
      <c r="W103" s="8"/>
      <c r="X103" s="8"/>
      <c r="Y103" s="8"/>
      <c r="Z103" s="8"/>
    </row>
    <row r="104" spans="1:26" ht="15.75" customHeight="1" x14ac:dyDescent="0.45">
      <c r="A104" s="8" t="s">
        <v>1226</v>
      </c>
      <c r="B104" s="8" t="s">
        <v>1227</v>
      </c>
      <c r="C104" s="13">
        <v>1</v>
      </c>
      <c r="D104" s="8" t="s">
        <v>987</v>
      </c>
      <c r="E104" s="8" t="s">
        <v>988</v>
      </c>
      <c r="F104" s="8" t="str">
        <f>UnitControlCenter!$B$3</f>
        <v>million metric tons / year</v>
      </c>
      <c r="G104" s="8" t="s">
        <v>1228</v>
      </c>
      <c r="H104" s="8" t="s">
        <v>1216</v>
      </c>
      <c r="I104" s="8" t="s">
        <v>1217</v>
      </c>
      <c r="J104" s="8"/>
      <c r="K104" s="8"/>
      <c r="L104" s="8"/>
      <c r="M104" s="8"/>
      <c r="N104" s="8"/>
      <c r="O104" s="8"/>
      <c r="P104" s="8"/>
      <c r="Q104" s="8"/>
      <c r="R104" s="8"/>
      <c r="S104" s="8"/>
      <c r="T104" s="8"/>
      <c r="U104" s="8"/>
      <c r="V104" s="8"/>
      <c r="W104" s="8"/>
      <c r="X104" s="8"/>
      <c r="Y104" s="8"/>
      <c r="Z104" s="8"/>
    </row>
    <row r="105" spans="1:26" ht="15.75" customHeight="1" x14ac:dyDescent="0.45">
      <c r="A105" s="8" t="s">
        <v>1226</v>
      </c>
      <c r="B105" s="8" t="s">
        <v>1229</v>
      </c>
      <c r="C105" s="13">
        <v>1</v>
      </c>
      <c r="D105" s="8" t="s">
        <v>987</v>
      </c>
      <c r="E105" s="8" t="s">
        <v>988</v>
      </c>
      <c r="F105" s="8" t="str">
        <f>UnitControlCenter!$B$3</f>
        <v>million metric tons / year</v>
      </c>
      <c r="G105" s="8" t="s">
        <v>1230</v>
      </c>
      <c r="H105" s="8" t="s">
        <v>998</v>
      </c>
      <c r="I105" s="8" t="s">
        <v>999</v>
      </c>
      <c r="J105" s="8"/>
      <c r="K105" s="8"/>
      <c r="L105" s="8"/>
      <c r="M105" s="8"/>
      <c r="N105" s="8"/>
      <c r="O105" s="8"/>
      <c r="P105" s="8"/>
      <c r="Q105" s="8"/>
      <c r="R105" s="8"/>
      <c r="S105" s="8"/>
      <c r="T105" s="8"/>
      <c r="U105" s="8"/>
      <c r="V105" s="8"/>
      <c r="W105" s="8"/>
      <c r="X105" s="8"/>
      <c r="Y105" s="8"/>
      <c r="Z105" s="8"/>
    </row>
    <row r="106" spans="1:26" ht="15.75" customHeight="1" x14ac:dyDescent="0.45">
      <c r="A106" s="8" t="s">
        <v>1226</v>
      </c>
      <c r="B106" s="8" t="s">
        <v>1231</v>
      </c>
      <c r="C106" s="13">
        <v>1</v>
      </c>
      <c r="D106" s="8" t="s">
        <v>987</v>
      </c>
      <c r="E106" s="8" t="s">
        <v>988</v>
      </c>
      <c r="F106" s="8" t="str">
        <f>UnitControlCenter!$B$3</f>
        <v>million metric tons / year</v>
      </c>
      <c r="G106" s="8" t="s">
        <v>1232</v>
      </c>
      <c r="H106" s="8" t="s">
        <v>1216</v>
      </c>
      <c r="I106" s="8" t="s">
        <v>1217</v>
      </c>
      <c r="J106" s="8"/>
      <c r="K106" s="8"/>
      <c r="L106" s="8"/>
      <c r="M106" s="8"/>
      <c r="N106" s="8"/>
      <c r="O106" s="8"/>
      <c r="P106" s="8"/>
      <c r="Q106" s="8"/>
      <c r="R106" s="8"/>
      <c r="S106" s="8"/>
      <c r="T106" s="8"/>
      <c r="U106" s="8"/>
      <c r="V106" s="8"/>
      <c r="W106" s="8"/>
      <c r="X106" s="8"/>
      <c r="Y106" s="8"/>
      <c r="Z106" s="8"/>
    </row>
    <row r="107" spans="1:26" ht="15.75" customHeight="1" x14ac:dyDescent="0.45">
      <c r="A107" s="50" t="s">
        <v>1226</v>
      </c>
      <c r="B107" s="50" t="s">
        <v>1233</v>
      </c>
      <c r="C107" s="51">
        <v>1</v>
      </c>
      <c r="D107" s="50" t="s">
        <v>987</v>
      </c>
      <c r="E107" s="50" t="s">
        <v>988</v>
      </c>
      <c r="F107" s="50" t="str">
        <f>UnitControlCenter!$B$3</f>
        <v>million metric tons / year</v>
      </c>
      <c r="G107" s="50" t="s">
        <v>1234</v>
      </c>
      <c r="H107" s="50" t="s">
        <v>998</v>
      </c>
      <c r="I107" s="50" t="s">
        <v>999</v>
      </c>
      <c r="J107" s="50"/>
      <c r="K107" s="50"/>
      <c r="L107" s="50"/>
      <c r="M107" s="50"/>
      <c r="N107" s="50"/>
      <c r="O107" s="50"/>
      <c r="P107" s="50"/>
      <c r="Q107" s="50"/>
      <c r="R107" s="50"/>
      <c r="S107" s="50"/>
      <c r="T107" s="8"/>
      <c r="U107" s="8"/>
      <c r="V107" s="8"/>
      <c r="W107" s="8"/>
      <c r="X107" s="8"/>
      <c r="Y107" s="8"/>
      <c r="Z107" s="8"/>
    </row>
    <row r="108" spans="1:26" ht="15.75" customHeight="1" x14ac:dyDescent="0.45">
      <c r="A108" s="8" t="s">
        <v>1226</v>
      </c>
      <c r="B108" s="8" t="s">
        <v>1235</v>
      </c>
      <c r="C108" s="13">
        <v>1</v>
      </c>
      <c r="D108" s="8" t="s">
        <v>987</v>
      </c>
      <c r="E108" s="8" t="s">
        <v>988</v>
      </c>
      <c r="F108" s="8" t="str">
        <f>UnitControlCenter!$B$3</f>
        <v>million metric tons / year</v>
      </c>
      <c r="G108" s="8" t="s">
        <v>1236</v>
      </c>
      <c r="H108" s="8" t="s">
        <v>1216</v>
      </c>
      <c r="I108" s="8" t="s">
        <v>1217</v>
      </c>
      <c r="J108" s="8"/>
      <c r="K108" s="8"/>
      <c r="L108" s="8"/>
      <c r="M108" s="8"/>
      <c r="N108" s="8"/>
      <c r="O108" s="8"/>
      <c r="P108" s="8"/>
      <c r="Q108" s="8"/>
      <c r="R108" s="8"/>
      <c r="S108" s="8"/>
      <c r="T108" s="8"/>
      <c r="U108" s="8"/>
      <c r="V108" s="8"/>
      <c r="W108" s="8"/>
      <c r="X108" s="8"/>
      <c r="Y108" s="8"/>
      <c r="Z108" s="8"/>
    </row>
    <row r="109" spans="1:26" ht="15.75" customHeight="1" x14ac:dyDescent="0.45">
      <c r="A109" s="8" t="s">
        <v>1226</v>
      </c>
      <c r="B109" s="8" t="s">
        <v>1237</v>
      </c>
      <c r="C109" s="13">
        <v>1</v>
      </c>
      <c r="D109" s="8" t="s">
        <v>987</v>
      </c>
      <c r="E109" s="8" t="s">
        <v>988</v>
      </c>
      <c r="F109" s="8" t="str">
        <f>UnitControlCenter!$B$3</f>
        <v>million metric tons / year</v>
      </c>
      <c r="G109" s="398" t="s">
        <v>1238</v>
      </c>
      <c r="H109" s="398" t="s">
        <v>1239</v>
      </c>
      <c r="I109" s="8" t="s">
        <v>1240</v>
      </c>
      <c r="J109" s="8"/>
      <c r="K109" s="8"/>
      <c r="L109" s="8"/>
      <c r="M109" s="8"/>
      <c r="N109" s="8"/>
      <c r="O109" s="8"/>
      <c r="P109" s="8"/>
      <c r="Q109" s="8"/>
      <c r="R109" s="8"/>
      <c r="S109" s="8"/>
      <c r="T109" s="8"/>
      <c r="U109" s="8"/>
      <c r="V109" s="8"/>
      <c r="W109" s="8"/>
      <c r="X109" s="8"/>
      <c r="Y109" s="8"/>
      <c r="Z109" s="8"/>
    </row>
    <row r="110" spans="1:26" ht="15.75" customHeight="1" x14ac:dyDescent="0.45">
      <c r="A110" s="50" t="s">
        <v>1241</v>
      </c>
      <c r="B110" s="50" t="s">
        <v>1242</v>
      </c>
      <c r="C110" s="51">
        <v>1</v>
      </c>
      <c r="D110" s="50" t="s">
        <v>987</v>
      </c>
      <c r="E110" s="50" t="s">
        <v>988</v>
      </c>
      <c r="F110" s="50" t="str">
        <f>UnitControlCenter!$B$25</f>
        <v>PJ / year</v>
      </c>
      <c r="G110" s="50" t="s">
        <v>1243</v>
      </c>
      <c r="H110" s="50" t="s">
        <v>1244</v>
      </c>
      <c r="I110" s="50" t="s">
        <v>1245</v>
      </c>
      <c r="J110" s="50"/>
      <c r="K110" s="50"/>
      <c r="L110" s="50"/>
      <c r="M110" s="50"/>
      <c r="N110" s="50"/>
      <c r="O110" s="50"/>
      <c r="P110" s="50"/>
      <c r="Q110" s="50"/>
      <c r="R110" s="50"/>
      <c r="S110" s="50"/>
      <c r="T110" s="8"/>
      <c r="U110" s="8"/>
      <c r="V110" s="8"/>
      <c r="W110" s="8"/>
      <c r="X110" s="8"/>
      <c r="Y110" s="8"/>
      <c r="Z110" s="8"/>
    </row>
    <row r="111" spans="1:26" ht="15.75" customHeight="1" x14ac:dyDescent="0.45">
      <c r="A111" s="8" t="s">
        <v>1241</v>
      </c>
      <c r="B111" s="8" t="s">
        <v>1246</v>
      </c>
      <c r="C111" s="13">
        <v>1</v>
      </c>
      <c r="D111" s="8" t="s">
        <v>987</v>
      </c>
      <c r="E111" s="8" t="s">
        <v>988</v>
      </c>
      <c r="F111" s="8" t="str">
        <f>UnitControlCenter!$B$25</f>
        <v>PJ / year</v>
      </c>
      <c r="G111" s="398" t="s">
        <v>4131</v>
      </c>
      <c r="H111" s="398" t="s">
        <v>4132</v>
      </c>
      <c r="I111" s="8" t="s">
        <v>1247</v>
      </c>
      <c r="J111" s="8"/>
      <c r="K111" s="8"/>
      <c r="L111" s="8"/>
      <c r="M111" s="8"/>
      <c r="N111" s="8"/>
      <c r="O111" s="8"/>
      <c r="P111" s="8"/>
      <c r="Q111" s="8"/>
      <c r="R111" s="8"/>
      <c r="S111" s="8"/>
      <c r="T111" s="8"/>
      <c r="U111" s="8"/>
      <c r="V111" s="8"/>
      <c r="W111" s="8"/>
      <c r="X111" s="8"/>
      <c r="Y111" s="8"/>
      <c r="Z111" s="8"/>
    </row>
    <row r="112" spans="1:26" ht="15.75" customHeight="1" x14ac:dyDescent="0.45">
      <c r="A112" s="8" t="s">
        <v>1241</v>
      </c>
      <c r="B112" s="8" t="s">
        <v>1248</v>
      </c>
      <c r="C112" s="13">
        <v>1</v>
      </c>
      <c r="D112" s="8" t="s">
        <v>987</v>
      </c>
      <c r="E112" s="8" t="s">
        <v>988</v>
      </c>
      <c r="F112" s="8" t="str">
        <f>UnitControlCenter!$B$25</f>
        <v>PJ / year</v>
      </c>
      <c r="G112" s="8" t="s">
        <v>1249</v>
      </c>
      <c r="H112" s="8" t="s">
        <v>1250</v>
      </c>
      <c r="I112" s="8" t="s">
        <v>1251</v>
      </c>
      <c r="J112" s="8"/>
      <c r="K112" s="8"/>
      <c r="L112" s="8"/>
      <c r="M112" s="8"/>
      <c r="N112" s="8"/>
      <c r="O112" s="8"/>
      <c r="P112" s="8"/>
      <c r="Q112" s="8"/>
      <c r="R112" s="8"/>
      <c r="S112" s="8"/>
      <c r="T112" s="8"/>
      <c r="U112" s="8"/>
      <c r="V112" s="8"/>
      <c r="W112" s="8"/>
      <c r="X112" s="8"/>
      <c r="Y112" s="8"/>
      <c r="Z112" s="8"/>
    </row>
    <row r="113" spans="1:26" ht="15.75" customHeight="1" x14ac:dyDescent="0.45">
      <c r="A113" s="8" t="s">
        <v>1252</v>
      </c>
      <c r="B113" s="8" t="s">
        <v>1253</v>
      </c>
      <c r="C113" s="13">
        <v>1</v>
      </c>
      <c r="D113" s="8" t="s">
        <v>987</v>
      </c>
      <c r="E113" s="8" t="s">
        <v>988</v>
      </c>
      <c r="F113" s="8" t="str">
        <f>UnitControlCenter!$B$25</f>
        <v>PJ / year</v>
      </c>
      <c r="G113" s="8" t="s">
        <v>1254</v>
      </c>
      <c r="H113" s="8" t="s">
        <v>1255</v>
      </c>
      <c r="I113" s="8" t="s">
        <v>1256</v>
      </c>
      <c r="J113" s="8"/>
      <c r="K113" s="8"/>
      <c r="L113" s="8"/>
      <c r="M113" s="8"/>
      <c r="N113" s="8"/>
      <c r="O113" s="8"/>
      <c r="P113" s="8"/>
      <c r="Q113" s="8"/>
      <c r="R113" s="8"/>
      <c r="S113" s="8"/>
      <c r="T113" s="8"/>
      <c r="U113" s="8"/>
      <c r="V113" s="8"/>
      <c r="W113" s="8"/>
      <c r="X113" s="8"/>
      <c r="Y113" s="8"/>
      <c r="Z113" s="8"/>
    </row>
    <row r="114" spans="1:26" ht="15.75" customHeight="1" x14ac:dyDescent="0.45">
      <c r="A114" s="8" t="s">
        <v>1252</v>
      </c>
      <c r="B114" s="8" t="s">
        <v>1257</v>
      </c>
      <c r="C114" s="13">
        <v>1</v>
      </c>
      <c r="D114" s="8" t="s">
        <v>987</v>
      </c>
      <c r="E114" s="8" t="s">
        <v>988</v>
      </c>
      <c r="F114" s="8" t="str">
        <f>UnitControlCenter!$B$25</f>
        <v>PJ / year</v>
      </c>
      <c r="G114" s="8" t="s">
        <v>1258</v>
      </c>
      <c r="H114" s="8" t="s">
        <v>1259</v>
      </c>
      <c r="I114" s="8" t="s">
        <v>1260</v>
      </c>
      <c r="J114" s="8"/>
      <c r="K114" s="8"/>
      <c r="L114" s="8"/>
      <c r="M114" s="8"/>
      <c r="N114" s="8"/>
      <c r="O114" s="8"/>
      <c r="P114" s="8"/>
      <c r="Q114" s="8"/>
      <c r="R114" s="8"/>
      <c r="S114" s="8"/>
      <c r="T114" s="8"/>
      <c r="U114" s="8"/>
      <c r="V114" s="8"/>
      <c r="W114" s="8"/>
      <c r="X114" s="8"/>
      <c r="Y114" s="8"/>
      <c r="Z114" s="8"/>
    </row>
    <row r="115" spans="1:26" ht="15.75" customHeight="1" x14ac:dyDescent="0.45">
      <c r="A115" s="8" t="s">
        <v>1252</v>
      </c>
      <c r="B115" s="8" t="s">
        <v>1000</v>
      </c>
      <c r="C115" s="13">
        <v>0</v>
      </c>
      <c r="D115" s="8" t="s">
        <v>981</v>
      </c>
      <c r="E115" s="8" t="s">
        <v>982</v>
      </c>
      <c r="F115" s="8" t="str">
        <f>UnitControlCenter!$B$26</f>
        <v>PJ / 2019 dollar</v>
      </c>
      <c r="G115" s="8" t="s">
        <v>1261</v>
      </c>
      <c r="H115" s="8"/>
      <c r="I115" s="8"/>
      <c r="J115" s="8"/>
      <c r="K115" s="8"/>
      <c r="L115" s="8"/>
      <c r="M115" s="8"/>
      <c r="N115" s="8"/>
      <c r="O115" s="8"/>
      <c r="P115" s="8"/>
      <c r="Q115" s="8"/>
      <c r="R115" s="8"/>
      <c r="S115" s="8"/>
      <c r="T115" s="8"/>
      <c r="U115" s="8"/>
      <c r="V115" s="8"/>
      <c r="W115" s="8"/>
      <c r="X115" s="8"/>
      <c r="Y115" s="8"/>
      <c r="Z115" s="8"/>
    </row>
    <row r="116" spans="1:26" ht="15.75" customHeight="1" x14ac:dyDescent="0.45">
      <c r="A116" s="8" t="s">
        <v>1252</v>
      </c>
      <c r="B116" s="8" t="s">
        <v>1262</v>
      </c>
      <c r="C116" s="13">
        <v>1</v>
      </c>
      <c r="D116" s="8" t="s">
        <v>981</v>
      </c>
      <c r="E116" s="8" t="s">
        <v>982</v>
      </c>
      <c r="F116" s="8" t="str">
        <f>UnitControlCenter!$B$15</f>
        <v>terawatt-hours (TWh) / year</v>
      </c>
      <c r="G116" s="8" t="s">
        <v>1263</v>
      </c>
      <c r="H116" s="8"/>
      <c r="I116" s="8"/>
      <c r="J116" s="8"/>
      <c r="K116" s="8"/>
      <c r="L116" s="8"/>
      <c r="M116" s="8"/>
      <c r="N116" s="8"/>
      <c r="O116" s="8"/>
      <c r="P116" s="8"/>
      <c r="Q116" s="8"/>
      <c r="R116" s="8"/>
      <c r="S116" s="8"/>
      <c r="T116" s="8"/>
      <c r="U116" s="8"/>
      <c r="V116" s="8"/>
      <c r="W116" s="8"/>
      <c r="X116" s="8"/>
      <c r="Y116" s="8"/>
      <c r="Z116" s="8"/>
    </row>
    <row r="117" spans="1:26" ht="15.75" customHeight="1" x14ac:dyDescent="0.45">
      <c r="A117" s="8" t="s">
        <v>1252</v>
      </c>
      <c r="B117" s="8" t="s">
        <v>1264</v>
      </c>
      <c r="C117" s="13">
        <v>1</v>
      </c>
      <c r="D117" s="8" t="s">
        <v>981</v>
      </c>
      <c r="E117" s="8" t="s">
        <v>982</v>
      </c>
      <c r="F117" s="8" t="str">
        <f>UnitControlCenter!$B$27</f>
        <v>millions of metric tons / year</v>
      </c>
      <c r="G117" s="8" t="s">
        <v>1265</v>
      </c>
      <c r="H117" s="8"/>
      <c r="I117" s="8"/>
      <c r="J117" s="8"/>
      <c r="K117" s="8"/>
      <c r="L117" s="8"/>
      <c r="M117" s="8"/>
      <c r="N117" s="8"/>
      <c r="O117" s="8"/>
      <c r="P117" s="8"/>
      <c r="Q117" s="8"/>
      <c r="R117" s="8"/>
      <c r="S117" s="8"/>
      <c r="T117" s="8"/>
      <c r="U117" s="8"/>
      <c r="V117" s="8"/>
      <c r="W117" s="8"/>
      <c r="X117" s="8"/>
      <c r="Y117" s="8"/>
      <c r="Z117" s="8"/>
    </row>
    <row r="118" spans="1:26" ht="15.75" customHeight="1" x14ac:dyDescent="0.45">
      <c r="A118" s="8" t="s">
        <v>1252</v>
      </c>
      <c r="B118" s="8" t="s">
        <v>1266</v>
      </c>
      <c r="C118" s="13">
        <v>1</v>
      </c>
      <c r="D118" s="8" t="s">
        <v>981</v>
      </c>
      <c r="E118" s="8" t="s">
        <v>982</v>
      </c>
      <c r="F118" s="8" t="str">
        <f>UnitControlCenter!$B$27</f>
        <v>millions of metric tons / year</v>
      </c>
      <c r="G118" s="8" t="s">
        <v>1267</v>
      </c>
      <c r="H118" s="8"/>
      <c r="I118" s="8"/>
      <c r="J118" s="8"/>
      <c r="K118" s="8"/>
      <c r="L118" s="8"/>
      <c r="M118" s="8"/>
      <c r="N118" s="8"/>
      <c r="O118" s="8"/>
      <c r="P118" s="8"/>
      <c r="Q118" s="8"/>
      <c r="R118" s="8"/>
      <c r="S118" s="8"/>
      <c r="T118" s="8"/>
      <c r="U118" s="8"/>
      <c r="V118" s="8"/>
      <c r="W118" s="8"/>
      <c r="X118" s="8"/>
      <c r="Y118" s="8"/>
      <c r="Z118" s="8"/>
    </row>
    <row r="119" spans="1:26" ht="15.75" customHeight="1" x14ac:dyDescent="0.45">
      <c r="A119" s="8" t="s">
        <v>1252</v>
      </c>
      <c r="B119" s="8" t="s">
        <v>1268</v>
      </c>
      <c r="C119" s="13">
        <v>1</v>
      </c>
      <c r="D119" s="8" t="s">
        <v>981</v>
      </c>
      <c r="E119" s="8" t="s">
        <v>982</v>
      </c>
      <c r="F119" s="8" t="str">
        <f>UnitControlCenter!$B$28</f>
        <v>trillion cubic feet / year</v>
      </c>
      <c r="G119" s="8" t="s">
        <v>1269</v>
      </c>
      <c r="H119" s="8"/>
      <c r="I119" s="8"/>
      <c r="J119" s="8"/>
      <c r="K119" s="8"/>
      <c r="L119" s="8"/>
      <c r="M119" s="8"/>
      <c r="N119" s="8"/>
      <c r="O119" s="8"/>
      <c r="P119" s="8"/>
      <c r="Q119" s="8"/>
      <c r="R119" s="8"/>
      <c r="S119" s="8"/>
      <c r="T119" s="8"/>
      <c r="U119" s="8"/>
      <c r="V119" s="8"/>
      <c r="W119" s="8"/>
      <c r="X119" s="8"/>
      <c r="Y119" s="8"/>
      <c r="Z119" s="8"/>
    </row>
    <row r="120" spans="1:26" ht="15.75" customHeight="1" x14ac:dyDescent="0.45">
      <c r="A120" s="8" t="s">
        <v>1252</v>
      </c>
      <c r="B120" s="8" t="s">
        <v>1270</v>
      </c>
      <c r="C120" s="13">
        <v>1</v>
      </c>
      <c r="D120" s="8" t="s">
        <v>981</v>
      </c>
      <c r="E120" s="8" t="s">
        <v>982</v>
      </c>
      <c r="F120" s="8" t="str">
        <f>UnitControlCenter!$B$29</f>
        <v>million barrels / year</v>
      </c>
      <c r="G120" s="8" t="s">
        <v>1271</v>
      </c>
      <c r="H120" s="8"/>
      <c r="I120" s="8"/>
      <c r="J120" s="8"/>
      <c r="K120" s="8"/>
      <c r="L120" s="8"/>
      <c r="M120" s="8"/>
      <c r="N120" s="8"/>
      <c r="O120" s="8"/>
      <c r="P120" s="8"/>
      <c r="Q120" s="8"/>
      <c r="R120" s="8"/>
      <c r="S120" s="8"/>
      <c r="T120" s="8"/>
      <c r="U120" s="8"/>
      <c r="V120" s="8"/>
      <c r="W120" s="8"/>
      <c r="X120" s="8"/>
      <c r="Y120" s="8"/>
      <c r="Z120" s="8"/>
    </row>
    <row r="121" spans="1:26" ht="15.75" customHeight="1" x14ac:dyDescent="0.45">
      <c r="A121" s="8" t="s">
        <v>1252</v>
      </c>
      <c r="B121" s="8" t="s">
        <v>1272</v>
      </c>
      <c r="C121" s="13">
        <v>1</v>
      </c>
      <c r="D121" s="8" t="s">
        <v>981</v>
      </c>
      <c r="E121" s="8" t="s">
        <v>982</v>
      </c>
      <c r="F121" s="8" t="str">
        <f>UnitControlCenter!$B$29</f>
        <v>million barrels / year</v>
      </c>
      <c r="G121" s="8" t="s">
        <v>1273</v>
      </c>
      <c r="H121" s="8"/>
      <c r="I121" s="8"/>
      <c r="J121" s="8"/>
      <c r="K121" s="8"/>
      <c r="L121" s="8"/>
      <c r="M121" s="8"/>
      <c r="N121" s="8"/>
      <c r="O121" s="8"/>
      <c r="P121" s="8"/>
      <c r="Q121" s="8"/>
      <c r="R121" s="8"/>
      <c r="S121" s="8"/>
      <c r="T121" s="8"/>
      <c r="U121" s="8"/>
      <c r="V121" s="8"/>
      <c r="W121" s="8"/>
      <c r="X121" s="8"/>
      <c r="Y121" s="8"/>
      <c r="Z121" s="8"/>
    </row>
    <row r="122" spans="1:26" ht="15.75" customHeight="1" x14ac:dyDescent="0.45">
      <c r="A122" s="8" t="s">
        <v>1252</v>
      </c>
      <c r="B122" s="8" t="s">
        <v>1274</v>
      </c>
      <c r="C122" s="13">
        <v>1</v>
      </c>
      <c r="D122" s="8" t="s">
        <v>981</v>
      </c>
      <c r="E122" s="8" t="s">
        <v>982</v>
      </c>
      <c r="F122" s="8" t="str">
        <f>UnitControlCenter!$B$27</f>
        <v>millions of metric tons / year</v>
      </c>
      <c r="G122" s="8" t="s">
        <v>1275</v>
      </c>
      <c r="H122" s="8"/>
      <c r="I122" s="8"/>
      <c r="J122" s="8"/>
      <c r="K122" s="8"/>
      <c r="L122" s="8"/>
      <c r="M122" s="8"/>
      <c r="N122" s="8"/>
      <c r="O122" s="8"/>
      <c r="P122" s="8"/>
      <c r="Q122" s="8"/>
      <c r="R122" s="8"/>
      <c r="S122" s="8"/>
      <c r="T122" s="8"/>
      <c r="U122" s="8"/>
      <c r="V122" s="8"/>
      <c r="W122" s="8"/>
      <c r="X122" s="8"/>
      <c r="Y122" s="8"/>
      <c r="Z122" s="8"/>
    </row>
    <row r="123" spans="1:26" ht="15.75" customHeight="1" x14ac:dyDescent="0.45">
      <c r="A123" s="50" t="s">
        <v>1252</v>
      </c>
      <c r="B123" s="50" t="s">
        <v>1276</v>
      </c>
      <c r="C123" s="51">
        <v>1</v>
      </c>
      <c r="D123" s="50" t="s">
        <v>981</v>
      </c>
      <c r="E123" s="50" t="s">
        <v>982</v>
      </c>
      <c r="F123" s="50" t="str">
        <f>UnitControlCenter!$B$30</f>
        <v>million liters / year</v>
      </c>
      <c r="G123" s="50" t="s">
        <v>1277</v>
      </c>
      <c r="H123" s="50"/>
      <c r="I123" s="50"/>
      <c r="J123" s="50"/>
      <c r="K123" s="50"/>
      <c r="L123" s="50"/>
      <c r="M123" s="50"/>
      <c r="N123" s="50"/>
      <c r="O123" s="50"/>
      <c r="P123" s="50"/>
      <c r="Q123" s="50"/>
      <c r="R123" s="50"/>
      <c r="S123" s="50"/>
      <c r="T123" s="8"/>
      <c r="U123" s="8"/>
      <c r="V123" s="8"/>
      <c r="W123" s="8"/>
      <c r="X123" s="8"/>
      <c r="Y123" s="8"/>
      <c r="Z123" s="8"/>
    </row>
    <row r="124" spans="1:26" ht="15.75" customHeight="1" x14ac:dyDescent="0.45">
      <c r="A124" s="8" t="s">
        <v>1252</v>
      </c>
      <c r="B124" s="8" t="s">
        <v>1278</v>
      </c>
      <c r="C124" s="13">
        <v>1</v>
      </c>
      <c r="D124" s="8" t="s">
        <v>981</v>
      </c>
      <c r="E124" s="8" t="s">
        <v>982</v>
      </c>
      <c r="F124" s="8" t="str">
        <f>UnitControlCenter!$B$27</f>
        <v>millions of metric tons / year</v>
      </c>
      <c r="G124" s="8" t="s">
        <v>1279</v>
      </c>
      <c r="H124" s="8"/>
      <c r="I124" s="8"/>
      <c r="J124" s="8"/>
      <c r="K124" s="8"/>
      <c r="L124" s="8"/>
      <c r="M124" s="8"/>
      <c r="N124" s="8"/>
      <c r="O124" s="8"/>
      <c r="P124" s="8"/>
      <c r="Q124" s="8"/>
      <c r="R124" s="8"/>
      <c r="S124" s="8"/>
      <c r="T124" s="8"/>
      <c r="U124" s="8"/>
      <c r="V124" s="8"/>
      <c r="W124" s="8"/>
      <c r="X124" s="8"/>
      <c r="Y124" s="8"/>
      <c r="Z124" s="8"/>
    </row>
    <row r="125" spans="1:26" ht="15.75" customHeight="1" x14ac:dyDescent="0.45">
      <c r="A125" s="8" t="s">
        <v>1252</v>
      </c>
      <c r="B125" s="8" t="s">
        <v>1280</v>
      </c>
      <c r="C125" s="13">
        <v>1</v>
      </c>
      <c r="D125" s="8" t="s">
        <v>981</v>
      </c>
      <c r="E125" s="8" t="s">
        <v>982</v>
      </c>
      <c r="F125" s="8" t="str">
        <f>UnitControlCenter!$B$5</f>
        <v>thousand metric tons / year</v>
      </c>
      <c r="G125" s="8" t="s">
        <v>1281</v>
      </c>
      <c r="H125" s="8"/>
      <c r="I125" s="8"/>
      <c r="J125" s="8"/>
      <c r="K125" s="8"/>
      <c r="L125" s="8"/>
      <c r="M125" s="8"/>
      <c r="N125" s="8"/>
      <c r="O125" s="8"/>
      <c r="P125" s="8"/>
      <c r="Q125" s="8"/>
      <c r="R125" s="8"/>
      <c r="S125" s="8"/>
      <c r="T125" s="8"/>
      <c r="U125" s="8"/>
      <c r="V125" s="8"/>
      <c r="W125" s="8"/>
      <c r="X125" s="8"/>
      <c r="Y125" s="8"/>
      <c r="Z125" s="8"/>
    </row>
    <row r="126" spans="1:26" ht="15.75" customHeight="1" x14ac:dyDescent="0.45">
      <c r="A126" s="8" t="s">
        <v>1282</v>
      </c>
      <c r="B126" s="8" t="s">
        <v>1283</v>
      </c>
      <c r="C126" s="13">
        <v>1</v>
      </c>
      <c r="D126" s="8" t="s">
        <v>987</v>
      </c>
      <c r="E126" s="8" t="s">
        <v>988</v>
      </c>
      <c r="F126" s="8" t="str">
        <f>UnitControlCenter!$B$31</f>
        <v>PJ / year</v>
      </c>
      <c r="G126" s="8" t="s">
        <v>1284</v>
      </c>
      <c r="H126" s="8" t="s">
        <v>1285</v>
      </c>
      <c r="I126" s="8" t="s">
        <v>1286</v>
      </c>
      <c r="J126" s="8"/>
      <c r="K126" s="8"/>
      <c r="L126" s="8"/>
      <c r="M126" s="8"/>
      <c r="N126" s="8"/>
      <c r="O126" s="8"/>
      <c r="P126" s="8"/>
      <c r="Q126" s="8"/>
      <c r="R126" s="8"/>
      <c r="S126" s="8"/>
      <c r="T126" s="8"/>
      <c r="U126" s="8"/>
      <c r="V126" s="8"/>
      <c r="W126" s="8"/>
      <c r="X126" s="8"/>
      <c r="Y126" s="8"/>
      <c r="Z126" s="8"/>
    </row>
    <row r="127" spans="1:26" ht="15.75" customHeight="1" x14ac:dyDescent="0.45">
      <c r="A127" s="8" t="s">
        <v>1282</v>
      </c>
      <c r="B127" s="8" t="s">
        <v>1287</v>
      </c>
      <c r="C127" s="13">
        <v>1</v>
      </c>
      <c r="D127" s="8" t="s">
        <v>987</v>
      </c>
      <c r="E127" s="8" t="s">
        <v>982</v>
      </c>
      <c r="F127" s="8" t="str">
        <f>UnitControlCenter!$B$31</f>
        <v>PJ / year</v>
      </c>
      <c r="G127" s="8" t="s">
        <v>1288</v>
      </c>
      <c r="H127" s="8" t="s">
        <v>1285</v>
      </c>
      <c r="I127" s="8" t="s">
        <v>1286</v>
      </c>
      <c r="J127" s="8"/>
      <c r="K127" s="8"/>
      <c r="L127" s="8"/>
      <c r="M127" s="8"/>
      <c r="N127" s="8"/>
      <c r="O127" s="8"/>
      <c r="P127" s="8"/>
      <c r="Q127" s="8"/>
      <c r="R127" s="8"/>
      <c r="S127" s="8"/>
      <c r="T127" s="8"/>
      <c r="U127" s="8"/>
      <c r="V127" s="8"/>
      <c r="W127" s="8"/>
      <c r="X127" s="8"/>
      <c r="Y127" s="8"/>
      <c r="Z127" s="8"/>
    </row>
    <row r="128" spans="1:26" ht="15.75" customHeight="1" x14ac:dyDescent="0.45">
      <c r="A128" s="8" t="s">
        <v>1282</v>
      </c>
      <c r="B128" s="8" t="s">
        <v>1289</v>
      </c>
      <c r="C128" s="13">
        <v>1</v>
      </c>
      <c r="D128" s="8" t="s">
        <v>987</v>
      </c>
      <c r="E128" s="8" t="s">
        <v>988</v>
      </c>
      <c r="F128" s="8" t="str">
        <f>UnitControlCenter!$B$8</f>
        <v>billion 2019 USD / year</v>
      </c>
      <c r="G128" s="8" t="s">
        <v>1290</v>
      </c>
      <c r="H128" s="8" t="s">
        <v>1285</v>
      </c>
      <c r="I128" s="8" t="s">
        <v>1286</v>
      </c>
      <c r="J128" s="8"/>
      <c r="K128" s="8"/>
      <c r="L128" s="8"/>
      <c r="M128" s="8"/>
      <c r="N128" s="8"/>
      <c r="O128" s="8"/>
      <c r="P128" s="8"/>
      <c r="Q128" s="8"/>
      <c r="R128" s="8"/>
      <c r="S128" s="8"/>
      <c r="T128" s="8"/>
      <c r="U128" s="8"/>
      <c r="V128" s="8"/>
      <c r="W128" s="8"/>
      <c r="X128" s="8"/>
      <c r="Y128" s="8"/>
      <c r="Z128" s="8"/>
    </row>
    <row r="129" spans="1:26" ht="15.75" customHeight="1" x14ac:dyDescent="0.45">
      <c r="A129" s="8" t="s">
        <v>1282</v>
      </c>
      <c r="B129" s="8" t="s">
        <v>1291</v>
      </c>
      <c r="C129" s="13">
        <v>1</v>
      </c>
      <c r="D129" s="8" t="s">
        <v>987</v>
      </c>
      <c r="E129" s="8" t="s">
        <v>982</v>
      </c>
      <c r="F129" s="8" t="str">
        <f>UnitControlCenter!$B$8</f>
        <v>billion 2019 USD / year</v>
      </c>
      <c r="G129" s="8" t="s">
        <v>1292</v>
      </c>
      <c r="H129" s="8" t="s">
        <v>1285</v>
      </c>
      <c r="I129" s="8" t="s">
        <v>1286</v>
      </c>
      <c r="J129" s="8"/>
      <c r="K129" s="8"/>
      <c r="L129" s="8"/>
      <c r="M129" s="8"/>
      <c r="N129" s="8"/>
      <c r="O129" s="8"/>
      <c r="P129" s="8"/>
      <c r="Q129" s="8"/>
      <c r="R129" s="8"/>
      <c r="S129" s="8"/>
      <c r="T129" s="8"/>
      <c r="U129" s="8"/>
      <c r="V129" s="8"/>
      <c r="W129" s="8"/>
      <c r="X129" s="8"/>
      <c r="Y129" s="8"/>
      <c r="Z129" s="8"/>
    </row>
    <row r="130" spans="1:26" ht="15.75" customHeight="1" x14ac:dyDescent="0.45">
      <c r="A130" s="8" t="s">
        <v>1282</v>
      </c>
      <c r="B130" s="8" t="s">
        <v>1293</v>
      </c>
      <c r="C130" s="13">
        <v>0</v>
      </c>
      <c r="D130" s="8" t="s">
        <v>987</v>
      </c>
      <c r="E130" s="8" t="s">
        <v>988</v>
      </c>
      <c r="F130" s="8" t="str">
        <f>UnitControlCenter!B3</f>
        <v>million metric tons / year</v>
      </c>
      <c r="G130" s="8" t="s">
        <v>1294</v>
      </c>
      <c r="H130" s="8" t="s">
        <v>1295</v>
      </c>
      <c r="I130" s="8" t="s">
        <v>1296</v>
      </c>
      <c r="J130" s="8"/>
      <c r="K130" s="8"/>
      <c r="L130" s="8"/>
      <c r="M130" s="8"/>
      <c r="N130" s="8"/>
      <c r="O130" s="8"/>
      <c r="P130" s="8"/>
      <c r="Q130" s="8"/>
      <c r="R130" s="8"/>
      <c r="S130" s="8"/>
      <c r="T130" s="8"/>
      <c r="U130" s="8"/>
      <c r="V130" s="8"/>
      <c r="W130" s="8"/>
      <c r="X130" s="8"/>
      <c r="Y130" s="8"/>
      <c r="Z130" s="8"/>
    </row>
    <row r="131" spans="1:26" ht="15.75" customHeight="1" x14ac:dyDescent="0.45">
      <c r="A131" s="8" t="s">
        <v>1282</v>
      </c>
      <c r="B131" s="8" t="s">
        <v>1297</v>
      </c>
      <c r="C131" s="13">
        <v>0</v>
      </c>
      <c r="D131" s="8" t="s">
        <v>987</v>
      </c>
      <c r="E131" s="8" t="s">
        <v>982</v>
      </c>
      <c r="F131" s="8" t="str">
        <f>UnitControlCenter!B3</f>
        <v>million metric tons / year</v>
      </c>
      <c r="G131" s="8" t="s">
        <v>1298</v>
      </c>
      <c r="H131" s="8" t="s">
        <v>1295</v>
      </c>
      <c r="I131" s="8" t="s">
        <v>1296</v>
      </c>
      <c r="J131" s="8"/>
      <c r="K131" s="8"/>
      <c r="L131" s="8"/>
      <c r="M131" s="8"/>
      <c r="N131" s="8"/>
      <c r="O131" s="8"/>
      <c r="P131" s="8"/>
      <c r="Q131" s="8"/>
      <c r="R131" s="8"/>
      <c r="S131" s="8"/>
      <c r="T131" s="8"/>
      <c r="U131" s="8"/>
      <c r="V131" s="8"/>
      <c r="W131" s="8"/>
      <c r="X131" s="8"/>
      <c r="Y131" s="8"/>
      <c r="Z131" s="8"/>
    </row>
    <row r="132" spans="1:26" ht="15.75" customHeight="1" x14ac:dyDescent="0.45">
      <c r="A132" s="8" t="s">
        <v>1282</v>
      </c>
      <c r="B132" s="8" t="s">
        <v>1299</v>
      </c>
      <c r="C132" s="13">
        <v>1</v>
      </c>
      <c r="D132" s="8" t="s">
        <v>987</v>
      </c>
      <c r="E132" s="8" t="s">
        <v>988</v>
      </c>
      <c r="F132" s="8" t="str">
        <f>UnitControlCenter!$B$31</f>
        <v>PJ / year</v>
      </c>
      <c r="G132" s="8" t="s">
        <v>1300</v>
      </c>
      <c r="H132" s="8" t="s">
        <v>1301</v>
      </c>
      <c r="I132" s="8" t="s">
        <v>1302</v>
      </c>
      <c r="J132" s="8"/>
      <c r="K132" s="8"/>
      <c r="L132" s="8"/>
      <c r="M132" s="8"/>
      <c r="N132" s="8"/>
      <c r="O132" s="8"/>
      <c r="P132" s="8"/>
      <c r="Q132" s="8"/>
      <c r="R132" s="8"/>
      <c r="S132" s="8"/>
      <c r="T132" s="8"/>
      <c r="U132" s="8"/>
      <c r="V132" s="8"/>
      <c r="W132" s="8"/>
      <c r="X132" s="8"/>
      <c r="Y132" s="8"/>
      <c r="Z132" s="8"/>
    </row>
    <row r="133" spans="1:26" ht="15.75" customHeight="1" x14ac:dyDescent="0.45">
      <c r="A133" s="8" t="s">
        <v>1282</v>
      </c>
      <c r="B133" s="8" t="s">
        <v>1303</v>
      </c>
      <c r="C133" s="13">
        <v>1</v>
      </c>
      <c r="D133" s="8" t="s">
        <v>987</v>
      </c>
      <c r="E133" s="8" t="s">
        <v>982</v>
      </c>
      <c r="F133" s="8" t="str">
        <f>UnitControlCenter!$B$31</f>
        <v>PJ / year</v>
      </c>
      <c r="G133" s="8" t="s">
        <v>1304</v>
      </c>
      <c r="H133" s="8" t="s">
        <v>1301</v>
      </c>
      <c r="I133" s="8" t="s">
        <v>1305</v>
      </c>
      <c r="J133" s="8"/>
      <c r="K133" s="8"/>
      <c r="L133" s="8"/>
      <c r="M133" s="8"/>
      <c r="N133" s="8"/>
      <c r="O133" s="8"/>
      <c r="P133" s="8"/>
      <c r="Q133" s="8"/>
      <c r="R133" s="8"/>
      <c r="S133" s="8"/>
      <c r="T133" s="8"/>
      <c r="U133" s="8"/>
      <c r="V133" s="8"/>
      <c r="W133" s="8"/>
      <c r="X133" s="8"/>
      <c r="Y133" s="8"/>
      <c r="Z133" s="8"/>
    </row>
    <row r="134" spans="1:26" ht="15.75" customHeight="1" x14ac:dyDescent="0.45">
      <c r="A134" s="8" t="s">
        <v>1282</v>
      </c>
      <c r="B134" s="8" t="s">
        <v>1306</v>
      </c>
      <c r="C134" s="13">
        <v>1</v>
      </c>
      <c r="D134" s="8" t="s">
        <v>987</v>
      </c>
      <c r="E134" s="8" t="s">
        <v>988</v>
      </c>
      <c r="F134" s="8" t="str">
        <f>UnitControlCenter!$B$8</f>
        <v>billion 2019 USD / year</v>
      </c>
      <c r="G134" s="8" t="s">
        <v>1307</v>
      </c>
      <c r="H134" s="8" t="s">
        <v>1301</v>
      </c>
      <c r="I134" s="8" t="s">
        <v>1308</v>
      </c>
      <c r="J134" s="8"/>
      <c r="K134" s="8"/>
      <c r="L134" s="8"/>
      <c r="M134" s="8"/>
      <c r="N134" s="8"/>
      <c r="O134" s="8"/>
      <c r="P134" s="8"/>
      <c r="Q134" s="8"/>
      <c r="R134" s="8"/>
      <c r="S134" s="8"/>
      <c r="T134" s="8"/>
      <c r="U134" s="8"/>
      <c r="V134" s="8"/>
      <c r="W134" s="8"/>
      <c r="X134" s="8"/>
      <c r="Y134" s="8"/>
      <c r="Z134" s="8"/>
    </row>
    <row r="135" spans="1:26" ht="15.75" customHeight="1" x14ac:dyDescent="0.45">
      <c r="A135" s="50" t="s">
        <v>1282</v>
      </c>
      <c r="B135" s="50" t="s">
        <v>1309</v>
      </c>
      <c r="C135" s="51">
        <v>1</v>
      </c>
      <c r="D135" s="50" t="s">
        <v>987</v>
      </c>
      <c r="E135" s="50" t="s">
        <v>982</v>
      </c>
      <c r="F135" s="50" t="str">
        <f>UnitControlCenter!$B$8</f>
        <v>billion 2019 USD / year</v>
      </c>
      <c r="G135" s="50" t="s">
        <v>1310</v>
      </c>
      <c r="H135" s="50" t="s">
        <v>1301</v>
      </c>
      <c r="I135" s="50" t="s">
        <v>1311</v>
      </c>
      <c r="J135" s="50"/>
      <c r="K135" s="50"/>
      <c r="L135" s="50"/>
      <c r="M135" s="50"/>
      <c r="N135" s="50"/>
      <c r="O135" s="50"/>
      <c r="P135" s="50"/>
      <c r="Q135" s="50"/>
      <c r="R135" s="50"/>
      <c r="S135" s="50"/>
      <c r="T135" s="8"/>
      <c r="U135" s="8"/>
      <c r="V135" s="8"/>
      <c r="W135" s="8"/>
      <c r="X135" s="8"/>
      <c r="Y135" s="8"/>
      <c r="Z135" s="8"/>
    </row>
    <row r="136" spans="1:26" ht="15.75" customHeight="1" x14ac:dyDescent="0.45">
      <c r="A136" s="8" t="s">
        <v>1282</v>
      </c>
      <c r="B136" s="8" t="s">
        <v>1312</v>
      </c>
      <c r="C136" s="13">
        <v>1</v>
      </c>
      <c r="D136" s="8" t="s">
        <v>987</v>
      </c>
      <c r="E136" s="8" t="s">
        <v>988</v>
      </c>
      <c r="F136" s="8" t="str">
        <f>UnitControlCenter!$B$25</f>
        <v>PJ / year</v>
      </c>
      <c r="G136" s="8" t="s">
        <v>1313</v>
      </c>
      <c r="H136" s="8" t="s">
        <v>1314</v>
      </c>
      <c r="I136" s="8" t="s">
        <v>1315</v>
      </c>
      <c r="J136" s="8"/>
      <c r="K136" s="8"/>
      <c r="L136" s="8"/>
      <c r="M136" s="8"/>
      <c r="N136" s="8"/>
      <c r="O136" s="8"/>
      <c r="P136" s="8"/>
      <c r="Q136" s="8"/>
      <c r="R136" s="8"/>
      <c r="S136" s="8"/>
      <c r="T136" s="8"/>
      <c r="U136" s="8"/>
      <c r="V136" s="8"/>
      <c r="W136" s="8"/>
      <c r="X136" s="8"/>
      <c r="Y136" s="8"/>
      <c r="Z136" s="8"/>
    </row>
    <row r="137" spans="1:26" ht="15.75" customHeight="1" x14ac:dyDescent="0.45">
      <c r="A137" s="8" t="s">
        <v>1282</v>
      </c>
      <c r="B137" s="8" t="s">
        <v>1316</v>
      </c>
      <c r="C137" s="13">
        <v>1</v>
      </c>
      <c r="D137" s="8" t="s">
        <v>987</v>
      </c>
      <c r="E137" s="8" t="s">
        <v>982</v>
      </c>
      <c r="F137" s="8" t="str">
        <f>UnitControlCenter!$B$25</f>
        <v>PJ / year</v>
      </c>
      <c r="G137" s="8" t="s">
        <v>1317</v>
      </c>
      <c r="H137" s="8" t="s">
        <v>1314</v>
      </c>
      <c r="I137" s="8" t="s">
        <v>1315</v>
      </c>
      <c r="J137" s="8"/>
      <c r="K137" s="8"/>
      <c r="L137" s="8"/>
      <c r="M137" s="8"/>
      <c r="N137" s="8"/>
      <c r="O137" s="8"/>
      <c r="P137" s="8"/>
      <c r="Q137" s="8"/>
      <c r="R137" s="8"/>
      <c r="S137" s="8"/>
      <c r="T137" s="8"/>
      <c r="U137" s="8"/>
      <c r="V137" s="8"/>
      <c r="W137" s="8"/>
      <c r="X137" s="8"/>
      <c r="Y137" s="8"/>
      <c r="Z137" s="8"/>
    </row>
    <row r="138" spans="1:26" ht="15.75" customHeight="1" x14ac:dyDescent="0.45">
      <c r="A138" s="8" t="s">
        <v>1318</v>
      </c>
      <c r="B138" s="8" t="s">
        <v>705</v>
      </c>
      <c r="C138" s="13">
        <v>1</v>
      </c>
      <c r="D138" s="8" t="s">
        <v>987</v>
      </c>
      <c r="E138" s="8" t="s">
        <v>1151</v>
      </c>
      <c r="F138" s="8" t="str">
        <f>UnitControlCenter!$B$17</f>
        <v>2019 USD / megawatt-hour (MWh)</v>
      </c>
      <c r="G138" s="8" t="s">
        <v>1319</v>
      </c>
      <c r="H138" s="8" t="s">
        <v>1320</v>
      </c>
      <c r="I138" s="8" t="s">
        <v>1321</v>
      </c>
      <c r="J138" s="8"/>
      <c r="K138" s="8"/>
      <c r="L138" s="8"/>
      <c r="M138" s="8"/>
      <c r="N138" s="8"/>
      <c r="O138" s="8"/>
      <c r="P138" s="8"/>
      <c r="Q138" s="8"/>
      <c r="R138" s="8"/>
      <c r="S138" s="8"/>
      <c r="T138" s="8"/>
      <c r="U138" s="8"/>
      <c r="V138" s="8"/>
      <c r="W138" s="8"/>
      <c r="X138" s="8"/>
      <c r="Y138" s="8"/>
      <c r="Z138" s="8"/>
    </row>
    <row r="139" spans="1:26" ht="15.75" customHeight="1" x14ac:dyDescent="0.45">
      <c r="A139" s="8" t="s">
        <v>1318</v>
      </c>
      <c r="B139" s="8" t="s">
        <v>291</v>
      </c>
      <c r="C139" s="13">
        <v>1</v>
      </c>
      <c r="D139" s="8" t="s">
        <v>987</v>
      </c>
      <c r="E139" s="8" t="s">
        <v>1151</v>
      </c>
      <c r="F139" s="8" t="str">
        <f>UnitControlCenter!$B$32</f>
        <v>2019 dollars / metric ton</v>
      </c>
      <c r="G139" s="8" t="s">
        <v>1322</v>
      </c>
      <c r="H139" s="8" t="s">
        <v>1323</v>
      </c>
      <c r="I139" s="8" t="s">
        <v>1324</v>
      </c>
      <c r="J139" s="8"/>
      <c r="K139" s="8"/>
      <c r="L139" s="8"/>
      <c r="M139" s="8"/>
      <c r="N139" s="8"/>
      <c r="O139" s="8"/>
      <c r="P139" s="8"/>
      <c r="Q139" s="8"/>
      <c r="R139" s="8"/>
      <c r="S139" s="8"/>
      <c r="T139" s="8"/>
      <c r="U139" s="8"/>
      <c r="V139" s="8"/>
      <c r="W139" s="8"/>
      <c r="X139" s="8"/>
      <c r="Y139" s="8"/>
      <c r="Z139" s="8"/>
    </row>
    <row r="140" spans="1:26" ht="15.75" customHeight="1" x14ac:dyDescent="0.45">
      <c r="A140" s="8" t="s">
        <v>1318</v>
      </c>
      <c r="B140" s="8" t="s">
        <v>320</v>
      </c>
      <c r="C140" s="13">
        <v>1</v>
      </c>
      <c r="D140" s="8" t="s">
        <v>987</v>
      </c>
      <c r="E140" s="8" t="s">
        <v>1151</v>
      </c>
      <c r="F140" s="8" t="str">
        <f>UnitControlCenter!$B$32</f>
        <v>2019 dollars / metric ton</v>
      </c>
      <c r="G140" s="8" t="s">
        <v>1325</v>
      </c>
      <c r="H140" s="8" t="s">
        <v>676</v>
      </c>
      <c r="I140" s="13" t="s">
        <v>1326</v>
      </c>
      <c r="J140" s="8"/>
      <c r="K140" s="8"/>
      <c r="L140" s="8"/>
      <c r="M140" s="8"/>
      <c r="N140" s="8"/>
      <c r="O140" s="8"/>
      <c r="P140" s="8"/>
      <c r="Q140" s="8"/>
      <c r="R140" s="8"/>
      <c r="S140" s="8"/>
      <c r="T140" s="8"/>
      <c r="U140" s="8"/>
      <c r="V140" s="8"/>
      <c r="W140" s="8"/>
      <c r="X140" s="8"/>
      <c r="Y140" s="8"/>
      <c r="Z140" s="8"/>
    </row>
    <row r="141" spans="1:26" ht="15.75" customHeight="1" x14ac:dyDescent="0.45">
      <c r="A141" s="8" t="s">
        <v>1318</v>
      </c>
      <c r="B141" s="8" t="s">
        <v>423</v>
      </c>
      <c r="C141" s="13">
        <v>1</v>
      </c>
      <c r="D141" s="8" t="s">
        <v>987</v>
      </c>
      <c r="E141" s="8" t="s">
        <v>1151</v>
      </c>
      <c r="F141" s="8" t="str">
        <f>UnitControlCenter!$B$33</f>
        <v>2019 USD / thousand cubic feet</v>
      </c>
      <c r="G141" s="8" t="s">
        <v>1327</v>
      </c>
      <c r="H141" s="8" t="s">
        <v>1328</v>
      </c>
      <c r="I141" s="8" t="s">
        <v>1329</v>
      </c>
      <c r="J141" s="8"/>
      <c r="K141" s="8"/>
      <c r="L141" s="8"/>
      <c r="M141" s="8"/>
      <c r="N141" s="8"/>
      <c r="O141" s="8"/>
      <c r="P141" s="8"/>
      <c r="Q141" s="8"/>
      <c r="R141" s="8"/>
      <c r="S141" s="8"/>
      <c r="T141" s="8"/>
      <c r="U141" s="8"/>
      <c r="V141" s="8"/>
      <c r="W141" s="8"/>
      <c r="X141" s="8"/>
      <c r="Y141" s="8"/>
      <c r="Z141" s="8"/>
    </row>
    <row r="142" spans="1:26" ht="15.75" customHeight="1" x14ac:dyDescent="0.45">
      <c r="A142" s="8" t="s">
        <v>1318</v>
      </c>
      <c r="B142" s="8" t="s">
        <v>587</v>
      </c>
      <c r="C142" s="13">
        <v>1</v>
      </c>
      <c r="D142" s="8" t="s">
        <v>987</v>
      </c>
      <c r="E142" s="8" t="s">
        <v>1151</v>
      </c>
      <c r="F142" s="8" t="str">
        <f>UnitControlCenter!$B$34</f>
        <v>2019 dollars / liters</v>
      </c>
      <c r="G142" s="8" t="s">
        <v>1330</v>
      </c>
      <c r="H142" s="8" t="s">
        <v>686</v>
      </c>
      <c r="I142" s="8">
        <v>969696</v>
      </c>
      <c r="J142" s="8"/>
      <c r="K142" s="8"/>
      <c r="L142" s="8"/>
      <c r="M142" s="8"/>
      <c r="N142" s="8"/>
      <c r="O142" s="8"/>
      <c r="P142" s="8"/>
      <c r="Q142" s="8"/>
      <c r="R142" s="8"/>
      <c r="S142" s="8"/>
      <c r="T142" s="8"/>
      <c r="U142" s="8"/>
      <c r="V142" s="8"/>
      <c r="W142" s="8"/>
      <c r="X142" s="8"/>
      <c r="Y142" s="8"/>
      <c r="Z142" s="8"/>
    </row>
    <row r="143" spans="1:26" ht="15.75" customHeight="1" x14ac:dyDescent="0.45">
      <c r="A143" s="8" t="s">
        <v>1318</v>
      </c>
      <c r="B143" s="8" t="s">
        <v>589</v>
      </c>
      <c r="C143" s="13">
        <v>1</v>
      </c>
      <c r="D143" s="8" t="s">
        <v>987</v>
      </c>
      <c r="E143" s="8" t="s">
        <v>1151</v>
      </c>
      <c r="F143" s="8" t="str">
        <f>UnitControlCenter!$B$34</f>
        <v>2019 dollars / liters</v>
      </c>
      <c r="G143" s="8" t="s">
        <v>1331</v>
      </c>
      <c r="H143" s="8" t="s">
        <v>1328</v>
      </c>
      <c r="I143" s="8" t="s">
        <v>1329</v>
      </c>
      <c r="J143" s="8"/>
      <c r="K143" s="8"/>
      <c r="L143" s="8"/>
      <c r="M143" s="8"/>
      <c r="N143" s="8"/>
      <c r="O143" s="8"/>
      <c r="P143" s="8"/>
      <c r="Q143" s="8"/>
      <c r="R143" s="8"/>
      <c r="S143" s="8"/>
      <c r="T143" s="8"/>
      <c r="U143" s="8"/>
      <c r="V143" s="8"/>
      <c r="W143" s="8"/>
      <c r="X143" s="8"/>
      <c r="Y143" s="8"/>
      <c r="Z143" s="8"/>
    </row>
    <row r="144" spans="1:26" ht="15.75" customHeight="1" x14ac:dyDescent="0.45">
      <c r="A144" s="8" t="s">
        <v>1318</v>
      </c>
      <c r="B144" s="8" t="s">
        <v>312</v>
      </c>
      <c r="C144" s="13">
        <v>1</v>
      </c>
      <c r="D144" s="8" t="s">
        <v>987</v>
      </c>
      <c r="E144" s="8" t="s">
        <v>1151</v>
      </c>
      <c r="F144" s="8" t="str">
        <f>UnitControlCenter!$B$32</f>
        <v>2019 dollars / metric ton</v>
      </c>
      <c r="G144" s="8" t="s">
        <v>1332</v>
      </c>
      <c r="H144" s="8" t="s">
        <v>1333</v>
      </c>
      <c r="I144" s="8" t="s">
        <v>1334</v>
      </c>
      <c r="J144" s="8"/>
      <c r="K144" s="8"/>
      <c r="L144" s="8"/>
      <c r="M144" s="8"/>
      <c r="N144" s="8"/>
      <c r="O144" s="8"/>
      <c r="P144" s="8"/>
      <c r="Q144" s="8"/>
      <c r="R144" s="8"/>
      <c r="S144" s="8"/>
      <c r="T144" s="8"/>
      <c r="U144" s="8"/>
      <c r="V144" s="8"/>
      <c r="W144" s="8"/>
      <c r="X144" s="8"/>
      <c r="Y144" s="8"/>
      <c r="Z144" s="8"/>
    </row>
    <row r="145" spans="1:26" ht="15.75" customHeight="1" x14ac:dyDescent="0.45">
      <c r="A145" s="50" t="s">
        <v>1318</v>
      </c>
      <c r="B145" s="50" t="s">
        <v>327</v>
      </c>
      <c r="C145" s="51">
        <v>1</v>
      </c>
      <c r="D145" s="50" t="s">
        <v>987</v>
      </c>
      <c r="E145" s="50" t="s">
        <v>1151</v>
      </c>
      <c r="F145" s="50" t="str">
        <f>UnitControlCenter!$B$35</f>
        <v>2019 USD / barrel</v>
      </c>
      <c r="G145" s="50" t="s">
        <v>1335</v>
      </c>
      <c r="H145" s="50" t="s">
        <v>1336</v>
      </c>
      <c r="I145" s="50" t="s">
        <v>1337</v>
      </c>
      <c r="J145" s="50"/>
      <c r="K145" s="50"/>
      <c r="L145" s="50"/>
      <c r="M145" s="50"/>
      <c r="N145" s="50"/>
      <c r="O145" s="50"/>
      <c r="P145" s="50"/>
      <c r="Q145" s="50"/>
      <c r="R145" s="50"/>
      <c r="S145" s="50"/>
      <c r="T145" s="8"/>
      <c r="U145" s="8"/>
      <c r="V145" s="8"/>
      <c r="W145" s="8"/>
      <c r="X145" s="8"/>
      <c r="Y145" s="8"/>
      <c r="Z145" s="8"/>
    </row>
    <row r="146" spans="1:26" ht="15.75" customHeight="1" x14ac:dyDescent="0.45">
      <c r="A146" s="8" t="s">
        <v>1318</v>
      </c>
      <c r="B146" s="8" t="s">
        <v>1338</v>
      </c>
      <c r="C146" s="13">
        <v>1</v>
      </c>
      <c r="D146" s="8" t="s">
        <v>987</v>
      </c>
      <c r="E146" s="8" t="s">
        <v>1151</v>
      </c>
      <c r="F146" s="8" t="str">
        <f>UnitControlCenter!$B$34</f>
        <v>2019 dollars / liters</v>
      </c>
      <c r="G146" s="8" t="s">
        <v>1339</v>
      </c>
      <c r="H146" s="8" t="s">
        <v>1340</v>
      </c>
      <c r="I146" s="8" t="s">
        <v>1341</v>
      </c>
      <c r="J146" s="8"/>
      <c r="K146" s="8"/>
      <c r="L146" s="8"/>
      <c r="M146" s="8"/>
      <c r="N146" s="8"/>
      <c r="O146" s="8"/>
      <c r="P146" s="8"/>
      <c r="Q146" s="8"/>
      <c r="R146" s="8"/>
      <c r="S146" s="8"/>
      <c r="T146" s="8"/>
      <c r="U146" s="8"/>
      <c r="V146" s="8"/>
      <c r="W146" s="8"/>
      <c r="X146" s="8"/>
      <c r="Y146" s="8"/>
      <c r="Z146" s="8"/>
    </row>
    <row r="147" spans="1:26" ht="15.75" customHeight="1" x14ac:dyDescent="0.45">
      <c r="A147" s="8" t="s">
        <v>1318</v>
      </c>
      <c r="B147" s="8" t="s">
        <v>731</v>
      </c>
      <c r="C147" s="13">
        <v>1</v>
      </c>
      <c r="D147" s="8" t="s">
        <v>987</v>
      </c>
      <c r="E147" s="8" t="s">
        <v>1151</v>
      </c>
      <c r="F147" s="8" t="str">
        <f>UnitControlCenter!$B$36</f>
        <v>2019 USD / kg</v>
      </c>
      <c r="G147" s="8" t="s">
        <v>1342</v>
      </c>
      <c r="H147" s="8" t="s">
        <v>1343</v>
      </c>
      <c r="I147" s="8" t="s">
        <v>1344</v>
      </c>
      <c r="J147" s="8"/>
      <c r="K147" s="8"/>
      <c r="L147" s="8"/>
      <c r="M147" s="8"/>
      <c r="N147" s="8"/>
      <c r="O147" s="8"/>
      <c r="P147" s="8"/>
      <c r="Q147" s="8"/>
      <c r="R147" s="8"/>
      <c r="S147" s="8"/>
      <c r="T147" s="8"/>
      <c r="U147" s="8"/>
      <c r="V147" s="8"/>
      <c r="W147" s="8"/>
      <c r="X147" s="8"/>
      <c r="Y147" s="8"/>
      <c r="Z147" s="8"/>
    </row>
    <row r="148" spans="1:26" ht="15.75" customHeight="1" x14ac:dyDescent="0.45">
      <c r="A148" s="8" t="s">
        <v>1345</v>
      </c>
      <c r="B148" s="8" t="s">
        <v>1346</v>
      </c>
      <c r="C148" s="13">
        <v>1</v>
      </c>
      <c r="D148" s="8" t="s">
        <v>981</v>
      </c>
      <c r="E148" s="8" t="s">
        <v>982</v>
      </c>
      <c r="F148" s="8" t="str">
        <f>UnitControlCenter!$B$37</f>
        <v>2019 USD / kilowatt-hour (kWh)</v>
      </c>
      <c r="G148" s="8" t="s">
        <v>1347</v>
      </c>
      <c r="H148" s="8"/>
      <c r="I148" s="8"/>
      <c r="J148" s="8"/>
      <c r="K148" s="8"/>
      <c r="L148" s="8"/>
      <c r="M148" s="8"/>
      <c r="N148" s="8"/>
      <c r="O148" s="8"/>
      <c r="P148" s="8"/>
      <c r="Q148" s="8"/>
      <c r="R148" s="8"/>
      <c r="S148" s="8"/>
      <c r="T148" s="8"/>
      <c r="U148" s="8"/>
      <c r="V148" s="8"/>
      <c r="W148" s="8"/>
      <c r="X148" s="8"/>
      <c r="Y148" s="8"/>
      <c r="Z148" s="8"/>
    </row>
    <row r="149" spans="1:26" ht="15.75" customHeight="1" x14ac:dyDescent="0.45">
      <c r="A149" s="8" t="s">
        <v>1345</v>
      </c>
      <c r="B149" s="8" t="s">
        <v>1348</v>
      </c>
      <c r="C149" s="13">
        <v>1</v>
      </c>
      <c r="D149" s="8" t="s">
        <v>987</v>
      </c>
      <c r="E149" s="8" t="s">
        <v>982</v>
      </c>
      <c r="F149" s="8" t="str">
        <f>UnitControlCenter!$B$38</f>
        <v>cost of eqpt. to capture 1 metric ton CO2e/yr (2019 USD)</v>
      </c>
      <c r="G149" s="8" t="s">
        <v>1349</v>
      </c>
      <c r="H149" s="8" t="s">
        <v>1350</v>
      </c>
      <c r="I149" s="8" t="s">
        <v>1351</v>
      </c>
      <c r="J149" s="8"/>
      <c r="K149" s="8"/>
      <c r="L149" s="8"/>
      <c r="M149" s="8"/>
      <c r="N149" s="8"/>
      <c r="O149" s="8"/>
      <c r="P149" s="8"/>
      <c r="Q149" s="8"/>
      <c r="R149" s="8"/>
      <c r="S149" s="8"/>
      <c r="T149" s="8"/>
      <c r="U149" s="8"/>
      <c r="V149" s="8"/>
      <c r="W149" s="8"/>
      <c r="X149" s="8"/>
      <c r="Y149" s="8"/>
      <c r="Z149" s="8"/>
    </row>
    <row r="150" spans="1:26" ht="15.75" customHeight="1" x14ac:dyDescent="0.45">
      <c r="A150" s="8" t="s">
        <v>1345</v>
      </c>
      <c r="B150" s="8" t="s">
        <v>1352</v>
      </c>
      <c r="C150" s="13">
        <v>1</v>
      </c>
      <c r="D150" s="8" t="s">
        <v>981</v>
      </c>
      <c r="E150" s="8" t="s">
        <v>982</v>
      </c>
      <c r="F150" s="8" t="str">
        <f>UnitControlCenter!$B$39</f>
        <v>million 2019 USD / megawatt (MW)</v>
      </c>
      <c r="G150" s="8" t="s">
        <v>1353</v>
      </c>
      <c r="H150" s="8"/>
      <c r="I150" s="8"/>
      <c r="J150" s="8"/>
      <c r="K150" s="8"/>
      <c r="L150" s="8"/>
      <c r="M150" s="8"/>
      <c r="N150" s="8"/>
      <c r="O150" s="8"/>
      <c r="P150" s="8"/>
      <c r="Q150" s="8"/>
      <c r="R150" s="8"/>
      <c r="S150" s="8"/>
      <c r="T150" s="8"/>
      <c r="U150" s="8"/>
      <c r="V150" s="8"/>
      <c r="W150" s="8"/>
      <c r="X150" s="8"/>
      <c r="Y150" s="8"/>
      <c r="Z150" s="8"/>
    </row>
    <row r="151" spans="1:26" ht="15.75" customHeight="1" x14ac:dyDescent="0.45">
      <c r="A151" s="50" t="s">
        <v>1345</v>
      </c>
      <c r="B151" s="50" t="s">
        <v>1354</v>
      </c>
      <c r="C151" s="51">
        <v>1</v>
      </c>
      <c r="D151" s="50" t="s">
        <v>981</v>
      </c>
      <c r="E151" s="50" t="s">
        <v>982</v>
      </c>
      <c r="F151" s="50" t="str">
        <f>UnitControlCenter!$B$39</f>
        <v>million 2019 USD / megawatt (MW)</v>
      </c>
      <c r="G151" s="50" t="s">
        <v>1355</v>
      </c>
      <c r="H151" s="50"/>
      <c r="I151" s="50"/>
      <c r="J151" s="50"/>
      <c r="K151" s="50"/>
      <c r="L151" s="50"/>
      <c r="M151" s="50"/>
      <c r="N151" s="50"/>
      <c r="O151" s="50"/>
      <c r="P151" s="50"/>
      <c r="Q151" s="50"/>
      <c r="R151" s="50"/>
      <c r="S151" s="50"/>
      <c r="T151" s="8"/>
      <c r="U151" s="8"/>
      <c r="V151" s="8"/>
      <c r="W151" s="8"/>
      <c r="X151" s="8"/>
      <c r="Y151" s="8"/>
      <c r="Z151" s="8"/>
    </row>
    <row r="152" spans="1:26" ht="15.75" customHeight="1" x14ac:dyDescent="0.45">
      <c r="A152" s="8" t="s">
        <v>1345</v>
      </c>
      <c r="B152" s="8" t="s">
        <v>1356</v>
      </c>
      <c r="C152" s="8">
        <v>1</v>
      </c>
      <c r="D152" s="8" t="s">
        <v>981</v>
      </c>
      <c r="E152" s="8" t="s">
        <v>982</v>
      </c>
      <c r="F152" s="8" t="str">
        <f>UnitControlCenter!$B$39</f>
        <v>million 2019 USD / megawatt (MW)</v>
      </c>
      <c r="G152" s="8" t="s">
        <v>1357</v>
      </c>
      <c r="H152" s="8"/>
      <c r="I152" s="8"/>
      <c r="J152" s="8"/>
      <c r="K152" s="8"/>
      <c r="L152" s="8"/>
      <c r="M152" s="8"/>
      <c r="N152" s="8"/>
      <c r="O152" s="8"/>
      <c r="P152" s="8"/>
      <c r="Q152" s="8"/>
      <c r="R152" s="8"/>
      <c r="S152" s="8"/>
      <c r="T152" s="8"/>
      <c r="U152" s="8"/>
      <c r="V152" s="8"/>
      <c r="W152" s="8"/>
      <c r="X152" s="8"/>
      <c r="Y152" s="8"/>
      <c r="Z152" s="8"/>
    </row>
    <row r="153" spans="1:26" ht="15.75" customHeight="1" x14ac:dyDescent="0.45">
      <c r="A153" s="8" t="s">
        <v>1345</v>
      </c>
      <c r="B153" s="8" t="s">
        <v>1358</v>
      </c>
      <c r="C153" s="8">
        <v>1</v>
      </c>
      <c r="D153" s="8" t="s">
        <v>981</v>
      </c>
      <c r="E153" s="8" t="s">
        <v>982</v>
      </c>
      <c r="F153" s="8" t="str">
        <f>UnitControlCenter!$B$40</f>
        <v>cost of eqpt. to produce 1 kg H2/yr (2019 USD)</v>
      </c>
      <c r="G153" s="8" t="s">
        <v>1359</v>
      </c>
      <c r="H153" s="8"/>
      <c r="I153" s="8"/>
      <c r="J153" s="8"/>
      <c r="K153" s="8"/>
      <c r="L153" s="8"/>
      <c r="M153" s="8"/>
      <c r="N153" s="8"/>
      <c r="O153" s="8"/>
      <c r="P153" s="8"/>
      <c r="Q153" s="8"/>
      <c r="R153" s="8"/>
      <c r="S153" s="8"/>
      <c r="T153" s="8"/>
      <c r="U153" s="8"/>
      <c r="V153" s="8"/>
      <c r="W153" s="8"/>
      <c r="X153" s="8"/>
      <c r="Y153" s="8"/>
      <c r="Z153" s="8"/>
    </row>
    <row r="154" spans="1:26" ht="15.75" customHeight="1" x14ac:dyDescent="0.4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x14ac:dyDescent="0.4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x14ac:dyDescent="0.4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x14ac:dyDescent="0.4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x14ac:dyDescent="0.4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x14ac:dyDescent="0.4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x14ac:dyDescent="0.4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x14ac:dyDescent="0.4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x14ac:dyDescent="0.4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x14ac:dyDescent="0.4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x14ac:dyDescent="0.4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x14ac:dyDescent="0.4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x14ac:dyDescent="0.4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x14ac:dyDescent="0.4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x14ac:dyDescent="0.4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x14ac:dyDescent="0.4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x14ac:dyDescent="0.4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x14ac:dyDescent="0.4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x14ac:dyDescent="0.4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x14ac:dyDescent="0.4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x14ac:dyDescent="0.4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x14ac:dyDescent="0.4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x14ac:dyDescent="0.4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x14ac:dyDescent="0.4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x14ac:dyDescent="0.4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x14ac:dyDescent="0.4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x14ac:dyDescent="0.4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x14ac:dyDescent="0.4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x14ac:dyDescent="0.4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x14ac:dyDescent="0.4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x14ac:dyDescent="0.4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x14ac:dyDescent="0.4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x14ac:dyDescent="0.4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x14ac:dyDescent="0.4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x14ac:dyDescent="0.4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x14ac:dyDescent="0.4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x14ac:dyDescent="0.4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x14ac:dyDescent="0.4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x14ac:dyDescent="0.4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x14ac:dyDescent="0.4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x14ac:dyDescent="0.4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x14ac:dyDescent="0.4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x14ac:dyDescent="0.4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x14ac:dyDescent="0.4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x14ac:dyDescent="0.4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x14ac:dyDescent="0.4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x14ac:dyDescent="0.4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x14ac:dyDescent="0.4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x14ac:dyDescent="0.4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x14ac:dyDescent="0.4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x14ac:dyDescent="0.4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x14ac:dyDescent="0.4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x14ac:dyDescent="0.4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x14ac:dyDescent="0.4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x14ac:dyDescent="0.4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x14ac:dyDescent="0.4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x14ac:dyDescent="0.4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x14ac:dyDescent="0.4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x14ac:dyDescent="0.4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x14ac:dyDescent="0.4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x14ac:dyDescent="0.4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x14ac:dyDescent="0.4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x14ac:dyDescent="0.4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x14ac:dyDescent="0.4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x14ac:dyDescent="0.4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x14ac:dyDescent="0.4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x14ac:dyDescent="0.4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x14ac:dyDescent="0.4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x14ac:dyDescent="0.4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x14ac:dyDescent="0.4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x14ac:dyDescent="0.4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x14ac:dyDescent="0.4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x14ac:dyDescent="0.4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x14ac:dyDescent="0.4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x14ac:dyDescent="0.4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x14ac:dyDescent="0.4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x14ac:dyDescent="0.4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x14ac:dyDescent="0.4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x14ac:dyDescent="0.4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x14ac:dyDescent="0.4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x14ac:dyDescent="0.4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x14ac:dyDescent="0.4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x14ac:dyDescent="0.4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x14ac:dyDescent="0.4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x14ac:dyDescent="0.4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x14ac:dyDescent="0.4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x14ac:dyDescent="0.4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x14ac:dyDescent="0.4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x14ac:dyDescent="0.4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x14ac:dyDescent="0.4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x14ac:dyDescent="0.4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x14ac:dyDescent="0.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x14ac:dyDescent="0.4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x14ac:dyDescent="0.4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x14ac:dyDescent="0.4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x14ac:dyDescent="0.4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x14ac:dyDescent="0.4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x14ac:dyDescent="0.4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x14ac:dyDescent="0.4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x14ac:dyDescent="0.4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x14ac:dyDescent="0.4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x14ac:dyDescent="0.4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x14ac:dyDescent="0.4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x14ac:dyDescent="0.4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x14ac:dyDescent="0.4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x14ac:dyDescent="0.4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x14ac:dyDescent="0.4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x14ac:dyDescent="0.4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x14ac:dyDescent="0.4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x14ac:dyDescent="0.4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x14ac:dyDescent="0.4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x14ac:dyDescent="0.4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x14ac:dyDescent="0.4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x14ac:dyDescent="0.4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x14ac:dyDescent="0.4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x14ac:dyDescent="0.4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x14ac:dyDescent="0.4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x14ac:dyDescent="0.4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x14ac:dyDescent="0.4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x14ac:dyDescent="0.4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x14ac:dyDescent="0.4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x14ac:dyDescent="0.4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x14ac:dyDescent="0.4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x14ac:dyDescent="0.4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x14ac:dyDescent="0.4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x14ac:dyDescent="0.4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x14ac:dyDescent="0.4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x14ac:dyDescent="0.4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x14ac:dyDescent="0.4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x14ac:dyDescent="0.4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x14ac:dyDescent="0.4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x14ac:dyDescent="0.4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x14ac:dyDescent="0.4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x14ac:dyDescent="0.4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x14ac:dyDescent="0.4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x14ac:dyDescent="0.4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x14ac:dyDescent="0.4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x14ac:dyDescent="0.4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x14ac:dyDescent="0.4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x14ac:dyDescent="0.4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x14ac:dyDescent="0.4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x14ac:dyDescent="0.4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x14ac:dyDescent="0.4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x14ac:dyDescent="0.4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x14ac:dyDescent="0.4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x14ac:dyDescent="0.4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x14ac:dyDescent="0.4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x14ac:dyDescent="0.4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x14ac:dyDescent="0.4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x14ac:dyDescent="0.4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x14ac:dyDescent="0.4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x14ac:dyDescent="0.4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x14ac:dyDescent="0.4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x14ac:dyDescent="0.4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x14ac:dyDescent="0.4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x14ac:dyDescent="0.4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x14ac:dyDescent="0.4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x14ac:dyDescent="0.4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x14ac:dyDescent="0.4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x14ac:dyDescent="0.4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x14ac:dyDescent="0.4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x14ac:dyDescent="0.4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x14ac:dyDescent="0.4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x14ac:dyDescent="0.4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x14ac:dyDescent="0.4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x14ac:dyDescent="0.4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x14ac:dyDescent="0.4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x14ac:dyDescent="0.4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x14ac:dyDescent="0.4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x14ac:dyDescent="0.4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x14ac:dyDescent="0.4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x14ac:dyDescent="0.4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x14ac:dyDescent="0.4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x14ac:dyDescent="0.4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x14ac:dyDescent="0.4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x14ac:dyDescent="0.4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x14ac:dyDescent="0.4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x14ac:dyDescent="0.4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x14ac:dyDescent="0.4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x14ac:dyDescent="0.4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x14ac:dyDescent="0.4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x14ac:dyDescent="0.4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x14ac:dyDescent="0.4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x14ac:dyDescent="0.4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x14ac:dyDescent="0.4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x14ac:dyDescent="0.4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x14ac:dyDescent="0.4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x14ac:dyDescent="0.4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x14ac:dyDescent="0.4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x14ac:dyDescent="0.4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x14ac:dyDescent="0.4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x14ac:dyDescent="0.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x14ac:dyDescent="0.4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x14ac:dyDescent="0.4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x14ac:dyDescent="0.4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x14ac:dyDescent="0.4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x14ac:dyDescent="0.4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x14ac:dyDescent="0.4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x14ac:dyDescent="0.4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x14ac:dyDescent="0.4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x14ac:dyDescent="0.4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x14ac:dyDescent="0.4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x14ac:dyDescent="0.4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x14ac:dyDescent="0.4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x14ac:dyDescent="0.4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x14ac:dyDescent="0.4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x14ac:dyDescent="0.4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x14ac:dyDescent="0.4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x14ac:dyDescent="0.4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x14ac:dyDescent="0.4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x14ac:dyDescent="0.4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x14ac:dyDescent="0.4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x14ac:dyDescent="0.4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x14ac:dyDescent="0.4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x14ac:dyDescent="0.4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x14ac:dyDescent="0.4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x14ac:dyDescent="0.4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x14ac:dyDescent="0.4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x14ac:dyDescent="0.4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x14ac:dyDescent="0.4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x14ac:dyDescent="0.4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x14ac:dyDescent="0.4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x14ac:dyDescent="0.4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x14ac:dyDescent="0.4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x14ac:dyDescent="0.4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x14ac:dyDescent="0.4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x14ac:dyDescent="0.4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x14ac:dyDescent="0.4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x14ac:dyDescent="0.4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x14ac:dyDescent="0.4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x14ac:dyDescent="0.4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x14ac:dyDescent="0.4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x14ac:dyDescent="0.4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x14ac:dyDescent="0.4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x14ac:dyDescent="0.4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x14ac:dyDescent="0.4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x14ac:dyDescent="0.4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x14ac:dyDescent="0.4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x14ac:dyDescent="0.4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x14ac:dyDescent="0.4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x14ac:dyDescent="0.4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x14ac:dyDescent="0.4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x14ac:dyDescent="0.4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x14ac:dyDescent="0.4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x14ac:dyDescent="0.4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x14ac:dyDescent="0.4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x14ac:dyDescent="0.4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x14ac:dyDescent="0.4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x14ac:dyDescent="0.4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x14ac:dyDescent="0.4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x14ac:dyDescent="0.4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x14ac:dyDescent="0.4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x14ac:dyDescent="0.4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x14ac:dyDescent="0.4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x14ac:dyDescent="0.4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x14ac:dyDescent="0.4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x14ac:dyDescent="0.4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x14ac:dyDescent="0.4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x14ac:dyDescent="0.4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x14ac:dyDescent="0.4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x14ac:dyDescent="0.4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x14ac:dyDescent="0.4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x14ac:dyDescent="0.4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x14ac:dyDescent="0.4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x14ac:dyDescent="0.4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x14ac:dyDescent="0.4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x14ac:dyDescent="0.4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x14ac:dyDescent="0.4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x14ac:dyDescent="0.4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x14ac:dyDescent="0.4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x14ac:dyDescent="0.4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x14ac:dyDescent="0.4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x14ac:dyDescent="0.4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x14ac:dyDescent="0.4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x14ac:dyDescent="0.4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x14ac:dyDescent="0.4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x14ac:dyDescent="0.4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x14ac:dyDescent="0.4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x14ac:dyDescent="0.4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x14ac:dyDescent="0.4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x14ac:dyDescent="0.4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x14ac:dyDescent="0.4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x14ac:dyDescent="0.4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x14ac:dyDescent="0.4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x14ac:dyDescent="0.4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x14ac:dyDescent="0.4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x14ac:dyDescent="0.4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x14ac:dyDescent="0.4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x14ac:dyDescent="0.4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x14ac:dyDescent="0.4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x14ac:dyDescent="0.4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x14ac:dyDescent="0.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x14ac:dyDescent="0.4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x14ac:dyDescent="0.4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x14ac:dyDescent="0.4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x14ac:dyDescent="0.4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x14ac:dyDescent="0.4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x14ac:dyDescent="0.4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x14ac:dyDescent="0.4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x14ac:dyDescent="0.4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x14ac:dyDescent="0.4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x14ac:dyDescent="0.4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x14ac:dyDescent="0.4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x14ac:dyDescent="0.4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x14ac:dyDescent="0.4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x14ac:dyDescent="0.4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x14ac:dyDescent="0.4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x14ac:dyDescent="0.4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x14ac:dyDescent="0.4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x14ac:dyDescent="0.4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x14ac:dyDescent="0.4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x14ac:dyDescent="0.4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x14ac:dyDescent="0.4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x14ac:dyDescent="0.4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x14ac:dyDescent="0.4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x14ac:dyDescent="0.4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x14ac:dyDescent="0.4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x14ac:dyDescent="0.4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x14ac:dyDescent="0.4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x14ac:dyDescent="0.4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x14ac:dyDescent="0.4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x14ac:dyDescent="0.4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x14ac:dyDescent="0.4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x14ac:dyDescent="0.4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x14ac:dyDescent="0.4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x14ac:dyDescent="0.4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x14ac:dyDescent="0.4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x14ac:dyDescent="0.4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x14ac:dyDescent="0.4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x14ac:dyDescent="0.4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x14ac:dyDescent="0.4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x14ac:dyDescent="0.4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x14ac:dyDescent="0.4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x14ac:dyDescent="0.4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x14ac:dyDescent="0.4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x14ac:dyDescent="0.4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x14ac:dyDescent="0.4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x14ac:dyDescent="0.4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x14ac:dyDescent="0.4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x14ac:dyDescent="0.4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x14ac:dyDescent="0.4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x14ac:dyDescent="0.4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x14ac:dyDescent="0.4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x14ac:dyDescent="0.4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x14ac:dyDescent="0.4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x14ac:dyDescent="0.4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x14ac:dyDescent="0.4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x14ac:dyDescent="0.4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x14ac:dyDescent="0.4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x14ac:dyDescent="0.4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x14ac:dyDescent="0.4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x14ac:dyDescent="0.4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x14ac:dyDescent="0.4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x14ac:dyDescent="0.4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x14ac:dyDescent="0.4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x14ac:dyDescent="0.4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x14ac:dyDescent="0.4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x14ac:dyDescent="0.4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x14ac:dyDescent="0.4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x14ac:dyDescent="0.4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x14ac:dyDescent="0.4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x14ac:dyDescent="0.4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x14ac:dyDescent="0.4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x14ac:dyDescent="0.4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x14ac:dyDescent="0.4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x14ac:dyDescent="0.4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x14ac:dyDescent="0.4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x14ac:dyDescent="0.4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x14ac:dyDescent="0.4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x14ac:dyDescent="0.4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x14ac:dyDescent="0.4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x14ac:dyDescent="0.4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x14ac:dyDescent="0.4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x14ac:dyDescent="0.4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x14ac:dyDescent="0.4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x14ac:dyDescent="0.4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x14ac:dyDescent="0.4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x14ac:dyDescent="0.4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x14ac:dyDescent="0.4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x14ac:dyDescent="0.4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x14ac:dyDescent="0.4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x14ac:dyDescent="0.4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x14ac:dyDescent="0.4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x14ac:dyDescent="0.4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x14ac:dyDescent="0.4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x14ac:dyDescent="0.4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x14ac:dyDescent="0.4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x14ac:dyDescent="0.4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x14ac:dyDescent="0.4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x14ac:dyDescent="0.4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x14ac:dyDescent="0.4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x14ac:dyDescent="0.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x14ac:dyDescent="0.4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x14ac:dyDescent="0.4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x14ac:dyDescent="0.4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x14ac:dyDescent="0.4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x14ac:dyDescent="0.4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x14ac:dyDescent="0.4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x14ac:dyDescent="0.4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x14ac:dyDescent="0.4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x14ac:dyDescent="0.4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x14ac:dyDescent="0.4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x14ac:dyDescent="0.4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x14ac:dyDescent="0.4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x14ac:dyDescent="0.4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x14ac:dyDescent="0.4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x14ac:dyDescent="0.4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x14ac:dyDescent="0.4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x14ac:dyDescent="0.4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x14ac:dyDescent="0.4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x14ac:dyDescent="0.4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x14ac:dyDescent="0.4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x14ac:dyDescent="0.4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x14ac:dyDescent="0.4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x14ac:dyDescent="0.4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x14ac:dyDescent="0.4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x14ac:dyDescent="0.4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x14ac:dyDescent="0.4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x14ac:dyDescent="0.4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x14ac:dyDescent="0.4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x14ac:dyDescent="0.4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x14ac:dyDescent="0.4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x14ac:dyDescent="0.4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x14ac:dyDescent="0.4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x14ac:dyDescent="0.4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x14ac:dyDescent="0.4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x14ac:dyDescent="0.4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x14ac:dyDescent="0.4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x14ac:dyDescent="0.4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x14ac:dyDescent="0.4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x14ac:dyDescent="0.4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x14ac:dyDescent="0.4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x14ac:dyDescent="0.4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x14ac:dyDescent="0.4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x14ac:dyDescent="0.4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x14ac:dyDescent="0.4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x14ac:dyDescent="0.4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x14ac:dyDescent="0.4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x14ac:dyDescent="0.4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x14ac:dyDescent="0.4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x14ac:dyDescent="0.4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x14ac:dyDescent="0.4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x14ac:dyDescent="0.4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x14ac:dyDescent="0.4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x14ac:dyDescent="0.4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x14ac:dyDescent="0.4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x14ac:dyDescent="0.4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x14ac:dyDescent="0.4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x14ac:dyDescent="0.4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x14ac:dyDescent="0.4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x14ac:dyDescent="0.4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x14ac:dyDescent="0.4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x14ac:dyDescent="0.4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x14ac:dyDescent="0.4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x14ac:dyDescent="0.4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x14ac:dyDescent="0.4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x14ac:dyDescent="0.4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x14ac:dyDescent="0.4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x14ac:dyDescent="0.4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x14ac:dyDescent="0.4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x14ac:dyDescent="0.4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x14ac:dyDescent="0.4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x14ac:dyDescent="0.4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x14ac:dyDescent="0.4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x14ac:dyDescent="0.4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x14ac:dyDescent="0.4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x14ac:dyDescent="0.4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x14ac:dyDescent="0.4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x14ac:dyDescent="0.4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x14ac:dyDescent="0.4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x14ac:dyDescent="0.4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x14ac:dyDescent="0.4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x14ac:dyDescent="0.4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x14ac:dyDescent="0.4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x14ac:dyDescent="0.4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x14ac:dyDescent="0.4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x14ac:dyDescent="0.4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x14ac:dyDescent="0.4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x14ac:dyDescent="0.4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x14ac:dyDescent="0.4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x14ac:dyDescent="0.4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x14ac:dyDescent="0.4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x14ac:dyDescent="0.4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x14ac:dyDescent="0.4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x14ac:dyDescent="0.4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x14ac:dyDescent="0.4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x14ac:dyDescent="0.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x14ac:dyDescent="0.4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x14ac:dyDescent="0.4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x14ac:dyDescent="0.4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x14ac:dyDescent="0.4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x14ac:dyDescent="0.4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x14ac:dyDescent="0.4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x14ac:dyDescent="0.4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x14ac:dyDescent="0.4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x14ac:dyDescent="0.4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x14ac:dyDescent="0.4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x14ac:dyDescent="0.4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x14ac:dyDescent="0.4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x14ac:dyDescent="0.4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x14ac:dyDescent="0.4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x14ac:dyDescent="0.4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x14ac:dyDescent="0.4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x14ac:dyDescent="0.4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x14ac:dyDescent="0.4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x14ac:dyDescent="0.4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x14ac:dyDescent="0.4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x14ac:dyDescent="0.4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x14ac:dyDescent="0.4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x14ac:dyDescent="0.4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x14ac:dyDescent="0.4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x14ac:dyDescent="0.4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x14ac:dyDescent="0.4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x14ac:dyDescent="0.4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x14ac:dyDescent="0.4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x14ac:dyDescent="0.4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x14ac:dyDescent="0.4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x14ac:dyDescent="0.4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x14ac:dyDescent="0.4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x14ac:dyDescent="0.4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x14ac:dyDescent="0.4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x14ac:dyDescent="0.4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x14ac:dyDescent="0.4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x14ac:dyDescent="0.4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x14ac:dyDescent="0.4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x14ac:dyDescent="0.4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x14ac:dyDescent="0.4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x14ac:dyDescent="0.4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x14ac:dyDescent="0.4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x14ac:dyDescent="0.4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x14ac:dyDescent="0.4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x14ac:dyDescent="0.4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x14ac:dyDescent="0.4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x14ac:dyDescent="0.4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x14ac:dyDescent="0.4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x14ac:dyDescent="0.4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x14ac:dyDescent="0.4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x14ac:dyDescent="0.4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x14ac:dyDescent="0.4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x14ac:dyDescent="0.4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x14ac:dyDescent="0.4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x14ac:dyDescent="0.4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x14ac:dyDescent="0.4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x14ac:dyDescent="0.4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x14ac:dyDescent="0.4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x14ac:dyDescent="0.4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x14ac:dyDescent="0.4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x14ac:dyDescent="0.4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x14ac:dyDescent="0.4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x14ac:dyDescent="0.4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x14ac:dyDescent="0.4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x14ac:dyDescent="0.4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x14ac:dyDescent="0.4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x14ac:dyDescent="0.4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x14ac:dyDescent="0.4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x14ac:dyDescent="0.4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x14ac:dyDescent="0.4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x14ac:dyDescent="0.4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x14ac:dyDescent="0.4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x14ac:dyDescent="0.4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x14ac:dyDescent="0.4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x14ac:dyDescent="0.4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x14ac:dyDescent="0.4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x14ac:dyDescent="0.4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x14ac:dyDescent="0.4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x14ac:dyDescent="0.4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x14ac:dyDescent="0.4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x14ac:dyDescent="0.4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x14ac:dyDescent="0.4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x14ac:dyDescent="0.4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x14ac:dyDescent="0.4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x14ac:dyDescent="0.4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x14ac:dyDescent="0.4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x14ac:dyDescent="0.4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x14ac:dyDescent="0.4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x14ac:dyDescent="0.4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x14ac:dyDescent="0.4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x14ac:dyDescent="0.4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x14ac:dyDescent="0.4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x14ac:dyDescent="0.4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x14ac:dyDescent="0.4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x14ac:dyDescent="0.4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x14ac:dyDescent="0.4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x14ac:dyDescent="0.4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x14ac:dyDescent="0.4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x14ac:dyDescent="0.4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x14ac:dyDescent="0.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x14ac:dyDescent="0.4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x14ac:dyDescent="0.4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x14ac:dyDescent="0.4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x14ac:dyDescent="0.4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x14ac:dyDescent="0.4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x14ac:dyDescent="0.4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x14ac:dyDescent="0.4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x14ac:dyDescent="0.4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x14ac:dyDescent="0.4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x14ac:dyDescent="0.4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x14ac:dyDescent="0.4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x14ac:dyDescent="0.4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x14ac:dyDescent="0.4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x14ac:dyDescent="0.4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x14ac:dyDescent="0.4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x14ac:dyDescent="0.4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x14ac:dyDescent="0.4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x14ac:dyDescent="0.4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x14ac:dyDescent="0.4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x14ac:dyDescent="0.4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x14ac:dyDescent="0.4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x14ac:dyDescent="0.4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x14ac:dyDescent="0.4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x14ac:dyDescent="0.4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x14ac:dyDescent="0.4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x14ac:dyDescent="0.4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x14ac:dyDescent="0.4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x14ac:dyDescent="0.4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x14ac:dyDescent="0.4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x14ac:dyDescent="0.4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x14ac:dyDescent="0.4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x14ac:dyDescent="0.4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x14ac:dyDescent="0.4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x14ac:dyDescent="0.4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x14ac:dyDescent="0.4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x14ac:dyDescent="0.4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x14ac:dyDescent="0.4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x14ac:dyDescent="0.4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x14ac:dyDescent="0.4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x14ac:dyDescent="0.4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x14ac:dyDescent="0.4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x14ac:dyDescent="0.4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x14ac:dyDescent="0.4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x14ac:dyDescent="0.4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x14ac:dyDescent="0.4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x14ac:dyDescent="0.4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x14ac:dyDescent="0.4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x14ac:dyDescent="0.4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x14ac:dyDescent="0.4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x14ac:dyDescent="0.4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x14ac:dyDescent="0.4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x14ac:dyDescent="0.4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x14ac:dyDescent="0.4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x14ac:dyDescent="0.4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x14ac:dyDescent="0.4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x14ac:dyDescent="0.4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x14ac:dyDescent="0.4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x14ac:dyDescent="0.4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x14ac:dyDescent="0.4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x14ac:dyDescent="0.4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x14ac:dyDescent="0.4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x14ac:dyDescent="0.4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x14ac:dyDescent="0.4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x14ac:dyDescent="0.4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x14ac:dyDescent="0.4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x14ac:dyDescent="0.4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x14ac:dyDescent="0.4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x14ac:dyDescent="0.4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x14ac:dyDescent="0.4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x14ac:dyDescent="0.4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x14ac:dyDescent="0.4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x14ac:dyDescent="0.4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x14ac:dyDescent="0.4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x14ac:dyDescent="0.4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x14ac:dyDescent="0.4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x14ac:dyDescent="0.4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x14ac:dyDescent="0.4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x14ac:dyDescent="0.4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x14ac:dyDescent="0.4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x14ac:dyDescent="0.4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x14ac:dyDescent="0.4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x14ac:dyDescent="0.4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x14ac:dyDescent="0.4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x14ac:dyDescent="0.4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x14ac:dyDescent="0.4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x14ac:dyDescent="0.4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x14ac:dyDescent="0.4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x14ac:dyDescent="0.4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x14ac:dyDescent="0.4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x14ac:dyDescent="0.4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x14ac:dyDescent="0.4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x14ac:dyDescent="0.4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x14ac:dyDescent="0.4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x14ac:dyDescent="0.4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x14ac:dyDescent="0.4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x14ac:dyDescent="0.4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x14ac:dyDescent="0.4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x14ac:dyDescent="0.4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x14ac:dyDescent="0.4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x14ac:dyDescent="0.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x14ac:dyDescent="0.4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x14ac:dyDescent="0.4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x14ac:dyDescent="0.4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x14ac:dyDescent="0.4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x14ac:dyDescent="0.4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x14ac:dyDescent="0.4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x14ac:dyDescent="0.4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x14ac:dyDescent="0.4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x14ac:dyDescent="0.4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x14ac:dyDescent="0.4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x14ac:dyDescent="0.4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x14ac:dyDescent="0.4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x14ac:dyDescent="0.4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x14ac:dyDescent="0.4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x14ac:dyDescent="0.4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x14ac:dyDescent="0.4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x14ac:dyDescent="0.4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x14ac:dyDescent="0.4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x14ac:dyDescent="0.4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x14ac:dyDescent="0.4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x14ac:dyDescent="0.4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x14ac:dyDescent="0.4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x14ac:dyDescent="0.4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x14ac:dyDescent="0.4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x14ac:dyDescent="0.4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x14ac:dyDescent="0.4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x14ac:dyDescent="0.4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x14ac:dyDescent="0.4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x14ac:dyDescent="0.4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x14ac:dyDescent="0.4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x14ac:dyDescent="0.4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x14ac:dyDescent="0.4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x14ac:dyDescent="0.4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x14ac:dyDescent="0.4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x14ac:dyDescent="0.4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x14ac:dyDescent="0.4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x14ac:dyDescent="0.4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x14ac:dyDescent="0.4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x14ac:dyDescent="0.4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x14ac:dyDescent="0.4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x14ac:dyDescent="0.4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x14ac:dyDescent="0.4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x14ac:dyDescent="0.4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x14ac:dyDescent="0.4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x14ac:dyDescent="0.4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x14ac:dyDescent="0.4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x14ac:dyDescent="0.4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x14ac:dyDescent="0.4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x14ac:dyDescent="0.4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x14ac:dyDescent="0.4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x14ac:dyDescent="0.4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x14ac:dyDescent="0.4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x14ac:dyDescent="0.4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x14ac:dyDescent="0.4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x14ac:dyDescent="0.4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x14ac:dyDescent="0.4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x14ac:dyDescent="0.4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x14ac:dyDescent="0.4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x14ac:dyDescent="0.4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x14ac:dyDescent="0.4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x14ac:dyDescent="0.4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x14ac:dyDescent="0.4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x14ac:dyDescent="0.4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x14ac:dyDescent="0.4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x14ac:dyDescent="0.4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x14ac:dyDescent="0.4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x14ac:dyDescent="0.4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x14ac:dyDescent="0.4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x14ac:dyDescent="0.4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x14ac:dyDescent="0.4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x14ac:dyDescent="0.4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x14ac:dyDescent="0.4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x14ac:dyDescent="0.4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x14ac:dyDescent="0.4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x14ac:dyDescent="0.4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x14ac:dyDescent="0.4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x14ac:dyDescent="0.4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x14ac:dyDescent="0.4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x14ac:dyDescent="0.4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x14ac:dyDescent="0.4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x14ac:dyDescent="0.4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x14ac:dyDescent="0.4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x14ac:dyDescent="0.4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x14ac:dyDescent="0.4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x14ac:dyDescent="0.4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x14ac:dyDescent="0.4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x14ac:dyDescent="0.4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x14ac:dyDescent="0.4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x14ac:dyDescent="0.4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x14ac:dyDescent="0.4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x14ac:dyDescent="0.4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x14ac:dyDescent="0.4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x14ac:dyDescent="0.4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x14ac:dyDescent="0.4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x14ac:dyDescent="0.4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x14ac:dyDescent="0.4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x14ac:dyDescent="0.4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x14ac:dyDescent="0.4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x14ac:dyDescent="0.4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x14ac:dyDescent="0.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x14ac:dyDescent="0.4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x14ac:dyDescent="0.4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x14ac:dyDescent="0.4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x14ac:dyDescent="0.4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x14ac:dyDescent="0.4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x14ac:dyDescent="0.4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x14ac:dyDescent="0.4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x14ac:dyDescent="0.4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x14ac:dyDescent="0.4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x14ac:dyDescent="0.4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x14ac:dyDescent="0.4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x14ac:dyDescent="0.4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x14ac:dyDescent="0.4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x14ac:dyDescent="0.4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x14ac:dyDescent="0.4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x14ac:dyDescent="0.4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x14ac:dyDescent="0.4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x14ac:dyDescent="0.4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x14ac:dyDescent="0.4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x14ac:dyDescent="0.4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x14ac:dyDescent="0.4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x14ac:dyDescent="0.4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x14ac:dyDescent="0.4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x14ac:dyDescent="0.4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x14ac:dyDescent="0.4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x14ac:dyDescent="0.4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x14ac:dyDescent="0.4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x14ac:dyDescent="0.4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x14ac:dyDescent="0.4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x14ac:dyDescent="0.4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x14ac:dyDescent="0.4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x14ac:dyDescent="0.4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x14ac:dyDescent="0.4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x14ac:dyDescent="0.4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x14ac:dyDescent="0.4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x14ac:dyDescent="0.4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x14ac:dyDescent="0.4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x14ac:dyDescent="0.4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x14ac:dyDescent="0.4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x14ac:dyDescent="0.4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x14ac:dyDescent="0.4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x14ac:dyDescent="0.4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x14ac:dyDescent="0.4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x14ac:dyDescent="0.4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x14ac:dyDescent="0.4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x14ac:dyDescent="0.4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x14ac:dyDescent="0.4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x14ac:dyDescent="0.4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x14ac:dyDescent="0.4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x14ac:dyDescent="0.4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x14ac:dyDescent="0.4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x14ac:dyDescent="0.4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x14ac:dyDescent="0.4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x14ac:dyDescent="0.4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4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1360</v>
      </c>
      <c r="B1" s="54"/>
      <c r="C1" s="6"/>
      <c r="D1" s="6"/>
    </row>
    <row r="2" spans="1:26" ht="14.25" x14ac:dyDescent="0.45">
      <c r="A2" s="1" t="s">
        <v>1361</v>
      </c>
      <c r="B2" s="55" t="s">
        <v>1362</v>
      </c>
      <c r="C2" s="1" t="s">
        <v>1363</v>
      </c>
      <c r="D2" s="1" t="s">
        <v>1364</v>
      </c>
    </row>
    <row r="3" spans="1:26" ht="14.25" x14ac:dyDescent="0.45">
      <c r="A3" s="2" t="s">
        <v>1365</v>
      </c>
      <c r="B3" s="7" t="s">
        <v>1366</v>
      </c>
      <c r="C3" s="56"/>
      <c r="D3" s="57" t="s">
        <v>314</v>
      </c>
    </row>
    <row r="4" spans="1:26" ht="14.25" x14ac:dyDescent="0.45">
      <c r="A4" s="2" t="s">
        <v>1367</v>
      </c>
      <c r="B4" s="58" t="s">
        <v>1368</v>
      </c>
      <c r="C4" s="59"/>
      <c r="D4" s="57" t="s">
        <v>312</v>
      </c>
    </row>
    <row r="5" spans="1:26" ht="14.25" x14ac:dyDescent="0.45">
      <c r="A5" s="57" t="s">
        <v>1369</v>
      </c>
      <c r="B5" s="7" t="s">
        <v>1370</v>
      </c>
      <c r="C5" s="60"/>
      <c r="D5" s="57" t="s">
        <v>310</v>
      </c>
    </row>
    <row r="6" spans="1:26" ht="14.25" x14ac:dyDescent="0.45">
      <c r="A6" s="2" t="s">
        <v>1371</v>
      </c>
      <c r="B6" s="7" t="s">
        <v>1326</v>
      </c>
      <c r="C6" s="61"/>
      <c r="D6" s="57" t="s">
        <v>1372</v>
      </c>
    </row>
    <row r="7" spans="1:26" ht="14.25" x14ac:dyDescent="0.45">
      <c r="A7" s="2" t="s">
        <v>1373</v>
      </c>
      <c r="B7" s="7" t="s">
        <v>1374</v>
      </c>
      <c r="C7" s="62"/>
      <c r="D7" s="57" t="s">
        <v>1375</v>
      </c>
    </row>
    <row r="8" spans="1:26" ht="14.25" x14ac:dyDescent="0.45">
      <c r="A8" s="57" t="s">
        <v>1376</v>
      </c>
      <c r="B8" s="7" t="s">
        <v>1377</v>
      </c>
      <c r="C8" s="63"/>
      <c r="D8" s="57" t="s">
        <v>306</v>
      </c>
    </row>
    <row r="9" spans="1:26" ht="14.25" x14ac:dyDescent="0.45">
      <c r="A9" s="2" t="s">
        <v>1378</v>
      </c>
      <c r="B9" s="7" t="s">
        <v>1379</v>
      </c>
      <c r="C9" s="64"/>
      <c r="D9" s="57" t="s">
        <v>323</v>
      </c>
    </row>
    <row r="10" spans="1:26" ht="14.25" x14ac:dyDescent="0.45">
      <c r="A10" s="2" t="s">
        <v>1380</v>
      </c>
      <c r="B10" s="65" t="s">
        <v>1381</v>
      </c>
      <c r="C10" s="66"/>
      <c r="D10" s="57" t="s">
        <v>303</v>
      </c>
    </row>
    <row r="11" spans="1:26" ht="14.25" x14ac:dyDescent="0.45">
      <c r="A11" s="2" t="s">
        <v>1382</v>
      </c>
      <c r="B11" s="7" t="s">
        <v>1383</v>
      </c>
      <c r="C11" s="67"/>
      <c r="D11" s="57" t="s">
        <v>300</v>
      </c>
    </row>
    <row r="12" spans="1:26" ht="14.25" x14ac:dyDescent="0.45">
      <c r="A12" s="2" t="s">
        <v>1384</v>
      </c>
      <c r="B12" s="58" t="s">
        <v>1385</v>
      </c>
      <c r="C12" s="68"/>
      <c r="D12" s="57" t="s">
        <v>1386</v>
      </c>
    </row>
    <row r="13" spans="1:26" ht="14.25" x14ac:dyDescent="0.45">
      <c r="A13" s="57" t="s">
        <v>1387</v>
      </c>
      <c r="B13" s="7" t="s">
        <v>1388</v>
      </c>
      <c r="C13" s="69"/>
      <c r="D13" s="57" t="s">
        <v>329</v>
      </c>
    </row>
    <row r="14" spans="1:26" ht="14.25" x14ac:dyDescent="0.45">
      <c r="A14" s="2" t="s">
        <v>1389</v>
      </c>
      <c r="B14" s="58" t="s">
        <v>1390</v>
      </c>
      <c r="C14" s="70"/>
      <c r="D14" s="57" t="s">
        <v>316</v>
      </c>
    </row>
    <row r="15" spans="1:26" ht="14.25" x14ac:dyDescent="0.45">
      <c r="A15" s="2" t="s">
        <v>1391</v>
      </c>
      <c r="B15" s="58" t="s">
        <v>1392</v>
      </c>
      <c r="C15" s="71"/>
      <c r="D15" s="2" t="s">
        <v>327</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1393</v>
      </c>
      <c r="B16" s="7">
        <v>740000</v>
      </c>
      <c r="C16" s="72"/>
      <c r="D16" s="2" t="s">
        <v>325</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1394</v>
      </c>
      <c r="B17" s="7" t="s">
        <v>1395</v>
      </c>
      <c r="C17" s="73"/>
      <c r="D17" s="57" t="s">
        <v>318</v>
      </c>
    </row>
    <row r="18" spans="1:26" ht="14.25" x14ac:dyDescent="0.45">
      <c r="A18" s="2" t="s">
        <v>1396</v>
      </c>
      <c r="B18" s="58" t="s">
        <v>1397</v>
      </c>
      <c r="C18" s="74"/>
      <c r="D18" s="57" t="s">
        <v>297</v>
      </c>
    </row>
    <row r="19" spans="1:26" ht="14.25" x14ac:dyDescent="0.45">
      <c r="A19" s="2" t="s">
        <v>1398</v>
      </c>
      <c r="B19" s="7" t="s">
        <v>1399</v>
      </c>
      <c r="C19" s="75"/>
      <c r="D19" s="57" t="s">
        <v>320</v>
      </c>
    </row>
    <row r="20" spans="1:26" ht="14.25" x14ac:dyDescent="0.45">
      <c r="A20" s="2" t="s">
        <v>1400</v>
      </c>
      <c r="B20" s="58" t="s">
        <v>1401</v>
      </c>
      <c r="C20" s="76"/>
      <c r="D20" s="57" t="s">
        <v>291</v>
      </c>
    </row>
    <row r="21" spans="1:26" ht="15.75" customHeight="1" x14ac:dyDescent="0.45">
      <c r="A21" s="57" t="s">
        <v>1402</v>
      </c>
      <c r="B21" s="7" t="s">
        <v>1403</v>
      </c>
      <c r="C21" s="77"/>
      <c r="D21" s="57" t="s">
        <v>1404</v>
      </c>
    </row>
    <row r="22" spans="1:26" ht="15.75" customHeight="1" x14ac:dyDescent="0.45">
      <c r="B22" s="7"/>
    </row>
    <row r="23" spans="1:26" ht="15.75" customHeight="1" x14ac:dyDescent="0.45">
      <c r="A23" s="5" t="s">
        <v>1405</v>
      </c>
      <c r="B23" s="54"/>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1361</v>
      </c>
      <c r="B24" s="55" t="s">
        <v>1362</v>
      </c>
      <c r="C24" s="1" t="s">
        <v>1363</v>
      </c>
      <c r="D24" s="1" t="s">
        <v>1406</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7" t="s">
        <v>1378</v>
      </c>
      <c r="B25" s="7" t="s">
        <v>1379</v>
      </c>
      <c r="C25" s="64"/>
      <c r="D25" s="57" t="s">
        <v>1407</v>
      </c>
    </row>
    <row r="26" spans="1:26" ht="15.75" customHeight="1" x14ac:dyDescent="0.45">
      <c r="A26" s="2" t="s">
        <v>1380</v>
      </c>
      <c r="B26" s="65" t="s">
        <v>1381</v>
      </c>
      <c r="C26" s="66"/>
      <c r="D26" s="2" t="s">
        <v>1408</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7" t="s">
        <v>1396</v>
      </c>
      <c r="B27" s="7" t="s">
        <v>1397</v>
      </c>
      <c r="C27" s="74"/>
      <c r="D27" s="57" t="s">
        <v>57</v>
      </c>
    </row>
    <row r="28" spans="1:26" ht="15.75" customHeight="1" x14ac:dyDescent="0.45">
      <c r="A28" s="57" t="s">
        <v>1371</v>
      </c>
      <c r="B28" s="7" t="s">
        <v>1326</v>
      </c>
      <c r="C28" s="61"/>
      <c r="D28" s="57" t="s">
        <v>705</v>
      </c>
    </row>
    <row r="29" spans="1:26" ht="15.75" customHeight="1" x14ac:dyDescent="0.45">
      <c r="A29" s="57" t="s">
        <v>1400</v>
      </c>
      <c r="B29" s="7">
        <v>969696</v>
      </c>
      <c r="C29" s="76"/>
      <c r="D29" s="57" t="s">
        <v>433</v>
      </c>
    </row>
    <row r="30" spans="1:26" ht="15.75" customHeight="1" x14ac:dyDescent="0.45">
      <c r="A30" s="57" t="s">
        <v>1367</v>
      </c>
      <c r="B30" s="7" t="s">
        <v>1368</v>
      </c>
      <c r="C30" s="59"/>
      <c r="D30" s="57" t="s">
        <v>1009</v>
      </c>
    </row>
    <row r="31" spans="1:26" ht="15.75" customHeight="1" x14ac:dyDescent="0.45">
      <c r="A31" s="57" t="s">
        <v>1382</v>
      </c>
      <c r="B31" s="7" t="s">
        <v>1383</v>
      </c>
      <c r="C31" s="67"/>
      <c r="D31" s="57" t="s">
        <v>468</v>
      </c>
    </row>
    <row r="32" spans="1:26" ht="15.75" customHeight="1" x14ac:dyDescent="0.45">
      <c r="A32" s="2" t="s">
        <v>1394</v>
      </c>
      <c r="B32" s="7" t="s">
        <v>1395</v>
      </c>
      <c r="C32" s="73"/>
      <c r="D32" s="2" t="s">
        <v>466</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7" t="s">
        <v>1365</v>
      </c>
      <c r="B33" s="7" t="s">
        <v>1366</v>
      </c>
      <c r="C33" s="78"/>
      <c r="D33" s="57" t="s">
        <v>1005</v>
      </c>
    </row>
    <row r="34" spans="1:26" ht="15.75" customHeight="1" x14ac:dyDescent="0.45">
      <c r="A34" s="2" t="s">
        <v>1391</v>
      </c>
      <c r="B34" s="58" t="s">
        <v>1392</v>
      </c>
      <c r="C34" s="71"/>
      <c r="D34" s="2" t="s">
        <v>1409</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1410</v>
      </c>
      <c r="B36" s="54"/>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1361</v>
      </c>
      <c r="B37" s="55" t="s">
        <v>1362</v>
      </c>
      <c r="C37" s="1" t="s">
        <v>1363</v>
      </c>
      <c r="D37" s="1" t="s">
        <v>1364</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1396</v>
      </c>
      <c r="B38" s="58" t="s">
        <v>1397</v>
      </c>
      <c r="C38" s="74"/>
      <c r="D38" s="2" t="s">
        <v>1411</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1400</v>
      </c>
      <c r="B39" s="7">
        <v>969696</v>
      </c>
      <c r="C39" s="76"/>
      <c r="D39" s="2" t="s">
        <v>1412</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1367</v>
      </c>
      <c r="B40" s="7" t="s">
        <v>1368</v>
      </c>
      <c r="C40" s="59"/>
      <c r="D40" s="2" t="s">
        <v>1413</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1391</v>
      </c>
      <c r="B41" s="58" t="s">
        <v>1392</v>
      </c>
      <c r="C41" s="71"/>
      <c r="D41" s="2" t="s">
        <v>1414</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1415</v>
      </c>
      <c r="B43" s="54"/>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1361</v>
      </c>
      <c r="B44" s="55" t="s">
        <v>1362</v>
      </c>
      <c r="C44" s="1" t="s">
        <v>1363</v>
      </c>
      <c r="D44" s="1" t="s">
        <v>1364</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1367</v>
      </c>
      <c r="B45" s="7" t="s">
        <v>1368</v>
      </c>
      <c r="C45" s="59"/>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1389</v>
      </c>
      <c r="B46" s="58" t="s">
        <v>1390</v>
      </c>
      <c r="C46" s="70"/>
      <c r="D46" s="2" t="s">
        <v>1416</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1396</v>
      </c>
      <c r="B47" s="58" t="s">
        <v>1397</v>
      </c>
      <c r="C47" s="74"/>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1400</v>
      </c>
      <c r="B48" s="58" t="s">
        <v>1401</v>
      </c>
      <c r="C48" s="76"/>
      <c r="D48" s="2" t="s">
        <v>1014</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1417</v>
      </c>
      <c r="B50" s="54"/>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1361</v>
      </c>
      <c r="B51" s="55" t="s">
        <v>1362</v>
      </c>
      <c r="C51" s="1" t="s">
        <v>1363</v>
      </c>
      <c r="D51" s="1" t="s">
        <v>1364</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1396</v>
      </c>
      <c r="B52" s="58" t="s">
        <v>1397</v>
      </c>
      <c r="C52" s="74"/>
      <c r="D52" s="2" t="s">
        <v>1418</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1378</v>
      </c>
      <c r="B53" s="7" t="s">
        <v>1379</v>
      </c>
      <c r="C53" s="64"/>
      <c r="D53" s="2" t="s">
        <v>1419</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1371</v>
      </c>
      <c r="B54" s="7" t="s">
        <v>1326</v>
      </c>
      <c r="C54" s="61"/>
      <c r="D54" s="2" t="s">
        <v>699</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1367</v>
      </c>
      <c r="B55" s="58" t="s">
        <v>1368</v>
      </c>
      <c r="C55" s="59"/>
      <c r="D55" s="2" t="s">
        <v>1420</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1389</v>
      </c>
      <c r="B56" s="58" t="s">
        <v>1390</v>
      </c>
      <c r="C56" s="70"/>
      <c r="D56" s="2" t="s">
        <v>1036</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1421</v>
      </c>
      <c r="B58" s="54"/>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1361</v>
      </c>
      <c r="B59" s="55" t="s">
        <v>1362</v>
      </c>
      <c r="C59" s="1" t="s">
        <v>1363</v>
      </c>
      <c r="D59" s="1" t="s">
        <v>1364</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1378</v>
      </c>
      <c r="B60" s="7" t="s">
        <v>1379</v>
      </c>
      <c r="C60" s="64"/>
      <c r="D60" s="2" t="s">
        <v>1422</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1396</v>
      </c>
      <c r="B61" s="58" t="s">
        <v>1397</v>
      </c>
      <c r="C61" s="74"/>
      <c r="D61" s="2" t="s">
        <v>1423</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1365</v>
      </c>
      <c r="B62" s="7" t="s">
        <v>1366</v>
      </c>
      <c r="C62" s="78"/>
      <c r="D62" s="2" t="s">
        <v>1424</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1402</v>
      </c>
      <c r="B63" s="7" t="s">
        <v>1403</v>
      </c>
      <c r="C63" s="77"/>
      <c r="D63" s="2" t="s">
        <v>1425</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1394</v>
      </c>
      <c r="B64" s="7" t="s">
        <v>1395</v>
      </c>
      <c r="C64" s="73"/>
      <c r="D64" s="2" t="s">
        <v>1426</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1427</v>
      </c>
      <c r="B66" s="54"/>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1361</v>
      </c>
      <c r="B67" s="55" t="s">
        <v>1362</v>
      </c>
      <c r="C67" s="1" t="s">
        <v>1363</v>
      </c>
      <c r="D67" s="1" t="s">
        <v>1364</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1396</v>
      </c>
      <c r="B68" s="58" t="s">
        <v>1397</v>
      </c>
      <c r="C68" s="74"/>
      <c r="D68" s="2" t="s">
        <v>1428</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1378</v>
      </c>
      <c r="B69" s="7" t="s">
        <v>1379</v>
      </c>
      <c r="C69" s="64"/>
      <c r="D69" s="2" t="s">
        <v>1429</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1371</v>
      </c>
      <c r="B70" s="7" t="s">
        <v>1326</v>
      </c>
      <c r="C70" s="61"/>
      <c r="D70" s="2" t="s">
        <v>1430</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1389</v>
      </c>
      <c r="B71" s="58" t="s">
        <v>1390</v>
      </c>
      <c r="C71" s="70"/>
      <c r="D71" s="2" t="s">
        <v>1036</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1057</v>
      </c>
      <c r="B73" s="54"/>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1361</v>
      </c>
      <c r="B74" s="55" t="s">
        <v>1362</v>
      </c>
      <c r="C74" s="1" t="s">
        <v>1363</v>
      </c>
      <c r="D74" s="1" t="s">
        <v>1364</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1378</v>
      </c>
      <c r="B75" s="7" t="s">
        <v>1379</v>
      </c>
      <c r="C75" s="64"/>
      <c r="D75" s="2" t="s">
        <v>1431</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1367</v>
      </c>
      <c r="B76" s="58" t="s">
        <v>1368</v>
      </c>
      <c r="C76" s="59"/>
      <c r="D76" s="2" t="s">
        <v>1432</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1389</v>
      </c>
      <c r="B77" s="58" t="s">
        <v>1390</v>
      </c>
      <c r="C77" s="70"/>
      <c r="D77" s="2" t="s">
        <v>1036</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1433</v>
      </c>
      <c r="B79" s="54"/>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1361</v>
      </c>
      <c r="B80" s="55" t="s">
        <v>1362</v>
      </c>
      <c r="C80" s="1" t="s">
        <v>1363</v>
      </c>
      <c r="D80" s="1" t="s">
        <v>1364</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1396</v>
      </c>
      <c r="B81" s="58" t="s">
        <v>1397</v>
      </c>
      <c r="C81" s="74"/>
      <c r="D81" s="2" t="s">
        <v>1434</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1402</v>
      </c>
      <c r="B82" s="7" t="s">
        <v>1403</v>
      </c>
      <c r="C82" s="77"/>
      <c r="D82" s="2" t="s">
        <v>1435</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1394</v>
      </c>
      <c r="B83" s="7" t="s">
        <v>1395</v>
      </c>
      <c r="C83" s="73"/>
      <c r="D83" s="2" t="s">
        <v>1436</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1389</v>
      </c>
      <c r="B84" s="58" t="s">
        <v>1390</v>
      </c>
      <c r="C84" s="70"/>
      <c r="D84" s="2" t="s">
        <v>1036</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1437</v>
      </c>
      <c r="B86" s="54"/>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1361</v>
      </c>
      <c r="B87" s="55" t="s">
        <v>1362</v>
      </c>
      <c r="C87" s="1" t="s">
        <v>1363</v>
      </c>
      <c r="D87" s="1" t="s">
        <v>1364</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1389</v>
      </c>
      <c r="B88" s="58" t="s">
        <v>1390</v>
      </c>
      <c r="C88" s="70"/>
      <c r="D88" s="2" t="s">
        <v>1438</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1378</v>
      </c>
      <c r="B89" s="7" t="s">
        <v>1379</v>
      </c>
      <c r="C89" s="64"/>
      <c r="D89" s="2" t="s">
        <v>1439</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1394</v>
      </c>
      <c r="B90" s="7" t="s">
        <v>1395</v>
      </c>
      <c r="C90" s="73"/>
      <c r="D90" s="2" t="s">
        <v>1440</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1382</v>
      </c>
      <c r="B91" s="7" t="s">
        <v>1383</v>
      </c>
      <c r="C91" s="67"/>
      <c r="D91" s="2" t="s">
        <v>1441</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1371</v>
      </c>
      <c r="B92" s="7" t="s">
        <v>1326</v>
      </c>
      <c r="C92" s="61"/>
      <c r="D92" s="2" t="s">
        <v>1442</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1400</v>
      </c>
      <c r="B93" s="58" t="s">
        <v>1401</v>
      </c>
      <c r="C93" s="76"/>
      <c r="D93" s="2" t="s">
        <v>1443</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1396</v>
      </c>
      <c r="B94" s="58" t="s">
        <v>1397</v>
      </c>
      <c r="C94" s="74"/>
      <c r="D94" s="2" t="s">
        <v>1444</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1367</v>
      </c>
      <c r="B95" s="58" t="s">
        <v>1368</v>
      </c>
      <c r="C95" s="59"/>
      <c r="D95" s="2" t="s">
        <v>1445</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1365</v>
      </c>
      <c r="B96" s="7" t="s">
        <v>1366</v>
      </c>
      <c r="C96" s="78"/>
      <c r="D96" s="2" t="s">
        <v>1446</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1447</v>
      </c>
      <c r="B98" s="54"/>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1361</v>
      </c>
      <c r="B99" s="55" t="s">
        <v>1362</v>
      </c>
      <c r="C99" s="1" t="s">
        <v>1363</v>
      </c>
      <c r="D99" s="1" t="s">
        <v>1364</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1367</v>
      </c>
      <c r="B100" s="58" t="s">
        <v>1368</v>
      </c>
      <c r="C100" s="59"/>
      <c r="D100" s="2" t="s">
        <v>1448</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1371</v>
      </c>
      <c r="B101" s="7" t="s">
        <v>1326</v>
      </c>
      <c r="C101" s="61"/>
      <c r="D101" s="2" t="s">
        <v>1449</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1396</v>
      </c>
      <c r="B102" s="58" t="s">
        <v>1397</v>
      </c>
      <c r="C102" s="74"/>
      <c r="D102" s="2" t="s">
        <v>1450</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1378</v>
      </c>
      <c r="B103" s="7" t="s">
        <v>1379</v>
      </c>
      <c r="C103" s="64"/>
      <c r="D103" s="2" t="s">
        <v>1451</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1389</v>
      </c>
      <c r="B104" s="58" t="s">
        <v>1390</v>
      </c>
      <c r="C104" s="70"/>
      <c r="D104" s="2" t="s">
        <v>1036</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1452</v>
      </c>
      <c r="B106" s="54"/>
      <c r="C106" s="6"/>
      <c r="D106" s="6"/>
    </row>
    <row r="107" spans="1:26" ht="15.75" customHeight="1" x14ac:dyDescent="0.45">
      <c r="A107" s="1" t="s">
        <v>1361</v>
      </c>
      <c r="B107" s="55" t="s">
        <v>1362</v>
      </c>
      <c r="C107" s="1" t="s">
        <v>1363</v>
      </c>
      <c r="D107" s="1" t="s">
        <v>1364</v>
      </c>
    </row>
    <row r="108" spans="1:26" ht="15.75" customHeight="1" x14ac:dyDescent="0.45">
      <c r="A108" s="2" t="s">
        <v>1371</v>
      </c>
      <c r="B108" s="7" t="s">
        <v>1326</v>
      </c>
      <c r="C108" s="61"/>
      <c r="D108" s="57" t="s">
        <v>816</v>
      </c>
    </row>
    <row r="109" spans="1:26" ht="15.75" customHeight="1" x14ac:dyDescent="0.45">
      <c r="A109" s="57" t="s">
        <v>1400</v>
      </c>
      <c r="B109" s="58" t="s">
        <v>1401</v>
      </c>
      <c r="C109" s="76"/>
      <c r="D109" s="57" t="s">
        <v>823</v>
      </c>
    </row>
    <row r="110" spans="1:26" ht="15.75" customHeight="1" x14ac:dyDescent="0.45">
      <c r="A110" s="57" t="s">
        <v>1396</v>
      </c>
      <c r="B110" s="58" t="s">
        <v>1397</v>
      </c>
      <c r="C110" s="74"/>
      <c r="D110" s="57" t="s">
        <v>820</v>
      </c>
    </row>
    <row r="111" spans="1:26" ht="15.75" customHeight="1" x14ac:dyDescent="0.45">
      <c r="A111" s="57" t="s">
        <v>1365</v>
      </c>
      <c r="B111" s="7" t="s">
        <v>1366</v>
      </c>
      <c r="C111" s="56"/>
      <c r="D111" s="57" t="s">
        <v>835</v>
      </c>
      <c r="E111" s="7"/>
    </row>
    <row r="112" spans="1:26" ht="15.75" customHeight="1" x14ac:dyDescent="0.45">
      <c r="A112" s="2" t="s">
        <v>1378</v>
      </c>
      <c r="B112" s="7" t="s">
        <v>1379</v>
      </c>
      <c r="C112" s="64"/>
      <c r="D112" s="57" t="s">
        <v>832</v>
      </c>
    </row>
    <row r="113" spans="1:4" ht="15.75" customHeight="1" x14ac:dyDescent="0.45">
      <c r="A113" s="57" t="s">
        <v>1389</v>
      </c>
      <c r="B113" s="58" t="s">
        <v>1390</v>
      </c>
      <c r="C113" s="70"/>
      <c r="D113" s="57" t="s">
        <v>826</v>
      </c>
    </row>
    <row r="114" spans="1:4" ht="15.75" customHeight="1" x14ac:dyDescent="0.45">
      <c r="A114" s="57" t="s">
        <v>1367</v>
      </c>
      <c r="B114" s="58" t="s">
        <v>1368</v>
      </c>
      <c r="C114" s="59"/>
      <c r="D114" s="57" t="s">
        <v>1453</v>
      </c>
    </row>
    <row r="115" spans="1:4" ht="15.75" customHeight="1" x14ac:dyDescent="0.45">
      <c r="B115" s="7"/>
    </row>
    <row r="116" spans="1:4" ht="15.75" customHeight="1" x14ac:dyDescent="0.45">
      <c r="A116" s="5" t="s">
        <v>1454</v>
      </c>
      <c r="B116" s="54"/>
      <c r="C116" s="6"/>
      <c r="D116" s="6"/>
    </row>
    <row r="117" spans="1:4" ht="15.75" customHeight="1" x14ac:dyDescent="0.45">
      <c r="A117" s="1" t="s">
        <v>1361</v>
      </c>
      <c r="B117" s="55" t="s">
        <v>1362</v>
      </c>
      <c r="C117" s="1" t="s">
        <v>1363</v>
      </c>
      <c r="D117" s="1" t="s">
        <v>1364</v>
      </c>
    </row>
    <row r="118" spans="1:4" ht="15.75" customHeight="1" x14ac:dyDescent="0.45">
      <c r="A118" s="2" t="s">
        <v>1396</v>
      </c>
      <c r="B118" s="58" t="s">
        <v>1397</v>
      </c>
      <c r="C118" s="74"/>
      <c r="D118" s="57" t="s">
        <v>139</v>
      </c>
    </row>
    <row r="119" spans="1:4" ht="15.75" customHeight="1" x14ac:dyDescent="0.45">
      <c r="A119" s="2" t="s">
        <v>1380</v>
      </c>
      <c r="B119" s="65" t="s">
        <v>1381</v>
      </c>
      <c r="C119" s="66"/>
      <c r="D119" s="57" t="s">
        <v>1455</v>
      </c>
    </row>
    <row r="120" spans="1:4" ht="15.75" customHeight="1" x14ac:dyDescent="0.45">
      <c r="A120" s="2" t="s">
        <v>1402</v>
      </c>
      <c r="B120" s="7" t="s">
        <v>1403</v>
      </c>
      <c r="C120" s="77"/>
      <c r="D120" s="57" t="s">
        <v>1456</v>
      </c>
    </row>
    <row r="121" spans="1:4" ht="15.75" customHeight="1" x14ac:dyDescent="0.45">
      <c r="A121" s="2" t="s">
        <v>1367</v>
      </c>
      <c r="B121" s="58" t="s">
        <v>1368</v>
      </c>
      <c r="C121" s="59"/>
      <c r="D121" s="57" t="s">
        <v>1457</v>
      </c>
    </row>
    <row r="122" spans="1:4" ht="15.75" customHeight="1" x14ac:dyDescent="0.45">
      <c r="A122" s="2" t="s">
        <v>1382</v>
      </c>
      <c r="B122" s="7" t="s">
        <v>1383</v>
      </c>
      <c r="C122" s="67"/>
      <c r="D122" s="57" t="s">
        <v>1458</v>
      </c>
    </row>
    <row r="123" spans="1:4" ht="15.75" customHeight="1" x14ac:dyDescent="0.45">
      <c r="A123" s="2" t="s">
        <v>1378</v>
      </c>
      <c r="B123" s="7" t="s">
        <v>1379</v>
      </c>
      <c r="C123" s="64"/>
      <c r="D123" s="57" t="s">
        <v>1459</v>
      </c>
    </row>
    <row r="124" spans="1:4" ht="15.75" customHeight="1" x14ac:dyDescent="0.45">
      <c r="A124" s="2" t="s">
        <v>1376</v>
      </c>
      <c r="B124" s="7" t="s">
        <v>1377</v>
      </c>
      <c r="C124" s="63"/>
      <c r="D124" s="57" t="s">
        <v>1460</v>
      </c>
    </row>
    <row r="125" spans="1:4" ht="15.75" customHeight="1" x14ac:dyDescent="0.45">
      <c r="A125" s="2" t="s">
        <v>1389</v>
      </c>
      <c r="B125" s="58" t="s">
        <v>1390</v>
      </c>
      <c r="C125" s="70"/>
      <c r="D125" s="57" t="s">
        <v>1461</v>
      </c>
    </row>
    <row r="126" spans="1:4" ht="15.75" customHeight="1" x14ac:dyDescent="0.45">
      <c r="A126" s="2" t="s">
        <v>1371</v>
      </c>
      <c r="B126" s="7" t="s">
        <v>1326</v>
      </c>
      <c r="C126" s="61"/>
      <c r="D126" s="57" t="s">
        <v>1462</v>
      </c>
    </row>
    <row r="127" spans="1:4" ht="15.75" customHeight="1" x14ac:dyDescent="0.45">
      <c r="A127" s="2" t="s">
        <v>1394</v>
      </c>
      <c r="B127" s="7" t="s">
        <v>1395</v>
      </c>
      <c r="C127" s="73"/>
      <c r="D127" s="57" t="s">
        <v>1463</v>
      </c>
    </row>
    <row r="128" spans="1:4" ht="15.75" customHeight="1" x14ac:dyDescent="0.45">
      <c r="A128" s="2" t="s">
        <v>1400</v>
      </c>
      <c r="B128" s="58" t="s">
        <v>1401</v>
      </c>
      <c r="C128" s="76"/>
      <c r="D128" s="57" t="s">
        <v>1464</v>
      </c>
    </row>
    <row r="129" spans="1:8" ht="15.75" customHeight="1" x14ac:dyDescent="0.45">
      <c r="B129" s="7"/>
    </row>
    <row r="130" spans="1:8" ht="15.75" customHeight="1" x14ac:dyDescent="0.45">
      <c r="A130" s="5" t="s">
        <v>1465</v>
      </c>
      <c r="B130" s="54"/>
      <c r="C130" s="6"/>
      <c r="D130" s="6"/>
    </row>
    <row r="131" spans="1:8" ht="15.75" customHeight="1" x14ac:dyDescent="0.45">
      <c r="A131" s="1" t="s">
        <v>1361</v>
      </c>
      <c r="B131" s="55" t="s">
        <v>1362</v>
      </c>
      <c r="C131" s="1" t="s">
        <v>1363</v>
      </c>
      <c r="D131" s="1" t="s">
        <v>1364</v>
      </c>
      <c r="F131" s="2"/>
      <c r="G131" s="2"/>
      <c r="H131" s="2"/>
    </row>
    <row r="132" spans="1:8" ht="15.75" customHeight="1" x14ac:dyDescent="0.45">
      <c r="A132" s="2" t="s">
        <v>1367</v>
      </c>
      <c r="B132" s="58" t="s">
        <v>1368</v>
      </c>
      <c r="C132" s="59"/>
      <c r="D132" s="57" t="s">
        <v>1466</v>
      </c>
      <c r="F132" s="2"/>
      <c r="G132" s="7"/>
      <c r="H132" s="2"/>
    </row>
    <row r="133" spans="1:8" ht="15.75" customHeight="1" x14ac:dyDescent="0.45">
      <c r="A133" s="2" t="s">
        <v>1400</v>
      </c>
      <c r="B133" s="58" t="s">
        <v>1401</v>
      </c>
      <c r="C133" s="76"/>
      <c r="D133" s="57" t="s">
        <v>1467</v>
      </c>
      <c r="F133" s="2"/>
      <c r="G133" s="7"/>
      <c r="H133" s="2"/>
    </row>
    <row r="134" spans="1:8" ht="15.75" customHeight="1" x14ac:dyDescent="0.45">
      <c r="A134" s="2" t="s">
        <v>1371</v>
      </c>
      <c r="B134" s="7" t="s">
        <v>1326</v>
      </c>
      <c r="C134" s="61"/>
      <c r="D134" s="57" t="s">
        <v>1468</v>
      </c>
      <c r="F134" s="2"/>
      <c r="G134" s="7"/>
      <c r="H134" s="2"/>
    </row>
    <row r="135" spans="1:8" ht="15.75" customHeight="1" x14ac:dyDescent="0.45">
      <c r="A135" s="2" t="s">
        <v>1378</v>
      </c>
      <c r="B135" s="7" t="s">
        <v>1379</v>
      </c>
      <c r="C135" s="64"/>
      <c r="D135" s="57" t="s">
        <v>1469</v>
      </c>
      <c r="F135" s="2"/>
      <c r="G135" s="7"/>
      <c r="H135" s="2"/>
    </row>
    <row r="136" spans="1:8" ht="15.75" customHeight="1" x14ac:dyDescent="0.45">
      <c r="A136" s="2" t="s">
        <v>1396</v>
      </c>
      <c r="B136" s="58" t="s">
        <v>1397</v>
      </c>
      <c r="C136" s="74"/>
      <c r="D136" s="57" t="s">
        <v>1470</v>
      </c>
      <c r="F136" s="2"/>
      <c r="G136" s="7"/>
      <c r="H136" s="2"/>
    </row>
    <row r="137" spans="1:8" ht="15.75" customHeight="1" x14ac:dyDescent="0.45">
      <c r="A137" s="2" t="s">
        <v>1389</v>
      </c>
      <c r="B137" s="58" t="s">
        <v>1390</v>
      </c>
      <c r="C137" s="70"/>
      <c r="D137" s="57" t="s">
        <v>470</v>
      </c>
      <c r="F137" s="2"/>
      <c r="G137" s="7"/>
      <c r="H137" s="2"/>
    </row>
    <row r="138" spans="1:8" ht="15.75" customHeight="1" x14ac:dyDescent="0.45">
      <c r="B138" s="7"/>
      <c r="F138" s="2"/>
      <c r="G138" s="2"/>
      <c r="H138" s="2"/>
    </row>
    <row r="139" spans="1:8" ht="15.75" customHeight="1" x14ac:dyDescent="0.45">
      <c r="A139" s="5" t="s">
        <v>1471</v>
      </c>
      <c r="B139" s="54"/>
      <c r="C139" s="6"/>
      <c r="D139" s="6"/>
      <c r="F139" s="2"/>
      <c r="G139" s="2"/>
      <c r="H139" s="2"/>
    </row>
    <row r="140" spans="1:8" ht="15.75" customHeight="1" x14ac:dyDescent="0.45">
      <c r="A140" s="1" t="s">
        <v>1361</v>
      </c>
      <c r="B140" s="55" t="s">
        <v>1362</v>
      </c>
      <c r="C140" s="1" t="s">
        <v>1363</v>
      </c>
      <c r="D140" s="1" t="s">
        <v>1364</v>
      </c>
    </row>
    <row r="141" spans="1:8" ht="15.75" customHeight="1" x14ac:dyDescent="0.45">
      <c r="A141" s="2" t="s">
        <v>1389</v>
      </c>
      <c r="B141" s="58" t="s">
        <v>1390</v>
      </c>
      <c r="C141" s="70"/>
      <c r="D141" s="57" t="s">
        <v>212</v>
      </c>
    </row>
    <row r="142" spans="1:8" ht="15.75" customHeight="1" x14ac:dyDescent="0.45">
      <c r="A142" s="2" t="s">
        <v>1367</v>
      </c>
      <c r="B142" s="58" t="s">
        <v>1368</v>
      </c>
      <c r="C142" s="59"/>
      <c r="D142" s="57" t="s">
        <v>210</v>
      </c>
    </row>
    <row r="143" spans="1:8" ht="15.75" customHeight="1" x14ac:dyDescent="0.45">
      <c r="A143" s="2" t="s">
        <v>1371</v>
      </c>
      <c r="B143" s="7" t="s">
        <v>1326</v>
      </c>
      <c r="C143" s="61"/>
      <c r="D143" s="57" t="s">
        <v>208</v>
      </c>
    </row>
    <row r="144" spans="1:8" ht="15.75" customHeight="1" x14ac:dyDescent="0.45">
      <c r="A144" s="2" t="s">
        <v>1378</v>
      </c>
      <c r="B144" s="7" t="s">
        <v>1379</v>
      </c>
      <c r="C144" s="64"/>
      <c r="D144" s="57" t="s">
        <v>206</v>
      </c>
    </row>
    <row r="145" spans="1:26" ht="15.75" customHeight="1" x14ac:dyDescent="0.45">
      <c r="A145" s="2" t="s">
        <v>1396</v>
      </c>
      <c r="B145" s="58" t="s">
        <v>1397</v>
      </c>
      <c r="C145" s="74"/>
      <c r="D145" s="57" t="s">
        <v>199</v>
      </c>
    </row>
    <row r="146" spans="1:26" ht="15.75" customHeight="1" x14ac:dyDescent="0.45">
      <c r="B146" s="7"/>
    </row>
    <row r="147" spans="1:26" ht="15.75" customHeight="1" x14ac:dyDescent="0.45">
      <c r="A147" s="5" t="s">
        <v>1472</v>
      </c>
      <c r="B147" s="54"/>
      <c r="C147" s="6"/>
      <c r="D147" s="6"/>
    </row>
    <row r="148" spans="1:26" ht="15.75" customHeight="1" x14ac:dyDescent="0.45">
      <c r="A148" s="1" t="s">
        <v>1361</v>
      </c>
      <c r="B148" s="55" t="s">
        <v>1362</v>
      </c>
      <c r="C148" s="1" t="s">
        <v>1363</v>
      </c>
      <c r="D148" s="1" t="s">
        <v>1364</v>
      </c>
    </row>
    <row r="149" spans="1:26" ht="15.75" customHeight="1" x14ac:dyDescent="0.45">
      <c r="A149" s="2" t="s">
        <v>1380</v>
      </c>
      <c r="B149" s="65" t="s">
        <v>1381</v>
      </c>
      <c r="C149" s="66"/>
      <c r="D149" s="57" t="s">
        <v>219</v>
      </c>
    </row>
    <row r="150" spans="1:26" ht="15.75" customHeight="1" x14ac:dyDescent="0.45">
      <c r="A150" s="2" t="s">
        <v>1367</v>
      </c>
      <c r="B150" s="58" t="s">
        <v>1368</v>
      </c>
      <c r="C150" s="59"/>
      <c r="D150" s="57" t="s">
        <v>215</v>
      </c>
    </row>
    <row r="151" spans="1:26" ht="15.75" customHeight="1" x14ac:dyDescent="0.45">
      <c r="A151" s="2" t="s">
        <v>1400</v>
      </c>
      <c r="B151" s="58" t="s">
        <v>1401</v>
      </c>
      <c r="C151" s="76"/>
      <c r="D151" s="57" t="s">
        <v>198</v>
      </c>
    </row>
    <row r="152" spans="1:26" ht="15.75" customHeight="1" x14ac:dyDescent="0.45">
      <c r="B152" s="7"/>
    </row>
    <row r="153" spans="1:26" ht="15.75" customHeight="1" x14ac:dyDescent="0.45">
      <c r="A153" s="5" t="s">
        <v>1473</v>
      </c>
      <c r="B153" s="54"/>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1361</v>
      </c>
      <c r="B154" s="55" t="s">
        <v>1362</v>
      </c>
      <c r="C154" s="1" t="s">
        <v>1363</v>
      </c>
      <c r="D154" s="1" t="s">
        <v>1364</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1365</v>
      </c>
      <c r="B155" s="7" t="s">
        <v>1366</v>
      </c>
      <c r="C155" s="56"/>
      <c r="D155" s="2" t="s">
        <v>731</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1371</v>
      </c>
      <c r="B156" s="7" t="s">
        <v>1326</v>
      </c>
      <c r="C156" s="61"/>
      <c r="D156" s="2" t="s">
        <v>705</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1396</v>
      </c>
      <c r="B157" s="58" t="s">
        <v>1397</v>
      </c>
      <c r="C157" s="74"/>
      <c r="D157" s="2" t="s">
        <v>423</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1376</v>
      </c>
      <c r="B158" s="7" t="s">
        <v>1377</v>
      </c>
      <c r="C158" s="63"/>
      <c r="D158" s="2" t="s">
        <v>1474</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1378</v>
      </c>
      <c r="B159" s="7" t="s">
        <v>1379</v>
      </c>
      <c r="C159" s="64"/>
      <c r="D159" s="2" t="s">
        <v>1475</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1367</v>
      </c>
      <c r="B160" s="58" t="s">
        <v>1368</v>
      </c>
      <c r="C160" s="59"/>
      <c r="D160" s="2" t="s">
        <v>725</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1382</v>
      </c>
      <c r="B161" s="7" t="s">
        <v>1383</v>
      </c>
      <c r="C161" s="67"/>
      <c r="D161" s="2" t="s">
        <v>723</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1389</v>
      </c>
      <c r="B162" s="58" t="s">
        <v>1390</v>
      </c>
      <c r="C162" s="70"/>
      <c r="D162" s="2" t="s">
        <v>589</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1400</v>
      </c>
      <c r="B163" s="58" t="s">
        <v>1401</v>
      </c>
      <c r="C163" s="76"/>
      <c r="D163" s="2" t="s">
        <v>587</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1476</v>
      </c>
      <c r="B165" s="54"/>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1361</v>
      </c>
      <c r="B166" s="55" t="s">
        <v>1362</v>
      </c>
      <c r="C166" s="1" t="s">
        <v>1363</v>
      </c>
      <c r="D166" s="1" t="s">
        <v>1364</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1365</v>
      </c>
      <c r="B167" s="7" t="s">
        <v>1366</v>
      </c>
      <c r="C167" s="56"/>
      <c r="D167" s="2" t="s">
        <v>731</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1394</v>
      </c>
      <c r="B168" s="7" t="s">
        <v>1395</v>
      </c>
      <c r="C168" s="73"/>
      <c r="D168" s="2" t="s">
        <v>1477</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1367</v>
      </c>
      <c r="B169" s="58" t="s">
        <v>1368</v>
      </c>
      <c r="C169" s="59"/>
      <c r="D169" s="2" t="s">
        <v>312</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1371</v>
      </c>
      <c r="B170" s="7" t="s">
        <v>1326</v>
      </c>
      <c r="C170" s="61"/>
      <c r="D170" s="2" t="s">
        <v>705</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1396</v>
      </c>
      <c r="B171" s="58" t="s">
        <v>1397</v>
      </c>
      <c r="C171" s="74"/>
      <c r="D171" s="2" t="s">
        <v>423</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1378</v>
      </c>
      <c r="B172" s="7" t="s">
        <v>1379</v>
      </c>
      <c r="C172" s="64"/>
      <c r="D172" s="2" t="s">
        <v>1478</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1400</v>
      </c>
      <c r="B173" s="58" t="s">
        <v>1401</v>
      </c>
      <c r="C173" s="76"/>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1391</v>
      </c>
      <c r="B174" s="58" t="s">
        <v>1392</v>
      </c>
      <c r="C174" s="71"/>
      <c r="D174" s="2" t="s">
        <v>327</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1393</v>
      </c>
      <c r="B175" s="7">
        <v>740000</v>
      </c>
      <c r="C175" s="72"/>
      <c r="D175" s="2" t="s">
        <v>325</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1389</v>
      </c>
      <c r="B176" s="58" t="s">
        <v>1390</v>
      </c>
      <c r="C176" s="70"/>
      <c r="D176" s="2" t="s">
        <v>1479</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1480</v>
      </c>
      <c r="B178" s="54"/>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1361</v>
      </c>
      <c r="B179" s="55" t="s">
        <v>1362</v>
      </c>
      <c r="C179" s="1" t="s">
        <v>1363</v>
      </c>
      <c r="D179" s="1" t="s">
        <v>1364</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1365</v>
      </c>
      <c r="B180" s="7" t="s">
        <v>1366</v>
      </c>
      <c r="C180" s="56"/>
      <c r="D180" s="2" t="s">
        <v>731</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1400</v>
      </c>
      <c r="B181" s="58" t="s">
        <v>1401</v>
      </c>
      <c r="C181" s="76"/>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1394</v>
      </c>
      <c r="B182" s="7" t="s">
        <v>1395</v>
      </c>
      <c r="C182" s="73"/>
      <c r="D182" s="2" t="s">
        <v>1477</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1367</v>
      </c>
      <c r="B183" s="58" t="s">
        <v>1368</v>
      </c>
      <c r="C183" s="59"/>
      <c r="D183" s="2" t="s">
        <v>312</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1376</v>
      </c>
      <c r="B184" s="7" t="s">
        <v>1377</v>
      </c>
      <c r="C184" s="63"/>
      <c r="D184" s="2" t="s">
        <v>1481</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1391</v>
      </c>
      <c r="B185" s="58" t="s">
        <v>1392</v>
      </c>
      <c r="C185" s="71"/>
      <c r="D185" s="2" t="s">
        <v>327</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1389</v>
      </c>
      <c r="B186" s="58" t="s">
        <v>1390</v>
      </c>
      <c r="C186" s="70"/>
      <c r="D186" s="2" t="s">
        <v>1479</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1378</v>
      </c>
      <c r="B187" s="7" t="s">
        <v>1379</v>
      </c>
      <c r="C187" s="64"/>
      <c r="D187" s="2" t="s">
        <v>1478</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1396</v>
      </c>
      <c r="B188" s="58" t="s">
        <v>1397</v>
      </c>
      <c r="C188" s="74"/>
      <c r="D188" s="2" t="s">
        <v>423</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1371</v>
      </c>
      <c r="B189" s="7" t="s">
        <v>1326</v>
      </c>
      <c r="C189" s="61"/>
      <c r="D189" s="2" t="s">
        <v>705</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1482</v>
      </c>
      <c r="B191" s="54"/>
      <c r="C191" s="6"/>
      <c r="D191" s="6"/>
    </row>
    <row r="192" spans="1:26" ht="15.75" customHeight="1" x14ac:dyDescent="0.45">
      <c r="A192" s="1" t="s">
        <v>1361</v>
      </c>
      <c r="B192" s="55" t="s">
        <v>1362</v>
      </c>
      <c r="C192" s="1" t="s">
        <v>1363</v>
      </c>
      <c r="D192" s="1" t="s">
        <v>1364</v>
      </c>
    </row>
    <row r="193" spans="1:26" ht="15.75" customHeight="1" x14ac:dyDescent="0.45">
      <c r="A193" s="2" t="s">
        <v>1365</v>
      </c>
      <c r="B193" s="7" t="s">
        <v>1366</v>
      </c>
      <c r="C193" s="56"/>
      <c r="D193" s="2" t="s">
        <v>314</v>
      </c>
    </row>
    <row r="194" spans="1:26" ht="15.75" customHeight="1" x14ac:dyDescent="0.45">
      <c r="A194" s="2" t="s">
        <v>1402</v>
      </c>
      <c r="B194" s="7" t="s">
        <v>1403</v>
      </c>
      <c r="C194" s="77"/>
      <c r="D194" s="57" t="s">
        <v>1483</v>
      </c>
    </row>
    <row r="195" spans="1:26" ht="15.75" customHeight="1" x14ac:dyDescent="0.45">
      <c r="A195" s="2" t="s">
        <v>1387</v>
      </c>
      <c r="B195" s="7" t="s">
        <v>1388</v>
      </c>
      <c r="C195" s="69"/>
      <c r="D195" s="2" t="s">
        <v>329</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1367</v>
      </c>
      <c r="B196" s="58" t="s">
        <v>1368</v>
      </c>
      <c r="C196" s="59"/>
      <c r="D196" s="57" t="s">
        <v>312</v>
      </c>
    </row>
    <row r="197" spans="1:26" ht="15.75" customHeight="1" x14ac:dyDescent="0.45">
      <c r="A197" s="2" t="s">
        <v>1371</v>
      </c>
      <c r="B197" s="7" t="s">
        <v>1326</v>
      </c>
      <c r="C197" s="61"/>
      <c r="D197" s="57" t="s">
        <v>1484</v>
      </c>
      <c r="E197" s="2"/>
    </row>
    <row r="198" spans="1:26" ht="15.75" customHeight="1" x14ac:dyDescent="0.45">
      <c r="A198" s="2" t="s">
        <v>1376</v>
      </c>
      <c r="B198" s="7" t="s">
        <v>1377</v>
      </c>
      <c r="C198" s="63"/>
      <c r="D198" s="57" t="s">
        <v>1485</v>
      </c>
      <c r="E198" s="2"/>
    </row>
    <row r="199" spans="1:26" ht="15.75" customHeight="1" x14ac:dyDescent="0.45">
      <c r="A199" s="2" t="s">
        <v>1380</v>
      </c>
      <c r="B199" s="65" t="s">
        <v>1381</v>
      </c>
      <c r="C199" s="66"/>
      <c r="D199" s="57" t="s">
        <v>303</v>
      </c>
      <c r="E199" s="2"/>
    </row>
    <row r="200" spans="1:26" ht="15.75" customHeight="1" x14ac:dyDescent="0.45">
      <c r="A200" s="2" t="s">
        <v>1382</v>
      </c>
      <c r="B200" s="7" t="s">
        <v>1383</v>
      </c>
      <c r="C200" s="67"/>
      <c r="D200" s="57" t="s">
        <v>300</v>
      </c>
    </row>
    <row r="201" spans="1:26" ht="15.75" customHeight="1" x14ac:dyDescent="0.45">
      <c r="A201" s="2" t="s">
        <v>1389</v>
      </c>
      <c r="B201" s="58" t="s">
        <v>1390</v>
      </c>
      <c r="C201" s="70"/>
      <c r="D201" s="57" t="s">
        <v>1486</v>
      </c>
    </row>
    <row r="202" spans="1:26" ht="15.75" customHeight="1" x14ac:dyDescent="0.45">
      <c r="A202" s="2" t="s">
        <v>1396</v>
      </c>
      <c r="B202" s="58" t="s">
        <v>1397</v>
      </c>
      <c r="C202" s="74"/>
      <c r="D202" s="57" t="s">
        <v>423</v>
      </c>
    </row>
    <row r="203" spans="1:26" ht="15.75" customHeight="1" x14ac:dyDescent="0.45">
      <c r="A203" s="2" t="s">
        <v>1398</v>
      </c>
      <c r="B203" s="7" t="s">
        <v>1399</v>
      </c>
      <c r="C203" s="75"/>
      <c r="D203" s="57" t="s">
        <v>320</v>
      </c>
    </row>
    <row r="204" spans="1:26" ht="15.75" customHeight="1" x14ac:dyDescent="0.45">
      <c r="A204" s="2" t="s">
        <v>1400</v>
      </c>
      <c r="B204" s="58" t="s">
        <v>1401</v>
      </c>
      <c r="C204" s="76"/>
      <c r="D204" s="57" t="s">
        <v>291</v>
      </c>
    </row>
    <row r="205" spans="1:26" ht="15.75" customHeight="1" x14ac:dyDescent="0.45">
      <c r="A205" s="2" t="s">
        <v>1393</v>
      </c>
      <c r="B205" s="7">
        <v>740000</v>
      </c>
      <c r="C205" s="72"/>
      <c r="D205" s="2" t="s">
        <v>325</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1487</v>
      </c>
      <c r="B207" s="54"/>
      <c r="C207" s="6"/>
      <c r="D207" s="6"/>
    </row>
    <row r="208" spans="1:26" ht="15.75" customHeight="1" x14ac:dyDescent="0.45">
      <c r="A208" s="1" t="s">
        <v>1361</v>
      </c>
      <c r="B208" s="55" t="s">
        <v>1362</v>
      </c>
      <c r="C208" s="1" t="s">
        <v>1363</v>
      </c>
      <c r="D208" s="1" t="s">
        <v>1364</v>
      </c>
    </row>
    <row r="209" spans="1:26" ht="15.75" customHeight="1" x14ac:dyDescent="0.45">
      <c r="A209" s="2" t="s">
        <v>1365</v>
      </c>
      <c r="B209" s="7" t="s">
        <v>1366</v>
      </c>
      <c r="C209" s="56"/>
      <c r="D209" s="2" t="s">
        <v>731</v>
      </c>
    </row>
    <row r="210" spans="1:26" ht="15.75" customHeight="1" x14ac:dyDescent="0.45">
      <c r="A210" s="2" t="s">
        <v>1371</v>
      </c>
      <c r="B210" s="7" t="s">
        <v>1326</v>
      </c>
      <c r="C210" s="61"/>
      <c r="D210" s="2" t="s">
        <v>705</v>
      </c>
    </row>
    <row r="211" spans="1:26" ht="15.75" customHeight="1" x14ac:dyDescent="0.45">
      <c r="A211" s="2" t="s">
        <v>1394</v>
      </c>
      <c r="B211" s="7" t="s">
        <v>1395</v>
      </c>
      <c r="C211" s="73"/>
      <c r="D211" s="2" t="s">
        <v>1477</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1387</v>
      </c>
      <c r="B212" s="7" t="s">
        <v>1388</v>
      </c>
      <c r="C212" s="69"/>
      <c r="D212" s="2" t="s">
        <v>329</v>
      </c>
    </row>
    <row r="213" spans="1:26" ht="15.75" customHeight="1" x14ac:dyDescent="0.45">
      <c r="A213" s="2" t="s">
        <v>1402</v>
      </c>
      <c r="B213" s="7" t="s">
        <v>1403</v>
      </c>
      <c r="C213" s="77"/>
      <c r="D213" s="2" t="s">
        <v>1483</v>
      </c>
    </row>
    <row r="214" spans="1:26" ht="15.75" customHeight="1" x14ac:dyDescent="0.45">
      <c r="A214" s="2" t="s">
        <v>1367</v>
      </c>
      <c r="B214" s="58" t="s">
        <v>1368</v>
      </c>
      <c r="C214" s="59"/>
      <c r="D214" s="2" t="s">
        <v>312</v>
      </c>
    </row>
    <row r="215" spans="1:26" ht="15.75" customHeight="1" x14ac:dyDescent="0.45">
      <c r="A215" s="2" t="s">
        <v>1382</v>
      </c>
      <c r="B215" s="7" t="s">
        <v>1383</v>
      </c>
      <c r="C215" s="67"/>
      <c r="D215" s="2" t="s">
        <v>1488</v>
      </c>
    </row>
    <row r="216" spans="1:26" ht="15.75" customHeight="1" x14ac:dyDescent="0.45">
      <c r="A216" s="2" t="s">
        <v>1400</v>
      </c>
      <c r="B216" s="58" t="s">
        <v>1401</v>
      </c>
      <c r="C216" s="76"/>
      <c r="D216" s="2" t="s">
        <v>1489</v>
      </c>
    </row>
    <row r="217" spans="1:26" ht="15.75" customHeight="1" x14ac:dyDescent="0.45">
      <c r="A217" s="2" t="s">
        <v>1396</v>
      </c>
      <c r="B217" s="58" t="s">
        <v>1397</v>
      </c>
      <c r="C217" s="74"/>
      <c r="D217" s="2" t="s">
        <v>423</v>
      </c>
    </row>
    <row r="218" spans="1:26" ht="15.75" customHeight="1" x14ac:dyDescent="0.45">
      <c r="A218" s="2" t="s">
        <v>1389</v>
      </c>
      <c r="B218" s="58" t="s">
        <v>1390</v>
      </c>
      <c r="C218" s="70"/>
      <c r="D218" s="2" t="s">
        <v>1486</v>
      </c>
    </row>
    <row r="219" spans="1:26" ht="15.75" customHeight="1" x14ac:dyDescent="0.45">
      <c r="A219" s="2" t="s">
        <v>1393</v>
      </c>
      <c r="B219" s="7">
        <v>740000</v>
      </c>
      <c r="C219" s="72"/>
      <c r="D219" s="2" t="s">
        <v>325</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12" sqref="B12"/>
    </sheetView>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1490</v>
      </c>
      <c r="B1" s="5" t="s">
        <v>1491</v>
      </c>
      <c r="C1" s="2"/>
      <c r="D1" s="2"/>
      <c r="E1" s="2"/>
      <c r="F1" s="2"/>
      <c r="G1" s="2"/>
      <c r="H1" s="2"/>
      <c r="I1" s="2"/>
      <c r="J1" s="2"/>
      <c r="K1" s="2"/>
      <c r="L1" s="2"/>
      <c r="M1" s="2"/>
      <c r="N1" s="2"/>
      <c r="O1" s="2"/>
      <c r="P1" s="2"/>
      <c r="Q1" s="2"/>
      <c r="R1" s="2"/>
      <c r="S1" s="2"/>
      <c r="T1" s="2"/>
      <c r="U1" s="2"/>
      <c r="V1" s="2"/>
      <c r="W1" s="2"/>
      <c r="X1" s="2"/>
      <c r="Y1" s="2"/>
      <c r="Z1" s="2"/>
    </row>
    <row r="2" spans="1:26" ht="57" x14ac:dyDescent="0.45">
      <c r="A2" s="2" t="s">
        <v>1492</v>
      </c>
      <c r="B2" s="2" t="s">
        <v>1493</v>
      </c>
      <c r="C2" s="34" t="s">
        <v>1494</v>
      </c>
      <c r="D2" s="2"/>
      <c r="E2" s="2"/>
      <c r="F2" s="2"/>
      <c r="G2" s="2"/>
      <c r="H2" s="2"/>
      <c r="I2" s="2"/>
      <c r="J2" s="2"/>
      <c r="K2" s="2"/>
      <c r="L2" s="2"/>
      <c r="M2" s="2"/>
      <c r="N2" s="2"/>
      <c r="O2" s="2"/>
      <c r="P2" s="2"/>
      <c r="Q2" s="2"/>
      <c r="R2" s="2"/>
      <c r="S2" s="2"/>
      <c r="T2" s="2"/>
      <c r="U2" s="2"/>
      <c r="V2" s="2"/>
      <c r="W2" s="2"/>
      <c r="X2" s="2"/>
      <c r="Y2" s="2"/>
      <c r="Z2" s="2"/>
    </row>
    <row r="3" spans="1:26" ht="14.25" x14ac:dyDescent="0.45">
      <c r="A3" s="2"/>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heetViews>
  <sheetFormatPr defaultColWidth="12.6875" defaultRowHeight="15" customHeight="1" x14ac:dyDescent="0.35"/>
  <cols>
    <col min="1" max="1" width="43.1875" customWidth="1"/>
    <col min="2" max="2" width="9" customWidth="1"/>
    <col min="3" max="3" width="11.1875" customWidth="1"/>
    <col min="4" max="4" width="12" customWidth="1"/>
    <col min="5" max="5" width="64.1875" customWidth="1"/>
    <col min="6" max="36" width="7.6875" customWidth="1"/>
  </cols>
  <sheetData>
    <row r="1" spans="1:36" ht="14.25" x14ac:dyDescent="0.45">
      <c r="A1" s="49"/>
      <c r="B1" s="79"/>
      <c r="C1" s="79"/>
      <c r="D1" s="79"/>
      <c r="E1" s="49"/>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4" x14ac:dyDescent="0.45">
      <c r="A2" s="423" t="s">
        <v>1495</v>
      </c>
      <c r="B2" s="424"/>
      <c r="C2" s="80"/>
      <c r="D2" s="80"/>
      <c r="E2" s="80"/>
      <c r="F2" s="80"/>
      <c r="G2" s="80"/>
      <c r="H2" s="81" t="s">
        <v>1496</v>
      </c>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36" ht="15.4" x14ac:dyDescent="0.45">
      <c r="A3" s="82"/>
      <c r="B3" s="83"/>
      <c r="C3" s="83"/>
      <c r="D3" s="83"/>
      <c r="E3" s="83"/>
      <c r="F3" s="83"/>
      <c r="G3" s="83"/>
      <c r="H3" s="84" t="s">
        <v>1497</v>
      </c>
      <c r="I3" s="2"/>
      <c r="J3" s="2"/>
      <c r="K3" s="2"/>
      <c r="L3" s="2"/>
      <c r="M3" s="2"/>
      <c r="N3" s="2"/>
      <c r="O3" s="2"/>
      <c r="P3" s="2"/>
      <c r="Q3" s="2"/>
      <c r="R3" s="2"/>
      <c r="S3" s="2"/>
      <c r="T3" s="2"/>
      <c r="U3" s="2"/>
      <c r="V3" s="2"/>
      <c r="W3" s="2"/>
      <c r="X3" s="2"/>
      <c r="Y3" s="2"/>
      <c r="Z3" s="2"/>
      <c r="AA3" s="2"/>
      <c r="AB3" s="2"/>
      <c r="AC3" s="2"/>
      <c r="AD3" s="2"/>
      <c r="AE3" s="2"/>
      <c r="AF3" s="2"/>
      <c r="AG3" s="2"/>
      <c r="AH3" s="2"/>
      <c r="AI3" s="2"/>
      <c r="AJ3" s="2"/>
    </row>
    <row r="4" spans="1:36" ht="14.25" x14ac:dyDescent="0.45">
      <c r="A4" s="85"/>
      <c r="B4" s="86"/>
      <c r="C4" s="86"/>
      <c r="D4" s="86"/>
      <c r="E4" s="86"/>
      <c r="F4" s="86"/>
      <c r="G4" s="87"/>
      <c r="H4" s="84" t="s">
        <v>1498</v>
      </c>
      <c r="I4" s="2"/>
      <c r="J4" s="2"/>
      <c r="K4" s="2"/>
      <c r="L4" s="2"/>
      <c r="M4" s="2"/>
      <c r="N4" s="2"/>
      <c r="O4" s="2"/>
      <c r="P4" s="2"/>
      <c r="Q4" s="2"/>
      <c r="R4" s="2"/>
      <c r="S4" s="2"/>
      <c r="T4" s="2"/>
      <c r="U4" s="2"/>
      <c r="V4" s="2"/>
      <c r="W4" s="2"/>
      <c r="X4" s="2"/>
      <c r="Y4" s="2"/>
      <c r="Z4" s="2"/>
      <c r="AA4" s="2"/>
      <c r="AB4" s="2"/>
      <c r="AC4" s="2"/>
      <c r="AD4" s="2"/>
      <c r="AE4" s="2"/>
      <c r="AF4" s="2"/>
      <c r="AG4" s="2"/>
      <c r="AH4" s="2"/>
      <c r="AI4" s="2"/>
      <c r="AJ4" s="2"/>
    </row>
    <row r="5" spans="1:36" ht="14.25" x14ac:dyDescent="0.45">
      <c r="A5" s="88"/>
      <c r="B5" s="89"/>
      <c r="C5" s="89"/>
      <c r="D5" s="89"/>
      <c r="E5" s="89"/>
      <c r="F5" s="89"/>
      <c r="G5" s="89"/>
      <c r="H5" s="90"/>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ht="14.25" x14ac:dyDescent="0.45">
      <c r="A6" s="425" t="s">
        <v>1499</v>
      </c>
      <c r="B6" s="91" t="s">
        <v>1500</v>
      </c>
      <c r="C6" s="91" t="s">
        <v>1501</v>
      </c>
      <c r="D6" s="91" t="s">
        <v>1502</v>
      </c>
      <c r="E6" s="91" t="s">
        <v>1503</v>
      </c>
      <c r="F6" s="91" t="s">
        <v>69</v>
      </c>
      <c r="G6" s="91" t="s">
        <v>1504</v>
      </c>
      <c r="H6" s="92" t="s">
        <v>1505</v>
      </c>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ht="14.25" x14ac:dyDescent="0.45">
      <c r="A7" s="403"/>
      <c r="B7" s="413" t="s">
        <v>1506</v>
      </c>
      <c r="C7" s="405"/>
      <c r="D7" s="405"/>
      <c r="E7" s="405"/>
      <c r="F7" s="405"/>
      <c r="G7" s="405"/>
      <c r="H7" s="406"/>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ht="14.25" x14ac:dyDescent="0.45">
      <c r="A8" s="93" t="s">
        <v>1507</v>
      </c>
      <c r="B8" s="94">
        <v>5932326.3307869574</v>
      </c>
      <c r="C8" s="94">
        <v>11464.128409641497</v>
      </c>
      <c r="D8" s="94">
        <v>189.12714426309179</v>
      </c>
      <c r="E8" s="94">
        <v>16601.736021301014</v>
      </c>
      <c r="F8" s="94">
        <v>64984.511311122282</v>
      </c>
      <c r="G8" s="94">
        <v>7190.5073165207414</v>
      </c>
      <c r="H8" s="94">
        <v>12364.091048770906</v>
      </c>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ht="14.25" x14ac:dyDescent="0.45">
      <c r="A9" s="95" t="s">
        <v>1508</v>
      </c>
      <c r="B9" s="94">
        <v>5898324.0428000446</v>
      </c>
      <c r="C9" s="94">
        <v>408.35696677759381</v>
      </c>
      <c r="D9" s="94">
        <v>189.12714426309179</v>
      </c>
      <c r="E9" s="94">
        <v>16280.934027197471</v>
      </c>
      <c r="F9" s="94">
        <v>64666.21247222185</v>
      </c>
      <c r="G9" s="94">
        <v>6680.4935050031854</v>
      </c>
      <c r="H9" s="94">
        <v>12183.872295579462</v>
      </c>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ht="14.25" x14ac:dyDescent="0.45">
      <c r="A10" s="96" t="s">
        <v>1509</v>
      </c>
      <c r="B10" s="94">
        <v>2400873.6657572738</v>
      </c>
      <c r="C10" s="94">
        <v>18.809665429896491</v>
      </c>
      <c r="D10" s="94">
        <v>53.678578682515393</v>
      </c>
      <c r="E10" s="94">
        <v>3434.4290996747714</v>
      </c>
      <c r="F10" s="94">
        <v>581.83867235005948</v>
      </c>
      <c r="G10" s="94">
        <v>43.701395420034459</v>
      </c>
      <c r="H10" s="94">
        <v>9439.0432746602182</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ht="14.25" x14ac:dyDescent="0.45">
      <c r="A11" s="97" t="s">
        <v>1510</v>
      </c>
      <c r="B11" s="94">
        <v>2271892.4140096027</v>
      </c>
      <c r="C11" s="94">
        <v>16.80542893611511</v>
      </c>
      <c r="D11" s="94">
        <v>48.217642784520997</v>
      </c>
      <c r="E11" s="98">
        <v>3434.4290996747714</v>
      </c>
      <c r="F11" s="98">
        <v>581.83867235005948</v>
      </c>
      <c r="G11" s="98">
        <v>43.701395420034459</v>
      </c>
      <c r="H11" s="98">
        <v>9439.0432746602182</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ht="14.25" x14ac:dyDescent="0.45">
      <c r="A12" s="97" t="s">
        <v>1511</v>
      </c>
      <c r="B12" s="94">
        <v>91629.370482590966</v>
      </c>
      <c r="C12" s="94">
        <v>1.4735737854395401</v>
      </c>
      <c r="D12" s="94">
        <v>3.9920183432871799</v>
      </c>
      <c r="E12" s="98" t="s">
        <v>1512</v>
      </c>
      <c r="F12" s="98" t="s">
        <v>1512</v>
      </c>
      <c r="G12" s="98" t="s">
        <v>1512</v>
      </c>
      <c r="H12" s="98" t="s">
        <v>1512</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ht="14.25" x14ac:dyDescent="0.45">
      <c r="A13" s="99" t="s">
        <v>1513</v>
      </c>
      <c r="B13" s="94">
        <v>37351.881265080003</v>
      </c>
      <c r="C13" s="94">
        <v>0.53066270834184004</v>
      </c>
      <c r="D13" s="94">
        <v>1.46891755470721</v>
      </c>
      <c r="E13" s="98" t="s">
        <v>1514</v>
      </c>
      <c r="F13" s="98" t="s">
        <v>1514</v>
      </c>
      <c r="G13" s="98" t="s">
        <v>1514</v>
      </c>
      <c r="H13" s="98" t="s">
        <v>1514</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ht="14.25" x14ac:dyDescent="0.45">
      <c r="A14" s="100" t="s">
        <v>1515</v>
      </c>
      <c r="B14" s="94">
        <v>827736.99678500753</v>
      </c>
      <c r="C14" s="94">
        <v>68.862221138839416</v>
      </c>
      <c r="D14" s="94">
        <v>9.7094872215471408</v>
      </c>
      <c r="E14" s="94">
        <v>1515.3616266750041</v>
      </c>
      <c r="F14" s="94">
        <v>1044.8381666781022</v>
      </c>
      <c r="G14" s="94">
        <v>120.23413844415886</v>
      </c>
      <c r="H14" s="94">
        <v>1574.0871153371656</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ht="14.25" x14ac:dyDescent="0.45">
      <c r="A15" s="97" t="s">
        <v>1516</v>
      </c>
      <c r="B15" s="94">
        <v>15833.362692272412</v>
      </c>
      <c r="C15" s="94">
        <v>0.31493370324221998</v>
      </c>
      <c r="D15" s="94">
        <v>3.8972554430759997E-2</v>
      </c>
      <c r="E15" s="98" t="s">
        <v>1514</v>
      </c>
      <c r="F15" s="98" t="s">
        <v>1514</v>
      </c>
      <c r="G15" s="98" t="s">
        <v>1514</v>
      </c>
      <c r="H15" s="98" t="s">
        <v>1514</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ht="14.25" x14ac:dyDescent="0.45">
      <c r="A16" s="97" t="s">
        <v>1517</v>
      </c>
      <c r="B16" s="94">
        <v>2361.4498195508245</v>
      </c>
      <c r="C16" s="94">
        <v>4.6172392042799999E-2</v>
      </c>
      <c r="D16" s="94">
        <v>5.5027659779799997E-3</v>
      </c>
      <c r="E16" s="98" t="s">
        <v>1514</v>
      </c>
      <c r="F16" s="98" t="s">
        <v>1514</v>
      </c>
      <c r="G16" s="98" t="s">
        <v>1514</v>
      </c>
      <c r="H16" s="98" t="s">
        <v>1514</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ht="14.25" x14ac:dyDescent="0.45">
      <c r="A17" s="97" t="s">
        <v>1518</v>
      </c>
      <c r="B17" s="94">
        <v>59023.328275370499</v>
      </c>
      <c r="C17" s="94">
        <v>2.1554914688364302</v>
      </c>
      <c r="D17" s="94">
        <v>0.30008772315408999</v>
      </c>
      <c r="E17" s="98" t="s">
        <v>1514</v>
      </c>
      <c r="F17" s="98" t="s">
        <v>1514</v>
      </c>
      <c r="G17" s="98" t="s">
        <v>1514</v>
      </c>
      <c r="H17" s="98" t="s">
        <v>1514</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ht="14.25" x14ac:dyDescent="0.45">
      <c r="A18" s="97" t="s">
        <v>1519</v>
      </c>
      <c r="B18" s="94">
        <v>39449.929632540938</v>
      </c>
      <c r="C18" s="94">
        <v>2.7785145090735601</v>
      </c>
      <c r="D18" s="94">
        <v>0.44558169692187</v>
      </c>
      <c r="E18" s="98" t="s">
        <v>1514</v>
      </c>
      <c r="F18" s="98" t="s">
        <v>1514</v>
      </c>
      <c r="G18" s="98" t="s">
        <v>1514</v>
      </c>
      <c r="H18" s="98" t="s">
        <v>1514</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ht="14.25" x14ac:dyDescent="0.45">
      <c r="A19" s="97" t="s">
        <v>1520</v>
      </c>
      <c r="B19" s="94">
        <v>18332.634642509543</v>
      </c>
      <c r="C19" s="94">
        <v>0.95653115776621001</v>
      </c>
      <c r="D19" s="94">
        <v>0.13832804148342001</v>
      </c>
      <c r="E19" s="98" t="s">
        <v>1514</v>
      </c>
      <c r="F19" s="98" t="s">
        <v>1514</v>
      </c>
      <c r="G19" s="98" t="s">
        <v>1514</v>
      </c>
      <c r="H19" s="98" t="s">
        <v>1514</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ht="14.25" x14ac:dyDescent="0.45">
      <c r="A20" s="97" t="s">
        <v>1521</v>
      </c>
      <c r="B20" s="94">
        <v>40277.820146618338</v>
      </c>
      <c r="C20" s="94">
        <v>2.8564332862604398</v>
      </c>
      <c r="D20" s="94">
        <v>0.45243514565912002</v>
      </c>
      <c r="E20" s="98" t="s">
        <v>1514</v>
      </c>
      <c r="F20" s="98" t="s">
        <v>1514</v>
      </c>
      <c r="G20" s="98" t="s">
        <v>1514</v>
      </c>
      <c r="H20" s="98" t="s">
        <v>1514</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5.75" customHeight="1" x14ac:dyDescent="0.45">
      <c r="A21" s="101" t="s">
        <v>1522</v>
      </c>
      <c r="B21" s="94">
        <v>652458.47157614492</v>
      </c>
      <c r="C21" s="94">
        <v>59.754144621617762</v>
      </c>
      <c r="D21" s="94">
        <v>8.3285792939198995</v>
      </c>
      <c r="E21" s="98">
        <v>1515.3616266750041</v>
      </c>
      <c r="F21" s="98">
        <v>1044.8381666781022</v>
      </c>
      <c r="G21" s="98">
        <v>120.23413844415886</v>
      </c>
      <c r="H21" s="98">
        <v>1574.0871153371656</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5.75" customHeight="1" x14ac:dyDescent="0.45">
      <c r="A22" s="100" t="s">
        <v>1523</v>
      </c>
      <c r="B22" s="94">
        <v>1859466.9798027051</v>
      </c>
      <c r="C22" s="94">
        <v>112.10995382572003</v>
      </c>
      <c r="D22" s="94">
        <v>119.15962664184737</v>
      </c>
      <c r="E22" s="94">
        <v>10294.630529494003</v>
      </c>
      <c r="F22" s="94">
        <v>58614.797849139453</v>
      </c>
      <c r="G22" s="94">
        <v>5723.5980346497408</v>
      </c>
      <c r="H22" s="94">
        <v>618.63077203361581</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5.75" customHeight="1" x14ac:dyDescent="0.45">
      <c r="A23" s="97" t="s">
        <v>1524</v>
      </c>
      <c r="B23" s="94">
        <v>171223.03700227189</v>
      </c>
      <c r="C23" s="94">
        <v>2.0771880881664</v>
      </c>
      <c r="D23" s="94">
        <v>5.2994341437007098</v>
      </c>
      <c r="E23" s="98">
        <v>40.811932568812999</v>
      </c>
      <c r="F23" s="98">
        <v>207.24271059858924</v>
      </c>
      <c r="G23" s="98">
        <v>20.972782413204179</v>
      </c>
      <c r="H23" s="98">
        <v>7.9863698191035404</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5.75" customHeight="1" x14ac:dyDescent="0.45">
      <c r="A24" s="97" t="s">
        <v>1525</v>
      </c>
      <c r="B24" s="94">
        <v>1572232.9272417671</v>
      </c>
      <c r="C24" s="94">
        <v>90.918676569216615</v>
      </c>
      <c r="D24" s="94">
        <v>106.09253998282303</v>
      </c>
      <c r="E24" s="98">
        <v>7564.0039070770663</v>
      </c>
      <c r="F24" s="98">
        <v>38851.488066997837</v>
      </c>
      <c r="G24" s="98">
        <v>3123.5335919534832</v>
      </c>
      <c r="H24" s="98">
        <v>155.69594484037685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5.75" customHeight="1" x14ac:dyDescent="0.45">
      <c r="A25" s="97" t="s">
        <v>1526</v>
      </c>
      <c r="B25" s="94">
        <v>45547.793861224309</v>
      </c>
      <c r="C25" s="94">
        <v>3.5201759225</v>
      </c>
      <c r="D25" s="94">
        <v>1.1264562951999999</v>
      </c>
      <c r="E25" s="98">
        <v>504.06504986911966</v>
      </c>
      <c r="F25" s="98">
        <v>79.731529299018959</v>
      </c>
      <c r="G25" s="98">
        <v>38.628071801561717</v>
      </c>
      <c r="H25" s="98">
        <v>59.549191471448658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5.75" customHeight="1" x14ac:dyDescent="0.45">
      <c r="A26" s="97" t="s">
        <v>1527</v>
      </c>
      <c r="B26" s="94">
        <v>38080.222525262849</v>
      </c>
      <c r="C26" s="94">
        <v>0.85610944136528999</v>
      </c>
      <c r="D26" s="94">
        <v>1.8638862272101699</v>
      </c>
      <c r="E26" s="98">
        <v>564.78322714808633</v>
      </c>
      <c r="F26" s="98">
        <v>1625.6330147817607</v>
      </c>
      <c r="G26" s="98">
        <v>797.79002364334588</v>
      </c>
      <c r="H26" s="98">
        <v>168.62503652225149</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5.75" customHeight="1" x14ac:dyDescent="0.45">
      <c r="A27" s="102" t="s">
        <v>1528</v>
      </c>
      <c r="B27" s="94">
        <v>32382.999172178999</v>
      </c>
      <c r="C27" s="94">
        <v>14.737803804471721</v>
      </c>
      <c r="D27" s="94">
        <v>4.7773099929134597</v>
      </c>
      <c r="E27" s="98">
        <v>1620.9664128309175</v>
      </c>
      <c r="F27" s="98">
        <v>17850.702527462247</v>
      </c>
      <c r="G27" s="98">
        <v>1742.6735648381459</v>
      </c>
      <c r="H27" s="98">
        <v>226.77422938043526</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5.75" customHeight="1" x14ac:dyDescent="0.45">
      <c r="A28" s="103" t="s">
        <v>1529</v>
      </c>
      <c r="B28" s="94">
        <v>581575.34226087632</v>
      </c>
      <c r="C28" s="94">
        <v>204.91913730185334</v>
      </c>
      <c r="D28" s="94">
        <v>4.0749038471008197</v>
      </c>
      <c r="E28" s="94">
        <v>908.26373148672474</v>
      </c>
      <c r="F28" s="94">
        <v>3021.6454373622296</v>
      </c>
      <c r="G28" s="94">
        <v>551.67725417600798</v>
      </c>
      <c r="H28" s="94">
        <v>527.57585355553215</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5.75" customHeight="1" x14ac:dyDescent="0.45">
      <c r="A29" s="97" t="s">
        <v>1530</v>
      </c>
      <c r="B29" s="94">
        <v>223479.67618891632</v>
      </c>
      <c r="C29" s="94">
        <v>42.674366835697008</v>
      </c>
      <c r="D29" s="94">
        <v>1.1338347568242</v>
      </c>
      <c r="E29" s="98">
        <v>490.17465541376572</v>
      </c>
      <c r="F29" s="98">
        <v>165.62633435353089</v>
      </c>
      <c r="G29" s="98">
        <v>33.353786412534873</v>
      </c>
      <c r="H29" s="98">
        <v>369.97578072655716</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row>
    <row r="30" spans="1:36" ht="15.75" customHeight="1" x14ac:dyDescent="0.45">
      <c r="A30" s="97" t="s">
        <v>1531</v>
      </c>
      <c r="B30" s="94">
        <v>357834.15475600655</v>
      </c>
      <c r="C30" s="94">
        <v>162.22672229540805</v>
      </c>
      <c r="D30" s="94">
        <v>2.9384503414682399</v>
      </c>
      <c r="E30" s="98">
        <v>418.08907607295907</v>
      </c>
      <c r="F30" s="98">
        <v>2856.0191030086989</v>
      </c>
      <c r="G30" s="98">
        <v>518.3234677634731</v>
      </c>
      <c r="H30" s="98">
        <v>157.60007282897502</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row>
    <row r="31" spans="1:36" ht="15.75" customHeight="1" x14ac:dyDescent="0.45">
      <c r="A31" s="97" t="s">
        <v>1532</v>
      </c>
      <c r="B31" s="94">
        <v>261.51131595348204</v>
      </c>
      <c r="C31" s="94">
        <v>1.8048170748290002E-2</v>
      </c>
      <c r="D31" s="94">
        <v>2.6187488083799998E-3</v>
      </c>
      <c r="E31" s="98" t="s">
        <v>1514</v>
      </c>
      <c r="F31" s="98" t="s">
        <v>1514</v>
      </c>
      <c r="G31" s="98" t="s">
        <v>1514</v>
      </c>
      <c r="H31" s="98" t="s">
        <v>1514</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row>
    <row r="32" spans="1:36" ht="15.75" customHeight="1" x14ac:dyDescent="0.45">
      <c r="A32" s="100" t="s">
        <v>1533</v>
      </c>
      <c r="B32" s="94">
        <v>228671.05819418194</v>
      </c>
      <c r="C32" s="94">
        <v>3.6559890812845302</v>
      </c>
      <c r="D32" s="94">
        <v>2.5045478700810602</v>
      </c>
      <c r="E32" s="94">
        <v>128.24903986696705</v>
      </c>
      <c r="F32" s="94">
        <v>1403.092346692003</v>
      </c>
      <c r="G32" s="94">
        <v>241.28268231324299</v>
      </c>
      <c r="H32" s="94">
        <v>24.535279992929539</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row>
    <row r="33" spans="1:36" ht="15.75" customHeight="1" x14ac:dyDescent="0.45">
      <c r="A33" s="97" t="s">
        <v>1534</v>
      </c>
      <c r="B33" s="94">
        <v>201104.75109076229</v>
      </c>
      <c r="C33" s="94">
        <v>3.1677223027145298</v>
      </c>
      <c r="D33" s="94">
        <v>1.7229382360827401</v>
      </c>
      <c r="E33" s="98">
        <v>128.24903986696705</v>
      </c>
      <c r="F33" s="98">
        <v>1403.092346692003</v>
      </c>
      <c r="G33" s="98">
        <v>241.28268231324299</v>
      </c>
      <c r="H33" s="98">
        <v>24.535279992929539</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row>
    <row r="34" spans="1:36" ht="15.75" customHeight="1" x14ac:dyDescent="0.45">
      <c r="A34" s="102" t="s">
        <v>1535</v>
      </c>
      <c r="B34" s="94">
        <v>27566.307103419644</v>
      </c>
      <c r="C34" s="94">
        <v>0.48826677857</v>
      </c>
      <c r="D34" s="94">
        <v>0.78160963399831995</v>
      </c>
      <c r="E34" s="98" t="s">
        <v>1512</v>
      </c>
      <c r="F34" s="98" t="s">
        <v>1512</v>
      </c>
      <c r="G34" s="98" t="s">
        <v>1512</v>
      </c>
      <c r="H34" s="98" t="s">
        <v>1512</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row>
    <row r="35" spans="1:36" ht="15.75" customHeight="1" x14ac:dyDescent="0.45">
      <c r="A35" s="95" t="s">
        <v>1536</v>
      </c>
      <c r="B35" s="94">
        <v>34002.287986912896</v>
      </c>
      <c r="C35" s="94">
        <v>11055.771442863903</v>
      </c>
      <c r="D35" s="94" t="s">
        <v>1537</v>
      </c>
      <c r="E35" s="98">
        <v>320.80199410354544</v>
      </c>
      <c r="F35" s="98">
        <v>318.29883890043686</v>
      </c>
      <c r="G35" s="98">
        <v>510.01381151755606</v>
      </c>
      <c r="H35" s="98">
        <v>180.21875319144488</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row>
    <row r="36" spans="1:36" ht="15.75" customHeight="1" x14ac:dyDescent="0.45">
      <c r="A36" s="96" t="s">
        <v>1538</v>
      </c>
      <c r="B36" s="94" t="s">
        <v>1539</v>
      </c>
      <c r="C36" s="94">
        <v>2828.7199595292841</v>
      </c>
      <c r="D36" s="94" t="s">
        <v>1512</v>
      </c>
      <c r="E36" s="98" t="s">
        <v>1512</v>
      </c>
      <c r="F36" s="98" t="s">
        <v>1512</v>
      </c>
      <c r="G36" s="98" t="s">
        <v>1512</v>
      </c>
      <c r="H36" s="98" t="s">
        <v>1512</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row>
    <row r="37" spans="1:36" ht="15.75" customHeight="1" x14ac:dyDescent="0.45">
      <c r="A37" s="97" t="s">
        <v>1540</v>
      </c>
      <c r="B37" s="94" t="s">
        <v>1541</v>
      </c>
      <c r="C37" s="94">
        <v>2828.7199595292841</v>
      </c>
      <c r="D37" s="98" t="s">
        <v>1512</v>
      </c>
      <c r="E37" s="98" t="s">
        <v>1512</v>
      </c>
      <c r="F37" s="98" t="s">
        <v>1512</v>
      </c>
      <c r="G37" s="98" t="s">
        <v>1512</v>
      </c>
      <c r="H37" s="104" t="s">
        <v>285</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row>
    <row r="38" spans="1:36" ht="15.75" customHeight="1" x14ac:dyDescent="0.45">
      <c r="A38" s="97" t="s">
        <v>1542</v>
      </c>
      <c r="B38" s="94" t="s">
        <v>1512</v>
      </c>
      <c r="C38" s="94" t="s">
        <v>1512</v>
      </c>
      <c r="D38" s="98" t="s">
        <v>1512</v>
      </c>
      <c r="E38" s="98" t="s">
        <v>1512</v>
      </c>
      <c r="F38" s="98" t="s">
        <v>1512</v>
      </c>
      <c r="G38" s="98" t="s">
        <v>1512</v>
      </c>
      <c r="H38" s="98" t="s">
        <v>1512</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row>
    <row r="39" spans="1:36" ht="15.75" customHeight="1" x14ac:dyDescent="0.45">
      <c r="A39" s="99" t="s">
        <v>1543</v>
      </c>
      <c r="B39" s="94" t="s">
        <v>1544</v>
      </c>
      <c r="C39" s="94" t="s">
        <v>1544</v>
      </c>
      <c r="D39" s="98" t="s">
        <v>1512</v>
      </c>
      <c r="E39" s="94" t="s">
        <v>1512</v>
      </c>
      <c r="F39" s="94" t="s">
        <v>1512</v>
      </c>
      <c r="G39" s="94" t="s">
        <v>1512</v>
      </c>
      <c r="H39" s="94" t="s">
        <v>1512</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row>
    <row r="40" spans="1:36" ht="15.75" customHeight="1" x14ac:dyDescent="0.45">
      <c r="A40" s="100" t="s">
        <v>1545</v>
      </c>
      <c r="B40" s="94">
        <v>34002.287986912896</v>
      </c>
      <c r="C40" s="94">
        <v>8227.0514833346188</v>
      </c>
      <c r="D40" s="94" t="s">
        <v>1537</v>
      </c>
      <c r="E40" s="94">
        <v>320.80199410354544</v>
      </c>
      <c r="F40" s="94">
        <v>318.29883890043686</v>
      </c>
      <c r="G40" s="94">
        <v>510.01381151755606</v>
      </c>
      <c r="H40" s="94">
        <v>180.21875319144488</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row>
    <row r="41" spans="1:36" ht="15.75" customHeight="1" x14ac:dyDescent="0.45">
      <c r="A41" s="97" t="s">
        <v>1546</v>
      </c>
      <c r="B41" s="94">
        <v>3926.5617484940558</v>
      </c>
      <c r="C41" s="94">
        <v>1839.7509697257183</v>
      </c>
      <c r="D41" s="94" t="s">
        <v>1512</v>
      </c>
      <c r="E41" s="98" t="s">
        <v>1512</v>
      </c>
      <c r="F41" s="98" t="s">
        <v>1512</v>
      </c>
      <c r="G41" s="98" t="s">
        <v>1512</v>
      </c>
      <c r="H41" s="98" t="s">
        <v>1512</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row>
    <row r="42" spans="1:36" ht="15.75" customHeight="1" x14ac:dyDescent="0.45">
      <c r="A42" s="97" t="s">
        <v>1547</v>
      </c>
      <c r="B42" s="94">
        <v>30075.726238418836</v>
      </c>
      <c r="C42" s="94">
        <v>6387.3005136089005</v>
      </c>
      <c r="D42" s="104" t="s">
        <v>285</v>
      </c>
      <c r="E42" s="104" t="s">
        <v>285</v>
      </c>
      <c r="F42" s="104" t="s">
        <v>285</v>
      </c>
      <c r="G42" s="98" t="s">
        <v>1512</v>
      </c>
      <c r="H42" s="98" t="s">
        <v>1512</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row>
    <row r="43" spans="1:36" ht="15.75" customHeight="1" x14ac:dyDescent="0.45">
      <c r="A43" s="97" t="s">
        <v>1548</v>
      </c>
      <c r="B43" s="94" t="s">
        <v>1514</v>
      </c>
      <c r="C43" s="94" t="s">
        <v>1514</v>
      </c>
      <c r="D43" s="94" t="s">
        <v>1541</v>
      </c>
      <c r="E43" s="98" t="s">
        <v>1512</v>
      </c>
      <c r="F43" s="98" t="s">
        <v>1512</v>
      </c>
      <c r="G43" s="98" t="s">
        <v>1512</v>
      </c>
      <c r="H43" s="98" t="s">
        <v>1512</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row>
    <row r="44" spans="1:36" ht="15.75" customHeight="1" x14ac:dyDescent="0.45">
      <c r="A44" s="99" t="s">
        <v>1549</v>
      </c>
      <c r="B44" s="94" t="s">
        <v>1514</v>
      </c>
      <c r="C44" s="94" t="s">
        <v>1514</v>
      </c>
      <c r="D44" s="94" t="s">
        <v>1512</v>
      </c>
      <c r="E44" s="94">
        <v>320.80199410354544</v>
      </c>
      <c r="F44" s="94">
        <v>318.29883890043686</v>
      </c>
      <c r="G44" s="94">
        <v>510.01381151755606</v>
      </c>
      <c r="H44" s="94">
        <v>180.21875319144488</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row>
    <row r="45" spans="1:36" ht="15.75" customHeight="1" x14ac:dyDescent="0.45">
      <c r="A45" s="100" t="s">
        <v>1550</v>
      </c>
      <c r="B45" s="94" t="s">
        <v>1551</v>
      </c>
      <c r="C45" s="104" t="s">
        <v>285</v>
      </c>
      <c r="D45" s="104" t="s">
        <v>285</v>
      </c>
      <c r="E45" s="104" t="s">
        <v>285</v>
      </c>
      <c r="F45" s="104" t="s">
        <v>285</v>
      </c>
      <c r="G45" s="104" t="s">
        <v>285</v>
      </c>
      <c r="H45" s="104" t="s">
        <v>285</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row>
    <row r="46" spans="1:36" ht="15.75" customHeight="1" x14ac:dyDescent="0.45">
      <c r="A46" s="105" t="s">
        <v>1552</v>
      </c>
      <c r="B46" s="94" t="s">
        <v>1551</v>
      </c>
      <c r="C46" s="104" t="s">
        <v>285</v>
      </c>
      <c r="D46" s="104" t="s">
        <v>285</v>
      </c>
      <c r="E46" s="104" t="s">
        <v>285</v>
      </c>
      <c r="F46" s="104" t="s">
        <v>285</v>
      </c>
      <c r="G46" s="104" t="s">
        <v>285</v>
      </c>
      <c r="H46" s="104" t="s">
        <v>285</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36" ht="15.75" customHeight="1" x14ac:dyDescent="0.45">
      <c r="A47" s="105" t="s">
        <v>1553</v>
      </c>
      <c r="B47" s="94" t="s">
        <v>1551</v>
      </c>
      <c r="C47" s="104" t="s">
        <v>285</v>
      </c>
      <c r="D47" s="104" t="s">
        <v>285</v>
      </c>
      <c r="E47" s="104" t="s">
        <v>285</v>
      </c>
      <c r="F47" s="104" t="s">
        <v>285</v>
      </c>
      <c r="G47" s="104" t="s">
        <v>285</v>
      </c>
      <c r="H47" s="104" t="s">
        <v>285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36" ht="15.75" customHeight="1" x14ac:dyDescent="0.45">
      <c r="A48" s="105" t="s">
        <v>1554</v>
      </c>
      <c r="B48" s="94" t="s">
        <v>1551</v>
      </c>
      <c r="C48" s="104" t="s">
        <v>285</v>
      </c>
      <c r="D48" s="104" t="s">
        <v>285</v>
      </c>
      <c r="E48" s="104" t="s">
        <v>285</v>
      </c>
      <c r="F48" s="104" t="s">
        <v>285</v>
      </c>
      <c r="G48" s="104" t="s">
        <v>285</v>
      </c>
      <c r="H48" s="104" t="s">
        <v>285</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5.75" customHeight="1" x14ac:dyDescent="0.45">
      <c r="A49" s="100" t="s">
        <v>1555</v>
      </c>
      <c r="B49" s="104" t="s">
        <v>285</v>
      </c>
      <c r="C49" s="104" t="s">
        <v>285</v>
      </c>
      <c r="D49" s="104" t="s">
        <v>285</v>
      </c>
      <c r="E49" s="104" t="s">
        <v>285</v>
      </c>
      <c r="F49" s="104" t="s">
        <v>285</v>
      </c>
      <c r="G49" s="104" t="s">
        <v>285</v>
      </c>
      <c r="H49" s="104" t="s">
        <v>285</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5.75" customHeight="1" x14ac:dyDescent="0.45">
      <c r="A50" s="106" t="s">
        <v>1556</v>
      </c>
      <c r="B50" s="94">
        <v>113139.25013540372</v>
      </c>
      <c r="C50" s="94">
        <v>5.2928930187330101</v>
      </c>
      <c r="D50" s="94">
        <v>3.2815608782569399</v>
      </c>
      <c r="E50" s="94">
        <v>1704.0134032501867</v>
      </c>
      <c r="F50" s="94">
        <v>132.66675861432418</v>
      </c>
      <c r="G50" s="94">
        <v>53.948263992089871</v>
      </c>
      <c r="H50" s="94">
        <v>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5.75" customHeight="1" x14ac:dyDescent="0.45">
      <c r="A51" s="97" t="s">
        <v>1557</v>
      </c>
      <c r="B51" s="94">
        <v>60125.445140869939</v>
      </c>
      <c r="C51" s="94" t="s">
        <v>1558</v>
      </c>
      <c r="D51" s="94">
        <v>1.9373340798485601</v>
      </c>
      <c r="E51" s="98">
        <v>242.16675998106996</v>
      </c>
      <c r="F51" s="98">
        <v>100.74137215212509</v>
      </c>
      <c r="G51" s="98">
        <v>15.11120582281877</v>
      </c>
      <c r="H51" s="98" t="s">
        <v>1541</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row>
    <row r="52" spans="1:36" ht="15.75" customHeight="1" x14ac:dyDescent="0.45">
      <c r="A52" s="97" t="s">
        <v>1559</v>
      </c>
      <c r="B52" s="94">
        <v>53013.804994533784</v>
      </c>
      <c r="C52" s="94">
        <v>5.2928930187330101</v>
      </c>
      <c r="D52" s="94">
        <v>1.34422679840838</v>
      </c>
      <c r="E52" s="98">
        <v>1461.8466432691168</v>
      </c>
      <c r="F52" s="98">
        <v>31.9253864621991</v>
      </c>
      <c r="G52" s="98">
        <v>38.837058169271103</v>
      </c>
      <c r="H52" s="98" t="s">
        <v>1541</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row>
    <row r="53" spans="1:36" ht="15.75" customHeight="1" x14ac:dyDescent="0.45">
      <c r="A53" s="106" t="s">
        <v>1560</v>
      </c>
      <c r="B53" s="94" t="s">
        <v>1514</v>
      </c>
      <c r="C53" s="94" t="s">
        <v>1514</v>
      </c>
      <c r="D53" s="94" t="s">
        <v>1514</v>
      </c>
      <c r="E53" s="98" t="s">
        <v>1514</v>
      </c>
      <c r="F53" s="98" t="s">
        <v>1514</v>
      </c>
      <c r="G53" s="98" t="s">
        <v>1514</v>
      </c>
      <c r="H53" s="98" t="s">
        <v>1541</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row>
    <row r="54" spans="1:36" ht="15.75" customHeight="1" x14ac:dyDescent="0.45">
      <c r="A54" s="107" t="s">
        <v>1561</v>
      </c>
      <c r="B54" s="94">
        <v>207429.28606740557</v>
      </c>
      <c r="C54" s="104" t="s">
        <v>285</v>
      </c>
      <c r="D54" s="104" t="s">
        <v>285</v>
      </c>
      <c r="E54" s="104" t="s">
        <v>285</v>
      </c>
      <c r="F54" s="104" t="s">
        <v>285</v>
      </c>
      <c r="G54" s="104" t="s">
        <v>285</v>
      </c>
      <c r="H54" s="104" t="s">
        <v>285</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row>
    <row r="55" spans="1:36" ht="15.75" customHeight="1" x14ac:dyDescent="0.45">
      <c r="A55" s="106" t="s">
        <v>1562</v>
      </c>
      <c r="B55" s="94" t="s">
        <v>1512</v>
      </c>
      <c r="C55" s="104" t="s">
        <v>285</v>
      </c>
      <c r="D55" s="104" t="s">
        <v>285</v>
      </c>
      <c r="E55" s="104" t="s">
        <v>285</v>
      </c>
      <c r="F55" s="104" t="s">
        <v>285</v>
      </c>
      <c r="G55" s="104" t="s">
        <v>285</v>
      </c>
      <c r="H55" s="104" t="s">
        <v>285</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row>
    <row r="56" spans="1:36" ht="15.75" customHeight="1" x14ac:dyDescent="0.45">
      <c r="A56" s="97" t="s">
        <v>1563</v>
      </c>
      <c r="B56" s="98" t="s">
        <v>1512</v>
      </c>
      <c r="C56" s="104" t="s">
        <v>285</v>
      </c>
      <c r="D56" s="104" t="s">
        <v>285</v>
      </c>
      <c r="E56" s="104" t="s">
        <v>285</v>
      </c>
      <c r="F56" s="104" t="s">
        <v>285</v>
      </c>
      <c r="G56" s="104" t="s">
        <v>285</v>
      </c>
      <c r="H56" s="104" t="s">
        <v>285</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row>
    <row r="57" spans="1:36" ht="15.75" customHeight="1" x14ac:dyDescent="0.45">
      <c r="A57" s="102" t="s">
        <v>1564</v>
      </c>
      <c r="B57" s="98" t="s">
        <v>1512</v>
      </c>
      <c r="C57" s="104" t="s">
        <v>285</v>
      </c>
      <c r="D57" s="104" t="s">
        <v>285</v>
      </c>
      <c r="E57" s="104" t="s">
        <v>285</v>
      </c>
      <c r="F57" s="104" t="s">
        <v>285</v>
      </c>
      <c r="G57" s="104" t="s">
        <v>285</v>
      </c>
      <c r="H57" s="104" t="s">
        <v>285</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row>
    <row r="58" spans="1:36" ht="15.75" customHeight="1" x14ac:dyDescent="0.45">
      <c r="A58" s="8"/>
      <c r="B58" s="8"/>
      <c r="C58" s="33"/>
      <c r="D58" s="33"/>
      <c r="E58" s="8"/>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row>
    <row r="59" spans="1:36" ht="15.75" customHeight="1" x14ac:dyDescent="0.45">
      <c r="A59" s="108" t="s">
        <v>1565</v>
      </c>
      <c r="B59" s="109">
        <f t="shared" ref="B59:H59" si="0">B8+B50</f>
        <v>6045465.5809223615</v>
      </c>
      <c r="C59" s="109">
        <f t="shared" si="0"/>
        <v>11469.42130266023</v>
      </c>
      <c r="D59" s="109">
        <f t="shared" si="0"/>
        <v>192.40870514134872</v>
      </c>
      <c r="E59" s="109">
        <f t="shared" si="0"/>
        <v>18305.749424551203</v>
      </c>
      <c r="F59" s="109">
        <f t="shared" si="0"/>
        <v>65117.178069736605</v>
      </c>
      <c r="G59" s="109">
        <f t="shared" si="0"/>
        <v>7244.4555805128311</v>
      </c>
      <c r="H59" s="109">
        <f t="shared" si="0"/>
        <v>12364.091048770906</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row>
    <row r="60" spans="1:36" ht="15.75" customHeight="1" x14ac:dyDescent="0.45">
      <c r="A60" s="8"/>
      <c r="B60" s="8"/>
      <c r="C60" s="33"/>
      <c r="D60" s="33"/>
      <c r="E60" s="8"/>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row>
    <row r="61" spans="1:36" ht="15.75" customHeight="1" x14ac:dyDescent="0.45">
      <c r="A61" s="8"/>
      <c r="B61" s="8"/>
      <c r="C61" s="33"/>
      <c r="D61" s="33"/>
      <c r="E61" s="8"/>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row>
    <row r="62" spans="1:36" ht="15.75" customHeight="1" x14ac:dyDescent="0.45">
      <c r="A62" s="8"/>
      <c r="B62" s="8"/>
      <c r="C62" s="33"/>
      <c r="D62" s="33"/>
      <c r="E62" s="8"/>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row>
    <row r="63" spans="1:36" ht="15.75" customHeight="1" x14ac:dyDescent="0.45">
      <c r="A63" s="423" t="s">
        <v>1566</v>
      </c>
      <c r="B63" s="424"/>
      <c r="C63" s="110"/>
      <c r="D63" s="110"/>
      <c r="E63" s="110"/>
      <c r="F63" s="110"/>
      <c r="G63" s="110"/>
      <c r="H63" s="110"/>
      <c r="I63" s="110"/>
      <c r="J63" s="81" t="s">
        <v>1496</v>
      </c>
      <c r="K63" s="2"/>
      <c r="L63" s="2"/>
      <c r="M63" s="2"/>
      <c r="N63" s="2"/>
      <c r="O63" s="2"/>
      <c r="P63" s="2"/>
      <c r="Q63" s="2"/>
      <c r="R63" s="2"/>
      <c r="S63" s="2"/>
      <c r="T63" s="2"/>
      <c r="U63" s="2"/>
      <c r="V63" s="2"/>
      <c r="W63" s="2"/>
      <c r="X63" s="2"/>
      <c r="Y63" s="2"/>
      <c r="Z63" s="2"/>
      <c r="AA63" s="2"/>
      <c r="AB63" s="2"/>
      <c r="AC63" s="2"/>
      <c r="AD63" s="2"/>
      <c r="AE63" s="2"/>
      <c r="AF63" s="2"/>
      <c r="AG63" s="2"/>
      <c r="AH63" s="2"/>
      <c r="AI63" s="2"/>
      <c r="AJ63" s="2"/>
    </row>
    <row r="64" spans="1:36" ht="15.75" customHeight="1" x14ac:dyDescent="0.45">
      <c r="A64" s="82" t="s">
        <v>1567</v>
      </c>
      <c r="B64" s="111"/>
      <c r="C64" s="112"/>
      <c r="D64" s="112"/>
      <c r="E64" s="112"/>
      <c r="F64" s="112"/>
      <c r="G64" s="112"/>
      <c r="H64" s="112"/>
      <c r="I64" s="113"/>
      <c r="J64" s="84" t="s">
        <v>1497</v>
      </c>
      <c r="K64" s="2"/>
      <c r="L64" s="2"/>
      <c r="M64" s="2"/>
      <c r="N64" s="2"/>
      <c r="O64" s="2"/>
      <c r="P64" s="2"/>
      <c r="Q64" s="2"/>
      <c r="R64" s="2"/>
      <c r="S64" s="2"/>
      <c r="T64" s="2"/>
      <c r="U64" s="2"/>
      <c r="V64" s="2"/>
      <c r="W64" s="2"/>
      <c r="X64" s="2"/>
      <c r="Y64" s="2"/>
      <c r="Z64" s="2"/>
      <c r="AA64" s="2"/>
      <c r="AB64" s="2"/>
      <c r="AC64" s="2"/>
      <c r="AD64" s="2"/>
      <c r="AE64" s="2"/>
      <c r="AF64" s="2"/>
      <c r="AG64" s="2"/>
      <c r="AH64" s="2"/>
      <c r="AI64" s="2"/>
      <c r="AJ64" s="2"/>
    </row>
    <row r="65" spans="1:36" ht="15.75" customHeight="1" x14ac:dyDescent="0.45">
      <c r="A65" s="82"/>
      <c r="B65" s="111"/>
      <c r="C65" s="112"/>
      <c r="D65" s="112"/>
      <c r="E65" s="112"/>
      <c r="F65" s="112"/>
      <c r="G65" s="112"/>
      <c r="H65" s="87"/>
      <c r="I65" s="113"/>
      <c r="J65" s="114" t="s">
        <v>1498</v>
      </c>
      <c r="K65" s="2"/>
      <c r="L65" s="2"/>
      <c r="M65" s="2"/>
      <c r="N65" s="2"/>
      <c r="O65" s="2"/>
      <c r="P65" s="2"/>
      <c r="Q65" s="2"/>
      <c r="R65" s="2"/>
      <c r="S65" s="2"/>
      <c r="T65" s="2"/>
      <c r="U65" s="2"/>
      <c r="V65" s="2"/>
      <c r="W65" s="2"/>
      <c r="X65" s="2"/>
      <c r="Y65" s="2"/>
      <c r="Z65" s="2"/>
      <c r="AA65" s="2"/>
      <c r="AB65" s="2"/>
      <c r="AC65" s="2"/>
      <c r="AD65" s="2"/>
      <c r="AE65" s="2"/>
      <c r="AF65" s="2"/>
      <c r="AG65" s="2"/>
      <c r="AH65" s="2"/>
      <c r="AI65" s="2"/>
      <c r="AJ65" s="2"/>
    </row>
    <row r="66" spans="1:36" ht="15.75" customHeight="1" x14ac:dyDescent="0.45">
      <c r="A66" s="426" t="s">
        <v>1499</v>
      </c>
      <c r="B66" s="428" t="s">
        <v>1568</v>
      </c>
      <c r="C66" s="430"/>
      <c r="D66" s="428" t="s">
        <v>1569</v>
      </c>
      <c r="E66" s="429"/>
      <c r="F66" s="430"/>
      <c r="G66" s="428" t="s">
        <v>1570</v>
      </c>
      <c r="H66" s="429"/>
      <c r="I66" s="429"/>
      <c r="J66" s="430"/>
      <c r="K66" s="2"/>
      <c r="L66" s="2"/>
      <c r="M66" s="2"/>
      <c r="N66" s="2"/>
      <c r="O66" s="2"/>
      <c r="P66" s="2"/>
      <c r="Q66" s="2"/>
      <c r="R66" s="2"/>
      <c r="S66" s="2"/>
      <c r="T66" s="2"/>
      <c r="U66" s="2"/>
      <c r="V66" s="2"/>
      <c r="W66" s="2"/>
      <c r="X66" s="2"/>
      <c r="Y66" s="2"/>
      <c r="Z66" s="2"/>
      <c r="AA66" s="2"/>
      <c r="AB66" s="2"/>
      <c r="AC66" s="2"/>
      <c r="AD66" s="2"/>
      <c r="AE66" s="2"/>
      <c r="AF66" s="2"/>
      <c r="AG66" s="2"/>
      <c r="AH66" s="2"/>
      <c r="AI66" s="2"/>
      <c r="AJ66" s="2"/>
    </row>
    <row r="67" spans="1:36" ht="15.75" customHeight="1" x14ac:dyDescent="0.45">
      <c r="A67" s="427"/>
      <c r="B67" s="433" t="s">
        <v>1571</v>
      </c>
      <c r="C67" s="434"/>
      <c r="D67" s="409" t="s">
        <v>1572</v>
      </c>
      <c r="E67" s="411" t="s">
        <v>1573</v>
      </c>
      <c r="F67" s="431" t="s">
        <v>1574</v>
      </c>
      <c r="G67" s="409" t="s">
        <v>1575</v>
      </c>
      <c r="H67" s="409" t="s">
        <v>1576</v>
      </c>
      <c r="I67" s="409" t="s">
        <v>1577</v>
      </c>
      <c r="J67" s="115" t="s">
        <v>1578</v>
      </c>
      <c r="K67" s="2"/>
      <c r="L67" s="2"/>
      <c r="M67" s="2"/>
      <c r="N67" s="2"/>
      <c r="O67" s="2"/>
      <c r="P67" s="2"/>
      <c r="Q67" s="2"/>
      <c r="R67" s="2"/>
      <c r="S67" s="2"/>
      <c r="T67" s="2"/>
      <c r="U67" s="2"/>
      <c r="V67" s="2"/>
      <c r="W67" s="2"/>
      <c r="X67" s="2"/>
      <c r="Y67" s="2"/>
      <c r="Z67" s="2"/>
      <c r="AA67" s="2"/>
      <c r="AB67" s="2"/>
      <c r="AC67" s="2"/>
      <c r="AD67" s="2"/>
      <c r="AE67" s="2"/>
      <c r="AF67" s="2"/>
      <c r="AG67" s="2"/>
      <c r="AH67" s="2"/>
      <c r="AI67" s="2"/>
      <c r="AJ67" s="2"/>
    </row>
    <row r="68" spans="1:36" ht="15.75" customHeight="1" x14ac:dyDescent="0.45">
      <c r="A68" s="427"/>
      <c r="B68" s="435"/>
      <c r="C68" s="436"/>
      <c r="D68" s="410"/>
      <c r="E68" s="412"/>
      <c r="F68" s="432"/>
      <c r="G68" s="410"/>
      <c r="H68" s="410"/>
      <c r="I68" s="410"/>
      <c r="J68" s="115" t="s">
        <v>1579</v>
      </c>
      <c r="K68" s="2"/>
      <c r="L68" s="2"/>
      <c r="M68" s="2"/>
      <c r="N68" s="2"/>
      <c r="O68" s="2"/>
      <c r="P68" s="2"/>
      <c r="Q68" s="2"/>
      <c r="R68" s="2"/>
      <c r="S68" s="2"/>
      <c r="T68" s="2"/>
      <c r="U68" s="2"/>
      <c r="V68" s="2"/>
      <c r="W68" s="2"/>
      <c r="X68" s="2"/>
      <c r="Y68" s="2"/>
      <c r="Z68" s="2"/>
      <c r="AA68" s="2"/>
      <c r="AB68" s="2"/>
      <c r="AC68" s="2"/>
      <c r="AD68" s="2"/>
      <c r="AE68" s="2"/>
      <c r="AF68" s="2"/>
      <c r="AG68" s="2"/>
      <c r="AH68" s="2"/>
      <c r="AI68" s="2"/>
      <c r="AJ68" s="2"/>
    </row>
    <row r="69" spans="1:36" ht="15.75" customHeight="1" x14ac:dyDescent="0.45">
      <c r="A69" s="421"/>
      <c r="B69" s="116" t="s">
        <v>1580</v>
      </c>
      <c r="C69" s="117" t="s">
        <v>1581</v>
      </c>
      <c r="D69" s="117" t="s">
        <v>1582</v>
      </c>
      <c r="E69" s="415" t="s">
        <v>1583</v>
      </c>
      <c r="F69" s="414"/>
      <c r="G69" s="415" t="s">
        <v>1506</v>
      </c>
      <c r="H69" s="405"/>
      <c r="I69" s="405"/>
      <c r="J69" s="414"/>
      <c r="K69" s="2"/>
      <c r="L69" s="2"/>
      <c r="M69" s="2"/>
      <c r="N69" s="2"/>
      <c r="O69" s="2"/>
      <c r="P69" s="2"/>
      <c r="Q69" s="2"/>
      <c r="R69" s="2"/>
      <c r="S69" s="2"/>
      <c r="T69" s="2"/>
      <c r="U69" s="2"/>
      <c r="V69" s="2"/>
      <c r="W69" s="2"/>
      <c r="X69" s="2"/>
      <c r="Y69" s="2"/>
      <c r="Z69" s="2"/>
      <c r="AA69" s="2"/>
      <c r="AB69" s="2"/>
      <c r="AC69" s="2"/>
      <c r="AD69" s="2"/>
      <c r="AE69" s="2"/>
      <c r="AF69" s="2"/>
      <c r="AG69" s="2"/>
      <c r="AH69" s="2"/>
      <c r="AI69" s="2"/>
      <c r="AJ69" s="2"/>
    </row>
    <row r="70" spans="1:36" ht="15.75" customHeight="1" x14ac:dyDescent="0.45">
      <c r="A70" s="118" t="s">
        <v>1584</v>
      </c>
      <c r="B70" s="119">
        <v>90755923.471859097</v>
      </c>
      <c r="C70" s="119" t="s">
        <v>1585</v>
      </c>
      <c r="D70" s="104" t="s">
        <v>285</v>
      </c>
      <c r="E70" s="104" t="s">
        <v>285</v>
      </c>
      <c r="F70" s="104" t="s">
        <v>285</v>
      </c>
      <c r="G70" s="119">
        <v>5898324.0428000446</v>
      </c>
      <c r="H70" s="119">
        <v>408.35696677759381</v>
      </c>
      <c r="I70" s="119">
        <v>189.12714426309179</v>
      </c>
      <c r="J70" s="119" t="s">
        <v>1512</v>
      </c>
      <c r="K70" s="2"/>
      <c r="L70" s="2"/>
      <c r="M70" s="2"/>
      <c r="N70" s="2"/>
      <c r="O70" s="2"/>
      <c r="P70" s="2"/>
      <c r="Q70" s="2"/>
      <c r="R70" s="2"/>
      <c r="S70" s="2"/>
      <c r="T70" s="2"/>
      <c r="U70" s="2"/>
      <c r="V70" s="2"/>
      <c r="W70" s="2"/>
      <c r="X70" s="2"/>
      <c r="Y70" s="2"/>
      <c r="Z70" s="2"/>
      <c r="AA70" s="2"/>
      <c r="AB70" s="2"/>
      <c r="AC70" s="2"/>
      <c r="AD70" s="2"/>
      <c r="AE70" s="2"/>
      <c r="AF70" s="2"/>
      <c r="AG70" s="2"/>
      <c r="AH70" s="2"/>
      <c r="AI70" s="2"/>
      <c r="AJ70" s="2"/>
    </row>
    <row r="71" spans="1:36" ht="15.75" customHeight="1" x14ac:dyDescent="0.45">
      <c r="A71" s="120" t="s">
        <v>1586</v>
      </c>
      <c r="B71" s="119">
        <v>41048584.764514551</v>
      </c>
      <c r="C71" s="119" t="s">
        <v>1585</v>
      </c>
      <c r="D71" s="119">
        <v>62.931039997341408</v>
      </c>
      <c r="E71" s="119">
        <v>3.52494541628755</v>
      </c>
      <c r="F71" s="119">
        <v>3.0082217641413198</v>
      </c>
      <c r="G71" s="119">
        <v>2583230.1296499241</v>
      </c>
      <c r="H71" s="119">
        <v>144.69402071076638</v>
      </c>
      <c r="I71" s="119">
        <v>123.48324607581239</v>
      </c>
      <c r="J71" s="119" t="s">
        <v>1512</v>
      </c>
      <c r="K71" s="2"/>
      <c r="L71" s="2"/>
      <c r="M71" s="2"/>
      <c r="N71" s="2"/>
      <c r="O71" s="2"/>
      <c r="P71" s="2"/>
      <c r="Q71" s="2"/>
      <c r="R71" s="2"/>
      <c r="S71" s="2"/>
      <c r="T71" s="2"/>
      <c r="U71" s="2"/>
      <c r="V71" s="2"/>
      <c r="W71" s="2"/>
      <c r="X71" s="2"/>
      <c r="Y71" s="2"/>
      <c r="Z71" s="2"/>
      <c r="AA71" s="2"/>
      <c r="AB71" s="2"/>
      <c r="AC71" s="2"/>
      <c r="AD71" s="2"/>
      <c r="AE71" s="2"/>
      <c r="AF71" s="2"/>
      <c r="AG71" s="2"/>
      <c r="AH71" s="2"/>
      <c r="AI71" s="2"/>
      <c r="AJ71" s="2"/>
    </row>
    <row r="72" spans="1:36" ht="15.75" customHeight="1" x14ac:dyDescent="0.45">
      <c r="A72" s="120" t="s">
        <v>1587</v>
      </c>
      <c r="B72" s="119">
        <v>23519357.579458129</v>
      </c>
      <c r="C72" s="119" t="s">
        <v>1585</v>
      </c>
      <c r="D72" s="119">
        <v>90.497806537874951</v>
      </c>
      <c r="E72" s="119">
        <v>1.21588815206167</v>
      </c>
      <c r="F72" s="119">
        <v>1.7407297697783899</v>
      </c>
      <c r="G72" s="119">
        <v>2128450.2721209046</v>
      </c>
      <c r="H72" s="119">
        <v>28.596908224964999</v>
      </c>
      <c r="I72" s="119">
        <v>40.94084590462586</v>
      </c>
      <c r="J72" s="119" t="s">
        <v>1512</v>
      </c>
      <c r="K72" s="2"/>
      <c r="L72" s="2"/>
      <c r="M72" s="2"/>
      <c r="N72" s="2"/>
      <c r="O72" s="2"/>
      <c r="P72" s="2"/>
      <c r="Q72" s="2"/>
      <c r="R72" s="2"/>
      <c r="S72" s="2"/>
      <c r="T72" s="2"/>
      <c r="U72" s="2"/>
      <c r="V72" s="2"/>
      <c r="W72" s="2"/>
      <c r="X72" s="2"/>
      <c r="Y72" s="2"/>
      <c r="Z72" s="2"/>
      <c r="AA72" s="2"/>
      <c r="AB72" s="2"/>
      <c r="AC72" s="2"/>
      <c r="AD72" s="2"/>
      <c r="AE72" s="2"/>
      <c r="AF72" s="2"/>
      <c r="AG72" s="2"/>
      <c r="AH72" s="2"/>
      <c r="AI72" s="2"/>
      <c r="AJ72" s="2"/>
    </row>
    <row r="73" spans="1:36" ht="15.75" customHeight="1" x14ac:dyDescent="0.45">
      <c r="A73" s="120" t="s">
        <v>1588</v>
      </c>
      <c r="B73" s="119">
        <v>23570539.178288817</v>
      </c>
      <c r="C73" s="119" t="s">
        <v>1585</v>
      </c>
      <c r="D73" s="119">
        <v>49.799374911752352</v>
      </c>
      <c r="E73" s="119">
        <v>2.1745844072035601</v>
      </c>
      <c r="F73" s="119">
        <v>0.67749502045596</v>
      </c>
      <c r="G73" s="119">
        <v>1173798.117411752</v>
      </c>
      <c r="H73" s="119">
        <v>51.256126966487528</v>
      </c>
      <c r="I73" s="119">
        <v>15.96892292275283</v>
      </c>
      <c r="J73" s="119" t="s">
        <v>1512</v>
      </c>
      <c r="K73" s="2"/>
      <c r="L73" s="2"/>
      <c r="M73" s="2"/>
      <c r="N73" s="2"/>
      <c r="O73" s="2"/>
      <c r="P73" s="2"/>
      <c r="Q73" s="2"/>
      <c r="R73" s="2"/>
      <c r="S73" s="2"/>
      <c r="T73" s="2"/>
      <c r="U73" s="2"/>
      <c r="V73" s="2"/>
      <c r="W73" s="2"/>
      <c r="X73" s="2"/>
      <c r="Y73" s="2"/>
      <c r="Z73" s="2"/>
      <c r="AA73" s="2"/>
      <c r="AB73" s="2"/>
      <c r="AC73" s="2"/>
      <c r="AD73" s="2"/>
      <c r="AE73" s="2"/>
      <c r="AF73" s="2"/>
      <c r="AG73" s="2"/>
      <c r="AH73" s="2"/>
      <c r="AI73" s="2"/>
      <c r="AJ73" s="2"/>
    </row>
    <row r="74" spans="1:36" ht="15.75" customHeight="1" x14ac:dyDescent="0.45">
      <c r="A74" s="120" t="s">
        <v>1589</v>
      </c>
      <c r="B74" s="119">
        <v>354960.13317807659</v>
      </c>
      <c r="C74" s="119" t="s">
        <v>1585</v>
      </c>
      <c r="D74" s="119">
        <v>36.188637587137229</v>
      </c>
      <c r="E74" s="119">
        <v>1.4634612284029999E-2</v>
      </c>
      <c r="F74" s="119">
        <v>3.6586530710080298</v>
      </c>
      <c r="G74" s="119">
        <v>12845.523617463377</v>
      </c>
      <c r="H74" s="119">
        <v>5.1947039253499999E-3</v>
      </c>
      <c r="I74" s="119">
        <v>1.29867598133739</v>
      </c>
      <c r="J74" s="119" t="s">
        <v>1512</v>
      </c>
      <c r="K74" s="2"/>
      <c r="L74" s="2"/>
      <c r="M74" s="2"/>
      <c r="N74" s="2"/>
      <c r="O74" s="2"/>
      <c r="P74" s="2"/>
      <c r="Q74" s="2"/>
      <c r="R74" s="2"/>
      <c r="S74" s="2"/>
      <c r="T74" s="2"/>
      <c r="U74" s="2"/>
      <c r="V74" s="2"/>
      <c r="W74" s="2"/>
      <c r="X74" s="2"/>
      <c r="Y74" s="2"/>
      <c r="Z74" s="2"/>
      <c r="AA74" s="2"/>
      <c r="AB74" s="2"/>
      <c r="AC74" s="2"/>
      <c r="AD74" s="2"/>
      <c r="AE74" s="2"/>
      <c r="AF74" s="2"/>
      <c r="AG74" s="2"/>
      <c r="AH74" s="2"/>
      <c r="AI74" s="2"/>
      <c r="AJ74" s="2"/>
    </row>
    <row r="75" spans="1:36" ht="15.75" customHeight="1" x14ac:dyDescent="0.45">
      <c r="A75" s="120" t="s">
        <v>1590</v>
      </c>
      <c r="B75" s="119" t="s">
        <v>1591</v>
      </c>
      <c r="C75" s="119" t="s">
        <v>1585</v>
      </c>
      <c r="D75" s="119" t="s">
        <v>1558</v>
      </c>
      <c r="E75" s="119" t="s">
        <v>1591</v>
      </c>
      <c r="F75" s="119" t="s">
        <v>1591</v>
      </c>
      <c r="G75" s="119" t="s">
        <v>1591</v>
      </c>
      <c r="H75" s="119" t="s">
        <v>1591</v>
      </c>
      <c r="I75" s="119" t="s">
        <v>1591</v>
      </c>
      <c r="J75" s="119" t="s">
        <v>1512</v>
      </c>
      <c r="K75" s="2"/>
      <c r="L75" s="2"/>
      <c r="M75" s="2"/>
      <c r="N75" s="2"/>
      <c r="O75" s="2"/>
      <c r="P75" s="2"/>
      <c r="Q75" s="2"/>
      <c r="R75" s="2"/>
      <c r="S75" s="2"/>
      <c r="T75" s="2"/>
      <c r="U75" s="2"/>
      <c r="V75" s="2"/>
      <c r="W75" s="2"/>
      <c r="X75" s="2"/>
      <c r="Y75" s="2"/>
      <c r="Z75" s="2"/>
      <c r="AA75" s="2"/>
      <c r="AB75" s="2"/>
      <c r="AC75" s="2"/>
      <c r="AD75" s="2"/>
      <c r="AE75" s="2"/>
      <c r="AF75" s="2"/>
      <c r="AG75" s="2"/>
      <c r="AH75" s="2"/>
      <c r="AI75" s="2"/>
      <c r="AJ75" s="2"/>
    </row>
    <row r="76" spans="1:36" ht="15.75" customHeight="1" x14ac:dyDescent="0.45">
      <c r="A76" s="120" t="s">
        <v>1592</v>
      </c>
      <c r="B76" s="119">
        <v>2262481.8164195279</v>
      </c>
      <c r="C76" s="119" t="s">
        <v>1585</v>
      </c>
      <c r="D76" s="119">
        <v>91.682189249888026</v>
      </c>
      <c r="E76" s="119">
        <v>81.240306480044197</v>
      </c>
      <c r="F76" s="119">
        <v>3.2864146463418802</v>
      </c>
      <c r="G76" s="104" t="s">
        <v>285</v>
      </c>
      <c r="H76" s="119">
        <v>183.80471617144954</v>
      </c>
      <c r="I76" s="119">
        <v>7.4354533785633103</v>
      </c>
      <c r="J76" s="119" t="s">
        <v>1512</v>
      </c>
      <c r="K76" s="2"/>
      <c r="L76" s="2"/>
      <c r="M76" s="2"/>
      <c r="N76" s="2"/>
      <c r="O76" s="2"/>
      <c r="P76" s="2"/>
      <c r="Q76" s="2"/>
      <c r="R76" s="2"/>
      <c r="S76" s="2"/>
      <c r="T76" s="2"/>
      <c r="U76" s="2"/>
      <c r="V76" s="2"/>
      <c r="W76" s="2"/>
      <c r="X76" s="2"/>
      <c r="Y76" s="2"/>
      <c r="Z76" s="2"/>
      <c r="AA76" s="2"/>
      <c r="AB76" s="2"/>
      <c r="AC76" s="2"/>
      <c r="AD76" s="2"/>
      <c r="AE76" s="2"/>
      <c r="AF76" s="2"/>
      <c r="AG76" s="2"/>
      <c r="AH76" s="2"/>
      <c r="AI76" s="2"/>
      <c r="AJ76" s="2"/>
    </row>
    <row r="77" spans="1:36" ht="15.75" customHeight="1" x14ac:dyDescent="0.45">
      <c r="A77" s="121" t="s">
        <v>1593</v>
      </c>
      <c r="B77" s="119">
        <v>29762022.260808125</v>
      </c>
      <c r="C77" s="119" t="s">
        <v>1585</v>
      </c>
      <c r="D77" s="104" t="s">
        <v>285</v>
      </c>
      <c r="E77" s="104" t="s">
        <v>285</v>
      </c>
      <c r="F77" s="104" t="s">
        <v>285</v>
      </c>
      <c r="G77" s="119">
        <v>2400873.6657572738</v>
      </c>
      <c r="H77" s="119">
        <v>18.809665429896491</v>
      </c>
      <c r="I77" s="119">
        <v>53.678578682515393</v>
      </c>
      <c r="J77" s="119" t="s">
        <v>1512</v>
      </c>
      <c r="K77" s="2"/>
      <c r="L77" s="2"/>
      <c r="M77" s="2"/>
      <c r="N77" s="2"/>
      <c r="O77" s="2"/>
      <c r="P77" s="2"/>
      <c r="Q77" s="2"/>
      <c r="R77" s="2"/>
      <c r="S77" s="2"/>
      <c r="T77" s="2"/>
      <c r="U77" s="2"/>
      <c r="V77" s="2"/>
      <c r="W77" s="2"/>
      <c r="X77" s="2"/>
      <c r="Y77" s="2"/>
      <c r="Z77" s="2"/>
      <c r="AA77" s="2"/>
      <c r="AB77" s="2"/>
      <c r="AC77" s="2"/>
      <c r="AD77" s="2"/>
      <c r="AE77" s="2"/>
      <c r="AF77" s="2"/>
      <c r="AG77" s="2"/>
      <c r="AH77" s="2"/>
      <c r="AI77" s="2"/>
      <c r="AJ77" s="2"/>
    </row>
    <row r="78" spans="1:36" ht="15.75" customHeight="1" x14ac:dyDescent="0.45">
      <c r="A78" s="122" t="s">
        <v>1586</v>
      </c>
      <c r="B78" s="119">
        <v>1289345.7754762077</v>
      </c>
      <c r="C78" s="119" t="s">
        <v>1585</v>
      </c>
      <c r="D78" s="119">
        <v>75.916604291867131</v>
      </c>
      <c r="E78" s="119">
        <v>0.55742962317857003</v>
      </c>
      <c r="F78" s="119">
        <v>0.26313069688668</v>
      </c>
      <c r="G78" s="119">
        <v>97882.753032217806</v>
      </c>
      <c r="H78" s="119">
        <v>0.71871952977057996</v>
      </c>
      <c r="I78" s="119">
        <v>0.33926645242894998</v>
      </c>
      <c r="J78" s="119" t="s">
        <v>1512</v>
      </c>
      <c r="K78" s="2"/>
      <c r="L78" s="2"/>
      <c r="M78" s="2"/>
      <c r="N78" s="2"/>
      <c r="O78" s="2"/>
      <c r="P78" s="2"/>
      <c r="Q78" s="2"/>
      <c r="R78" s="2"/>
      <c r="S78" s="2"/>
      <c r="T78" s="2"/>
      <c r="U78" s="2"/>
      <c r="V78" s="2"/>
      <c r="W78" s="2"/>
      <c r="X78" s="2"/>
      <c r="Y78" s="2"/>
      <c r="Z78" s="2"/>
      <c r="AA78" s="2"/>
      <c r="AB78" s="2"/>
      <c r="AC78" s="2"/>
      <c r="AD78" s="2"/>
      <c r="AE78" s="2"/>
      <c r="AF78" s="2"/>
      <c r="AG78" s="2"/>
      <c r="AH78" s="2"/>
      <c r="AI78" s="2"/>
      <c r="AJ78" s="2"/>
    </row>
    <row r="79" spans="1:36" ht="15.75" customHeight="1" x14ac:dyDescent="0.45">
      <c r="A79" s="122" t="s">
        <v>1587</v>
      </c>
      <c r="B79" s="119">
        <v>21878947.484241422</v>
      </c>
      <c r="C79" s="119" t="s">
        <v>1585</v>
      </c>
      <c r="D79" s="119">
        <v>90.672980650773226</v>
      </c>
      <c r="E79" s="119">
        <v>0.58668472467876998</v>
      </c>
      <c r="F79" s="119">
        <v>1.77797611499722</v>
      </c>
      <c r="G79" s="119">
        <v>1983829.3818979058</v>
      </c>
      <c r="H79" s="119">
        <v>12.836044281053409</v>
      </c>
      <c r="I79" s="119">
        <v>38.900246048259731</v>
      </c>
      <c r="J79" s="119" t="s">
        <v>1512</v>
      </c>
      <c r="K79" s="2"/>
      <c r="L79" s="2"/>
      <c r="M79" s="2"/>
      <c r="N79" s="2"/>
      <c r="O79" s="2"/>
      <c r="P79" s="2"/>
      <c r="Q79" s="2"/>
      <c r="R79" s="2"/>
      <c r="S79" s="2"/>
      <c r="T79" s="2"/>
      <c r="U79" s="2"/>
      <c r="V79" s="2"/>
      <c r="W79" s="2"/>
      <c r="X79" s="2"/>
      <c r="Y79" s="2"/>
      <c r="Z79" s="2"/>
      <c r="AA79" s="2"/>
      <c r="AB79" s="2"/>
      <c r="AC79" s="2"/>
      <c r="AD79" s="2"/>
      <c r="AE79" s="2"/>
      <c r="AF79" s="2"/>
      <c r="AG79" s="2"/>
      <c r="AH79" s="2"/>
      <c r="AI79" s="2"/>
      <c r="AJ79" s="2"/>
    </row>
    <row r="80" spans="1:36" ht="15.75" customHeight="1" x14ac:dyDescent="0.45">
      <c r="A80" s="122" t="s">
        <v>1588</v>
      </c>
      <c r="B80" s="119">
        <v>6345684.0682639154</v>
      </c>
      <c r="C80" s="119" t="s">
        <v>1585</v>
      </c>
      <c r="D80" s="119">
        <v>50.236464685713393</v>
      </c>
      <c r="E80" s="119">
        <v>0.82650596865051995</v>
      </c>
      <c r="F80" s="119">
        <v>2.27343322755635</v>
      </c>
      <c r="G80" s="119">
        <v>318784.73360203428</v>
      </c>
      <c r="H80" s="119">
        <v>5.2447457575906498</v>
      </c>
      <c r="I80" s="119">
        <v>14.426489012366121</v>
      </c>
      <c r="J80" s="119" t="s">
        <v>1512</v>
      </c>
      <c r="K80" s="2"/>
      <c r="L80" s="2"/>
      <c r="M80" s="2"/>
      <c r="N80" s="2"/>
      <c r="O80" s="2"/>
      <c r="P80" s="2"/>
      <c r="Q80" s="2"/>
      <c r="R80" s="2"/>
      <c r="S80" s="2"/>
      <c r="T80" s="2"/>
      <c r="U80" s="2"/>
      <c r="V80" s="2"/>
      <c r="W80" s="2"/>
      <c r="X80" s="2"/>
      <c r="Y80" s="2"/>
      <c r="Z80" s="2"/>
      <c r="AA80" s="2"/>
      <c r="AB80" s="2"/>
      <c r="AC80" s="2"/>
      <c r="AD80" s="2"/>
      <c r="AE80" s="2"/>
      <c r="AF80" s="2"/>
      <c r="AG80" s="2"/>
      <c r="AH80" s="2"/>
      <c r="AI80" s="2"/>
      <c r="AJ80" s="2"/>
    </row>
    <row r="81" spans="1:36" ht="15.75" customHeight="1" x14ac:dyDescent="0.45">
      <c r="A81" s="122" t="s">
        <v>1594</v>
      </c>
      <c r="B81" s="119">
        <v>52888.086599901522</v>
      </c>
      <c r="C81" s="119" t="s">
        <v>1585</v>
      </c>
      <c r="D81" s="119">
        <v>7.1244253543551004</v>
      </c>
      <c r="E81" s="119" t="s">
        <v>1512</v>
      </c>
      <c r="F81" s="119" t="s">
        <v>1512</v>
      </c>
      <c r="G81" s="119">
        <v>376.79722511566661</v>
      </c>
      <c r="H81" s="119" t="s">
        <v>1512</v>
      </c>
      <c r="I81" s="119" t="s">
        <v>1512</v>
      </c>
      <c r="J81" s="119" t="s">
        <v>1512</v>
      </c>
      <c r="K81" s="2"/>
      <c r="L81" s="2"/>
      <c r="M81" s="2"/>
      <c r="N81" s="2"/>
      <c r="O81" s="2"/>
      <c r="P81" s="2"/>
      <c r="Q81" s="2"/>
      <c r="R81" s="2"/>
      <c r="S81" s="2"/>
      <c r="T81" s="2"/>
      <c r="U81" s="2"/>
      <c r="V81" s="2"/>
      <c r="W81" s="2"/>
      <c r="X81" s="2"/>
      <c r="Y81" s="2"/>
      <c r="Z81" s="2"/>
      <c r="AA81" s="2"/>
      <c r="AB81" s="2"/>
      <c r="AC81" s="2"/>
      <c r="AD81" s="2"/>
      <c r="AE81" s="2"/>
      <c r="AF81" s="2"/>
      <c r="AG81" s="2"/>
      <c r="AH81" s="2"/>
      <c r="AI81" s="2"/>
      <c r="AJ81" s="2"/>
    </row>
    <row r="82" spans="1:36" ht="15.75" customHeight="1" x14ac:dyDescent="0.45">
      <c r="A82" s="122" t="s">
        <v>1595</v>
      </c>
      <c r="B82" s="119" t="s">
        <v>1591</v>
      </c>
      <c r="C82" s="119" t="s">
        <v>1585</v>
      </c>
      <c r="D82" s="119" t="s">
        <v>1558</v>
      </c>
      <c r="E82" s="119" t="s">
        <v>1591</v>
      </c>
      <c r="F82" s="119" t="s">
        <v>1591</v>
      </c>
      <c r="G82" s="119" t="s">
        <v>1591</v>
      </c>
      <c r="H82" s="119" t="s">
        <v>1591</v>
      </c>
      <c r="I82" s="119" t="s">
        <v>1591</v>
      </c>
      <c r="J82" s="119" t="s">
        <v>1512</v>
      </c>
      <c r="K82" s="2"/>
      <c r="L82" s="2"/>
      <c r="M82" s="2"/>
      <c r="N82" s="2"/>
      <c r="O82" s="2"/>
      <c r="P82" s="2"/>
      <c r="Q82" s="2"/>
      <c r="R82" s="2"/>
      <c r="S82" s="2"/>
      <c r="T82" s="2"/>
      <c r="U82" s="2"/>
      <c r="V82" s="2"/>
      <c r="W82" s="2"/>
      <c r="X82" s="2"/>
      <c r="Y82" s="2"/>
      <c r="Z82" s="2"/>
      <c r="AA82" s="2"/>
      <c r="AB82" s="2"/>
      <c r="AC82" s="2"/>
      <c r="AD82" s="2"/>
      <c r="AE82" s="2"/>
      <c r="AF82" s="2"/>
      <c r="AG82" s="2"/>
      <c r="AH82" s="2"/>
      <c r="AI82" s="2"/>
      <c r="AJ82" s="2"/>
    </row>
    <row r="83" spans="1:36" ht="15.75" customHeight="1" x14ac:dyDescent="0.45">
      <c r="A83" s="122" t="s">
        <v>1596</v>
      </c>
      <c r="B83" s="119">
        <v>195156.84622667928</v>
      </c>
      <c r="C83" s="119" t="s">
        <v>1585</v>
      </c>
      <c r="D83" s="119">
        <v>97.735736802039924</v>
      </c>
      <c r="E83" s="119">
        <v>5.2039483513959997E-2</v>
      </c>
      <c r="F83" s="119">
        <v>6.4446468078199995E-2</v>
      </c>
      <c r="G83" s="119">
        <v>19073.798157926904</v>
      </c>
      <c r="H83" s="119">
        <v>1.015586148185E-2</v>
      </c>
      <c r="I83" s="119">
        <v>1.2577169460589999E-2</v>
      </c>
      <c r="J83" s="119" t="s">
        <v>1512</v>
      </c>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1:36" ht="15.75" customHeight="1" x14ac:dyDescent="0.45">
      <c r="A84" s="122" t="s">
        <v>1597</v>
      </c>
      <c r="B84" s="119">
        <v>27293843.201051373</v>
      </c>
      <c r="C84" s="119" t="s">
        <v>1585</v>
      </c>
      <c r="D84" s="104" t="s">
        <v>285</v>
      </c>
      <c r="E84" s="104" t="s">
        <v>285</v>
      </c>
      <c r="F84" s="104" t="s">
        <v>285</v>
      </c>
      <c r="G84" s="119">
        <v>2271892.4140096027</v>
      </c>
      <c r="H84" s="119">
        <v>16.80542893611511</v>
      </c>
      <c r="I84" s="119">
        <v>48.217642784520997</v>
      </c>
      <c r="J84" s="119" t="s">
        <v>1512</v>
      </c>
      <c r="K84" s="2"/>
      <c r="L84" s="2"/>
      <c r="M84" s="2"/>
      <c r="N84" s="2"/>
      <c r="O84" s="2"/>
      <c r="P84" s="2"/>
      <c r="Q84" s="2"/>
      <c r="R84" s="2"/>
      <c r="S84" s="2"/>
      <c r="T84" s="2"/>
      <c r="U84" s="2"/>
      <c r="V84" s="2"/>
      <c r="W84" s="2"/>
      <c r="X84" s="2"/>
      <c r="Y84" s="2"/>
      <c r="Z84" s="2"/>
      <c r="AA84" s="2"/>
      <c r="AB84" s="2"/>
      <c r="AC84" s="2"/>
      <c r="AD84" s="2"/>
      <c r="AE84" s="2"/>
      <c r="AF84" s="2"/>
      <c r="AG84" s="2"/>
      <c r="AH84" s="2"/>
      <c r="AI84" s="2"/>
      <c r="AJ84" s="2"/>
    </row>
    <row r="85" spans="1:36" ht="15.75" customHeight="1" x14ac:dyDescent="0.45">
      <c r="A85" s="122" t="s">
        <v>1586</v>
      </c>
      <c r="B85" s="119">
        <v>1236752.5627825302</v>
      </c>
      <c r="C85" s="119" t="s">
        <v>1585</v>
      </c>
      <c r="D85" s="119">
        <v>75.916604291867131</v>
      </c>
      <c r="E85" s="119">
        <v>0.55742962317856004</v>
      </c>
      <c r="F85" s="119">
        <v>0.26313069688668</v>
      </c>
      <c r="G85" s="119">
        <v>93890.054915713903</v>
      </c>
      <c r="H85" s="119">
        <v>0.68940251503699002</v>
      </c>
      <c r="I85" s="119">
        <v>0.32542756372135001</v>
      </c>
      <c r="J85" s="119" t="s">
        <v>1512</v>
      </c>
      <c r="K85" s="2"/>
      <c r="L85" s="2"/>
      <c r="M85" s="2"/>
      <c r="N85" s="2"/>
      <c r="O85" s="2"/>
      <c r="P85" s="2"/>
      <c r="Q85" s="2"/>
      <c r="R85" s="2"/>
      <c r="S85" s="2"/>
      <c r="T85" s="2"/>
      <c r="U85" s="2"/>
      <c r="V85" s="2"/>
      <c r="W85" s="2"/>
      <c r="X85" s="2"/>
      <c r="Y85" s="2"/>
      <c r="Z85" s="2"/>
      <c r="AA85" s="2"/>
      <c r="AB85" s="2"/>
      <c r="AC85" s="2"/>
      <c r="AD85" s="2"/>
      <c r="AE85" s="2"/>
      <c r="AF85" s="2"/>
      <c r="AG85" s="2"/>
      <c r="AH85" s="2"/>
      <c r="AI85" s="2"/>
      <c r="AJ85" s="2"/>
    </row>
    <row r="86" spans="1:36" ht="15.75" customHeight="1" x14ac:dyDescent="0.45">
      <c r="A86" s="122" t="s">
        <v>1587</v>
      </c>
      <c r="B86" s="119">
        <v>21788977.80107145</v>
      </c>
      <c r="C86" s="119" t="s">
        <v>1585</v>
      </c>
      <c r="D86" s="119">
        <v>90.672980650773226</v>
      </c>
      <c r="E86" s="119">
        <v>0.58668472467876998</v>
      </c>
      <c r="F86" s="119">
        <v>1.77797611499722</v>
      </c>
      <c r="G86" s="119">
        <v>1975671.5625566789</v>
      </c>
      <c r="H86" s="119">
        <v>12.7832604422534</v>
      </c>
      <c r="I86" s="119">
        <v>38.740282100509653</v>
      </c>
      <c r="J86" s="119" t="s">
        <v>1512</v>
      </c>
      <c r="K86" s="2"/>
      <c r="L86" s="2"/>
      <c r="M86" s="2"/>
      <c r="N86" s="2"/>
      <c r="O86" s="2"/>
      <c r="P86" s="2"/>
      <c r="Q86" s="2"/>
      <c r="R86" s="2"/>
      <c r="S86" s="2"/>
      <c r="T86" s="2"/>
      <c r="U86" s="2"/>
      <c r="V86" s="2"/>
      <c r="W86" s="2"/>
      <c r="X86" s="2"/>
      <c r="Y86" s="2"/>
      <c r="Z86" s="2"/>
      <c r="AA86" s="2"/>
      <c r="AB86" s="2"/>
      <c r="AC86" s="2"/>
      <c r="AD86" s="2"/>
      <c r="AE86" s="2"/>
      <c r="AF86" s="2"/>
      <c r="AG86" s="2"/>
      <c r="AH86" s="2"/>
      <c r="AI86" s="2"/>
      <c r="AJ86" s="2"/>
    </row>
    <row r="87" spans="1:36" ht="15.75" customHeight="1" x14ac:dyDescent="0.45">
      <c r="A87" s="122" t="s">
        <v>1588</v>
      </c>
      <c r="B87" s="119">
        <v>4020067.9043708127</v>
      </c>
      <c r="C87" s="119" t="s">
        <v>1585</v>
      </c>
      <c r="D87" s="119">
        <v>50.236464685713393</v>
      </c>
      <c r="E87" s="119">
        <v>0.82650596865051995</v>
      </c>
      <c r="F87" s="119">
        <v>2.27343322755635</v>
      </c>
      <c r="G87" s="119">
        <v>201953.99931209418</v>
      </c>
      <c r="H87" s="119">
        <v>3.3226101173428702</v>
      </c>
      <c r="I87" s="119">
        <v>9.13935595082941</v>
      </c>
      <c r="J87" s="119" t="s">
        <v>1512</v>
      </c>
      <c r="K87" s="2"/>
      <c r="L87" s="2"/>
      <c r="M87" s="2"/>
      <c r="N87" s="2"/>
      <c r="O87" s="2"/>
      <c r="P87" s="2"/>
      <c r="Q87" s="2"/>
      <c r="R87" s="2"/>
      <c r="S87" s="2"/>
      <c r="T87" s="2"/>
      <c r="U87" s="2"/>
      <c r="V87" s="2"/>
      <c r="W87" s="2"/>
      <c r="X87" s="2"/>
      <c r="Y87" s="2"/>
      <c r="Z87" s="2"/>
      <c r="AA87" s="2"/>
      <c r="AB87" s="2"/>
      <c r="AC87" s="2"/>
      <c r="AD87" s="2"/>
      <c r="AE87" s="2"/>
      <c r="AF87" s="2"/>
      <c r="AG87" s="2"/>
      <c r="AH87" s="2"/>
      <c r="AI87" s="2"/>
      <c r="AJ87" s="2"/>
    </row>
    <row r="88" spans="1:36" ht="15.75" customHeight="1" x14ac:dyDescent="0.45">
      <c r="A88" s="122" t="s">
        <v>1598</v>
      </c>
      <c r="B88" s="119">
        <v>52888.086599901522</v>
      </c>
      <c r="C88" s="119" t="s">
        <v>1585</v>
      </c>
      <c r="D88" s="119">
        <v>7.1244253543551004</v>
      </c>
      <c r="E88" s="119" t="s">
        <v>1512</v>
      </c>
      <c r="F88" s="119" t="s">
        <v>1512</v>
      </c>
      <c r="G88" s="119">
        <v>376.79722511566661</v>
      </c>
      <c r="H88" s="119" t="s">
        <v>1512</v>
      </c>
      <c r="I88" s="119" t="s">
        <v>1512</v>
      </c>
      <c r="J88" s="119" t="s">
        <v>1512</v>
      </c>
      <c r="K88" s="2"/>
      <c r="L88" s="2"/>
      <c r="M88" s="2"/>
      <c r="N88" s="2"/>
      <c r="O88" s="2"/>
      <c r="P88" s="2"/>
      <c r="Q88" s="2"/>
      <c r="R88" s="2"/>
      <c r="S88" s="2"/>
      <c r="T88" s="2"/>
      <c r="U88" s="2"/>
      <c r="V88" s="2"/>
      <c r="W88" s="2"/>
      <c r="X88" s="2"/>
      <c r="Y88" s="2"/>
      <c r="Z88" s="2"/>
      <c r="AA88" s="2"/>
      <c r="AB88" s="2"/>
      <c r="AC88" s="2"/>
      <c r="AD88" s="2"/>
      <c r="AE88" s="2"/>
      <c r="AF88" s="2"/>
      <c r="AG88" s="2"/>
      <c r="AH88" s="2"/>
      <c r="AI88" s="2"/>
      <c r="AJ88" s="2"/>
    </row>
    <row r="89" spans="1:36" ht="15.75" customHeight="1" x14ac:dyDescent="0.45">
      <c r="A89" s="122" t="s">
        <v>1599</v>
      </c>
      <c r="B89" s="119" t="s">
        <v>1591</v>
      </c>
      <c r="C89" s="119" t="s">
        <v>1585</v>
      </c>
      <c r="D89" s="119" t="s">
        <v>1558</v>
      </c>
      <c r="E89" s="119" t="s">
        <v>1591</v>
      </c>
      <c r="F89" s="119" t="s">
        <v>1591</v>
      </c>
      <c r="G89" s="119" t="s">
        <v>1591</v>
      </c>
      <c r="H89" s="119" t="s">
        <v>1591</v>
      </c>
      <c r="I89" s="119" t="s">
        <v>1591</v>
      </c>
      <c r="J89" s="119" t="s">
        <v>1512</v>
      </c>
      <c r="K89" s="2"/>
      <c r="L89" s="2"/>
      <c r="M89" s="2"/>
      <c r="N89" s="2"/>
      <c r="O89" s="2"/>
      <c r="P89" s="2"/>
      <c r="Q89" s="2"/>
      <c r="R89" s="2"/>
      <c r="S89" s="2"/>
      <c r="T89" s="2"/>
      <c r="U89" s="2"/>
      <c r="V89" s="2"/>
      <c r="W89" s="2"/>
      <c r="X89" s="2"/>
      <c r="Y89" s="2"/>
      <c r="Z89" s="2"/>
      <c r="AA89" s="2"/>
      <c r="AB89" s="2"/>
      <c r="AC89" s="2"/>
      <c r="AD89" s="2"/>
      <c r="AE89" s="2"/>
      <c r="AF89" s="2"/>
      <c r="AG89" s="2"/>
      <c r="AH89" s="2"/>
      <c r="AI89" s="2"/>
      <c r="AJ89" s="2"/>
    </row>
    <row r="90" spans="1:36" ht="15.75" customHeight="1" x14ac:dyDescent="0.45">
      <c r="A90" s="122" t="s">
        <v>1600</v>
      </c>
      <c r="B90" s="119">
        <v>195156.84622667928</v>
      </c>
      <c r="C90" s="119" t="s">
        <v>1585</v>
      </c>
      <c r="D90" s="119">
        <v>97.735736802039924</v>
      </c>
      <c r="E90" s="119">
        <v>5.2039483513959997E-2</v>
      </c>
      <c r="F90" s="119">
        <v>6.4446468078199995E-2</v>
      </c>
      <c r="G90" s="119">
        <v>19073.798157926904</v>
      </c>
      <c r="H90" s="119">
        <v>1.015586148185E-2</v>
      </c>
      <c r="I90" s="119">
        <v>1.2577169460589999E-2</v>
      </c>
      <c r="J90" s="119" t="s">
        <v>1512</v>
      </c>
      <c r="K90" s="2"/>
      <c r="L90" s="2"/>
      <c r="M90" s="2"/>
      <c r="N90" s="2"/>
      <c r="O90" s="2"/>
      <c r="P90" s="2"/>
      <c r="Q90" s="2"/>
      <c r="R90" s="2"/>
      <c r="S90" s="2"/>
      <c r="T90" s="2"/>
      <c r="U90" s="2"/>
      <c r="V90" s="2"/>
      <c r="W90" s="2"/>
      <c r="X90" s="2"/>
      <c r="Y90" s="2"/>
      <c r="Z90" s="2"/>
      <c r="AA90" s="2"/>
      <c r="AB90" s="2"/>
      <c r="AC90" s="2"/>
      <c r="AD90" s="2"/>
      <c r="AE90" s="2"/>
      <c r="AF90" s="2"/>
      <c r="AG90" s="2"/>
      <c r="AH90" s="2"/>
      <c r="AI90" s="2"/>
      <c r="AJ90" s="2"/>
    </row>
    <row r="91" spans="1:36" ht="15.75" customHeight="1" x14ac:dyDescent="0.45">
      <c r="A91" s="123" t="s">
        <v>1601</v>
      </c>
      <c r="B91" s="119">
        <v>27293843.201051373</v>
      </c>
      <c r="C91" s="119" t="s">
        <v>1585</v>
      </c>
      <c r="D91" s="104" t="s">
        <v>285</v>
      </c>
      <c r="E91" s="104" t="s">
        <v>285</v>
      </c>
      <c r="F91" s="104" t="s">
        <v>285</v>
      </c>
      <c r="G91" s="119">
        <v>2271892.4140096027</v>
      </c>
      <c r="H91" s="119">
        <v>16.80542893611511</v>
      </c>
      <c r="I91" s="119">
        <v>48.217642784520997</v>
      </c>
      <c r="J91" s="119" t="s">
        <v>1512</v>
      </c>
      <c r="K91" s="2"/>
      <c r="L91" s="2"/>
      <c r="M91" s="2"/>
      <c r="N91" s="2"/>
      <c r="O91" s="2"/>
      <c r="P91" s="2"/>
      <c r="Q91" s="2"/>
      <c r="R91" s="2"/>
      <c r="S91" s="2"/>
      <c r="T91" s="2"/>
      <c r="U91" s="2"/>
      <c r="V91" s="2"/>
      <c r="W91" s="2"/>
      <c r="X91" s="2"/>
      <c r="Y91" s="2"/>
      <c r="Z91" s="2"/>
      <c r="AA91" s="2"/>
      <c r="AB91" s="2"/>
      <c r="AC91" s="2"/>
      <c r="AD91" s="2"/>
      <c r="AE91" s="2"/>
      <c r="AF91" s="2"/>
      <c r="AG91" s="2"/>
      <c r="AH91" s="2"/>
      <c r="AI91" s="2"/>
      <c r="AJ91" s="2"/>
    </row>
    <row r="92" spans="1:36" ht="15.75" customHeight="1" x14ac:dyDescent="0.45">
      <c r="A92" s="123" t="s">
        <v>1602</v>
      </c>
      <c r="B92" s="98">
        <v>1236752.5627825302</v>
      </c>
      <c r="C92" s="98" t="s">
        <v>1585</v>
      </c>
      <c r="D92" s="119">
        <v>75.916604291867131</v>
      </c>
      <c r="E92" s="119">
        <v>0.55742962317856004</v>
      </c>
      <c r="F92" s="119">
        <v>0.26313069688668</v>
      </c>
      <c r="G92" s="98">
        <v>93890.054915713903</v>
      </c>
      <c r="H92" s="98">
        <v>0.68940251503699002</v>
      </c>
      <c r="I92" s="98">
        <v>0.32542756372135001</v>
      </c>
      <c r="J92" s="98" t="s">
        <v>1512</v>
      </c>
      <c r="K92" s="2"/>
      <c r="L92" s="2"/>
      <c r="M92" s="2"/>
      <c r="N92" s="2"/>
      <c r="O92" s="2"/>
      <c r="P92" s="2"/>
      <c r="Q92" s="2"/>
      <c r="R92" s="2"/>
      <c r="S92" s="2"/>
      <c r="T92" s="2"/>
      <c r="U92" s="2"/>
      <c r="V92" s="2"/>
      <c r="W92" s="2"/>
      <c r="X92" s="2"/>
      <c r="Y92" s="2"/>
      <c r="Z92" s="2"/>
      <c r="AA92" s="2"/>
      <c r="AB92" s="2"/>
      <c r="AC92" s="2"/>
      <c r="AD92" s="2"/>
      <c r="AE92" s="2"/>
      <c r="AF92" s="2"/>
      <c r="AG92" s="2"/>
      <c r="AH92" s="2"/>
      <c r="AI92" s="2"/>
      <c r="AJ92" s="2"/>
    </row>
    <row r="93" spans="1:36" ht="15.75" customHeight="1" x14ac:dyDescent="0.45">
      <c r="A93" s="123" t="s">
        <v>1603</v>
      </c>
      <c r="B93" s="98">
        <v>21788977.80107145</v>
      </c>
      <c r="C93" s="98" t="s">
        <v>1585</v>
      </c>
      <c r="D93" s="119">
        <v>90.672980650773226</v>
      </c>
      <c r="E93" s="119">
        <v>0.58668472467876998</v>
      </c>
      <c r="F93" s="119">
        <v>1.77797611499722</v>
      </c>
      <c r="G93" s="98">
        <v>1975671.5625566789</v>
      </c>
      <c r="H93" s="98">
        <v>12.7832604422534</v>
      </c>
      <c r="I93" s="98">
        <v>38.740282100509653</v>
      </c>
      <c r="J93" s="98" t="s">
        <v>1512</v>
      </c>
      <c r="K93" s="2"/>
      <c r="L93" s="2"/>
      <c r="M93" s="2"/>
      <c r="N93" s="2"/>
      <c r="O93" s="2"/>
      <c r="P93" s="2"/>
      <c r="Q93" s="2"/>
      <c r="R93" s="2"/>
      <c r="S93" s="2"/>
      <c r="T93" s="2"/>
      <c r="U93" s="2"/>
      <c r="V93" s="2"/>
      <c r="W93" s="2"/>
      <c r="X93" s="2"/>
      <c r="Y93" s="2"/>
      <c r="Z93" s="2"/>
      <c r="AA93" s="2"/>
      <c r="AB93" s="2"/>
      <c r="AC93" s="2"/>
      <c r="AD93" s="2"/>
      <c r="AE93" s="2"/>
      <c r="AF93" s="2"/>
      <c r="AG93" s="2"/>
      <c r="AH93" s="2"/>
      <c r="AI93" s="2"/>
      <c r="AJ93" s="2"/>
    </row>
    <row r="94" spans="1:36" ht="15.75" customHeight="1" x14ac:dyDescent="0.45">
      <c r="A94" s="123" t="s">
        <v>1604</v>
      </c>
      <c r="B94" s="98">
        <v>4020067.9043708127</v>
      </c>
      <c r="C94" s="98" t="s">
        <v>1585</v>
      </c>
      <c r="D94" s="119">
        <v>50.236464685713393</v>
      </c>
      <c r="E94" s="119">
        <v>0.82650596865051995</v>
      </c>
      <c r="F94" s="119">
        <v>2.27343322755635</v>
      </c>
      <c r="G94" s="98">
        <v>201953.99931209418</v>
      </c>
      <c r="H94" s="98">
        <v>3.3226101173428702</v>
      </c>
      <c r="I94" s="98">
        <v>9.13935595082941</v>
      </c>
      <c r="J94" s="98" t="s">
        <v>1512</v>
      </c>
      <c r="K94" s="2"/>
      <c r="L94" s="2"/>
      <c r="M94" s="2"/>
      <c r="N94" s="2"/>
      <c r="O94" s="2"/>
      <c r="P94" s="2"/>
      <c r="Q94" s="2"/>
      <c r="R94" s="2"/>
      <c r="S94" s="2"/>
      <c r="T94" s="2"/>
      <c r="U94" s="2"/>
      <c r="V94" s="2"/>
      <c r="W94" s="2"/>
      <c r="X94" s="2"/>
      <c r="Y94" s="2"/>
      <c r="Z94" s="2"/>
      <c r="AA94" s="2"/>
      <c r="AB94" s="2"/>
      <c r="AC94" s="2"/>
      <c r="AD94" s="2"/>
      <c r="AE94" s="2"/>
      <c r="AF94" s="2"/>
      <c r="AG94" s="2"/>
      <c r="AH94" s="2"/>
      <c r="AI94" s="2"/>
      <c r="AJ94" s="2"/>
    </row>
    <row r="95" spans="1:36" ht="15.75" customHeight="1" x14ac:dyDescent="0.45">
      <c r="A95" s="123" t="s">
        <v>1605</v>
      </c>
      <c r="B95" s="98">
        <v>52888.086599901522</v>
      </c>
      <c r="C95" s="98" t="s">
        <v>1585</v>
      </c>
      <c r="D95" s="119">
        <v>7.1244253543551004</v>
      </c>
      <c r="E95" s="119" t="s">
        <v>1512</v>
      </c>
      <c r="F95" s="119" t="s">
        <v>1512</v>
      </c>
      <c r="G95" s="98">
        <v>376.79722511566661</v>
      </c>
      <c r="H95" s="98" t="s">
        <v>1512</v>
      </c>
      <c r="I95" s="98" t="s">
        <v>1512</v>
      </c>
      <c r="J95" s="98" t="s">
        <v>1512</v>
      </c>
      <c r="K95" s="2"/>
      <c r="L95" s="2"/>
      <c r="M95" s="2"/>
      <c r="N95" s="2"/>
      <c r="O95" s="2"/>
      <c r="P95" s="2"/>
      <c r="Q95" s="2"/>
      <c r="R95" s="2"/>
      <c r="S95" s="2"/>
      <c r="T95" s="2"/>
      <c r="U95" s="2"/>
      <c r="V95" s="2"/>
      <c r="W95" s="2"/>
      <c r="X95" s="2"/>
      <c r="Y95" s="2"/>
      <c r="Z95" s="2"/>
      <c r="AA95" s="2"/>
      <c r="AB95" s="2"/>
      <c r="AC95" s="2"/>
      <c r="AD95" s="2"/>
      <c r="AE95" s="2"/>
      <c r="AF95" s="2"/>
      <c r="AG95" s="2"/>
      <c r="AH95" s="2"/>
      <c r="AI95" s="2"/>
      <c r="AJ95" s="2"/>
    </row>
    <row r="96" spans="1:36" ht="15.75" customHeight="1" x14ac:dyDescent="0.45">
      <c r="A96" s="123" t="s">
        <v>1606</v>
      </c>
      <c r="B96" s="98" t="s">
        <v>1544</v>
      </c>
      <c r="C96" s="98" t="s">
        <v>1512</v>
      </c>
      <c r="D96" s="119" t="s">
        <v>1558</v>
      </c>
      <c r="E96" s="119" t="s">
        <v>1544</v>
      </c>
      <c r="F96" s="119" t="s">
        <v>1544</v>
      </c>
      <c r="G96" s="98" t="s">
        <v>1544</v>
      </c>
      <c r="H96" s="98" t="s">
        <v>1544</v>
      </c>
      <c r="I96" s="98" t="s">
        <v>1544</v>
      </c>
      <c r="J96" s="98" t="s">
        <v>1512</v>
      </c>
      <c r="K96" s="2"/>
      <c r="L96" s="2"/>
      <c r="M96" s="2"/>
      <c r="N96" s="2"/>
      <c r="O96" s="2"/>
      <c r="P96" s="2"/>
      <c r="Q96" s="2"/>
      <c r="R96" s="2"/>
      <c r="S96" s="2"/>
      <c r="T96" s="2"/>
      <c r="U96" s="2"/>
      <c r="V96" s="2"/>
      <c r="W96" s="2"/>
      <c r="X96" s="2"/>
      <c r="Y96" s="2"/>
      <c r="Z96" s="2"/>
      <c r="AA96" s="2"/>
      <c r="AB96" s="2"/>
      <c r="AC96" s="2"/>
      <c r="AD96" s="2"/>
      <c r="AE96" s="2"/>
      <c r="AF96" s="2"/>
      <c r="AG96" s="2"/>
      <c r="AH96" s="2"/>
      <c r="AI96" s="2"/>
      <c r="AJ96" s="2"/>
    </row>
    <row r="97" spans="1:36" ht="15.75" customHeight="1" x14ac:dyDescent="0.45">
      <c r="A97" s="123" t="s">
        <v>312</v>
      </c>
      <c r="B97" s="98">
        <v>195156.84622667928</v>
      </c>
      <c r="C97" s="98" t="s">
        <v>1585</v>
      </c>
      <c r="D97" s="119">
        <v>97.735736802039924</v>
      </c>
      <c r="E97" s="119">
        <v>5.2039483513959997E-2</v>
      </c>
      <c r="F97" s="119">
        <v>6.4446468078199995E-2</v>
      </c>
      <c r="G97" s="98">
        <v>19073.798157926904</v>
      </c>
      <c r="H97" s="98">
        <v>1.015586148185E-2</v>
      </c>
      <c r="I97" s="98">
        <v>1.2577169460589999E-2</v>
      </c>
      <c r="J97" s="98" t="s">
        <v>1512</v>
      </c>
      <c r="K97" s="2"/>
      <c r="L97" s="2"/>
      <c r="M97" s="2"/>
      <c r="N97" s="2"/>
      <c r="O97" s="2"/>
      <c r="P97" s="2"/>
      <c r="Q97" s="2"/>
      <c r="R97" s="2"/>
      <c r="S97" s="2"/>
      <c r="T97" s="2"/>
      <c r="U97" s="2"/>
      <c r="V97" s="2"/>
      <c r="W97" s="2"/>
      <c r="X97" s="2"/>
      <c r="Y97" s="2"/>
      <c r="Z97" s="2"/>
      <c r="AA97" s="2"/>
      <c r="AB97" s="2"/>
      <c r="AC97" s="2"/>
      <c r="AD97" s="2"/>
      <c r="AE97" s="2"/>
      <c r="AF97" s="2"/>
      <c r="AG97" s="2"/>
      <c r="AH97" s="2"/>
      <c r="AI97" s="2"/>
      <c r="AJ97" s="2"/>
    </row>
    <row r="98" spans="1:36" ht="15.75" customHeight="1" x14ac:dyDescent="0.45">
      <c r="A98" s="123" t="s">
        <v>1607</v>
      </c>
      <c r="B98" s="119" t="s">
        <v>1551</v>
      </c>
      <c r="C98" s="119" t="s">
        <v>1585</v>
      </c>
      <c r="D98" s="104" t="s">
        <v>285</v>
      </c>
      <c r="E98" s="104" t="s">
        <v>285</v>
      </c>
      <c r="F98" s="104" t="s">
        <v>285</v>
      </c>
      <c r="G98" s="119" t="s">
        <v>1551</v>
      </c>
      <c r="H98" s="119" t="s">
        <v>1551</v>
      </c>
      <c r="I98" s="119" t="s">
        <v>1551</v>
      </c>
      <c r="J98" s="119" t="s">
        <v>1512</v>
      </c>
      <c r="K98" s="2"/>
      <c r="L98" s="2"/>
      <c r="M98" s="2"/>
      <c r="N98" s="2"/>
      <c r="O98" s="2"/>
      <c r="P98" s="2"/>
      <c r="Q98" s="2"/>
      <c r="R98" s="2"/>
      <c r="S98" s="2"/>
      <c r="T98" s="2"/>
      <c r="U98" s="2"/>
      <c r="V98" s="2"/>
      <c r="W98" s="2"/>
      <c r="X98" s="2"/>
      <c r="Y98" s="2"/>
      <c r="Z98" s="2"/>
      <c r="AA98" s="2"/>
      <c r="AB98" s="2"/>
      <c r="AC98" s="2"/>
      <c r="AD98" s="2"/>
      <c r="AE98" s="2"/>
      <c r="AF98" s="2"/>
      <c r="AG98" s="2"/>
      <c r="AH98" s="2"/>
      <c r="AI98" s="2"/>
      <c r="AJ98" s="2"/>
    </row>
    <row r="99" spans="1:36" ht="15.75" customHeight="1" x14ac:dyDescent="0.45">
      <c r="A99" s="123" t="s">
        <v>1602</v>
      </c>
      <c r="B99" s="98" t="s">
        <v>1514</v>
      </c>
      <c r="C99" s="98" t="s">
        <v>1585</v>
      </c>
      <c r="D99" s="119" t="s">
        <v>1551</v>
      </c>
      <c r="E99" s="119" t="s">
        <v>1514</v>
      </c>
      <c r="F99" s="119" t="s">
        <v>1514</v>
      </c>
      <c r="G99" s="98" t="s">
        <v>1514</v>
      </c>
      <c r="H99" s="98" t="s">
        <v>1514</v>
      </c>
      <c r="I99" s="98" t="s">
        <v>1514</v>
      </c>
      <c r="J99" s="98" t="s">
        <v>1512</v>
      </c>
      <c r="K99" s="2"/>
      <c r="L99" s="2"/>
      <c r="M99" s="2"/>
      <c r="N99" s="2"/>
      <c r="O99" s="2"/>
      <c r="P99" s="2"/>
      <c r="Q99" s="2"/>
      <c r="R99" s="2"/>
      <c r="S99" s="2"/>
      <c r="T99" s="2"/>
      <c r="U99" s="2"/>
      <c r="V99" s="2"/>
      <c r="W99" s="2"/>
      <c r="X99" s="2"/>
      <c r="Y99" s="2"/>
      <c r="Z99" s="2"/>
      <c r="AA99" s="2"/>
      <c r="AB99" s="2"/>
      <c r="AC99" s="2"/>
      <c r="AD99" s="2"/>
      <c r="AE99" s="2"/>
      <c r="AF99" s="2"/>
      <c r="AG99" s="2"/>
      <c r="AH99" s="2"/>
      <c r="AI99" s="2"/>
      <c r="AJ99" s="2"/>
    </row>
    <row r="100" spans="1:36" ht="15.75" customHeight="1" x14ac:dyDescent="0.45">
      <c r="A100" s="123" t="s">
        <v>1603</v>
      </c>
      <c r="B100" s="98" t="s">
        <v>1514</v>
      </c>
      <c r="C100" s="98" t="s">
        <v>1585</v>
      </c>
      <c r="D100" s="119" t="s">
        <v>1551</v>
      </c>
      <c r="E100" s="119" t="s">
        <v>1514</v>
      </c>
      <c r="F100" s="119" t="s">
        <v>1514</v>
      </c>
      <c r="G100" s="98" t="s">
        <v>1514</v>
      </c>
      <c r="H100" s="98" t="s">
        <v>1514</v>
      </c>
      <c r="I100" s="98" t="s">
        <v>1514</v>
      </c>
      <c r="J100" s="98" t="s">
        <v>1512</v>
      </c>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row>
    <row r="101" spans="1:36" ht="15.75" customHeight="1" x14ac:dyDescent="0.45">
      <c r="A101" s="123" t="s">
        <v>1604</v>
      </c>
      <c r="B101" s="98" t="s">
        <v>1514</v>
      </c>
      <c r="C101" s="98" t="s">
        <v>1585</v>
      </c>
      <c r="D101" s="119" t="s">
        <v>1551</v>
      </c>
      <c r="E101" s="119" t="s">
        <v>1514</v>
      </c>
      <c r="F101" s="119" t="s">
        <v>1514</v>
      </c>
      <c r="G101" s="98" t="s">
        <v>1514</v>
      </c>
      <c r="H101" s="98" t="s">
        <v>1514</v>
      </c>
      <c r="I101" s="98" t="s">
        <v>1514</v>
      </c>
      <c r="J101" s="98" t="s">
        <v>1512</v>
      </c>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row>
    <row r="102" spans="1:36" ht="15.75" customHeight="1" x14ac:dyDescent="0.45">
      <c r="A102" s="123" t="s">
        <v>1605</v>
      </c>
      <c r="B102" s="98" t="s">
        <v>1512</v>
      </c>
      <c r="C102" s="98" t="s">
        <v>1585</v>
      </c>
      <c r="D102" s="119" t="s">
        <v>1512</v>
      </c>
      <c r="E102" s="119" t="s">
        <v>1512</v>
      </c>
      <c r="F102" s="119" t="s">
        <v>1512</v>
      </c>
      <c r="G102" s="98" t="s">
        <v>1512</v>
      </c>
      <c r="H102" s="98" t="s">
        <v>1512</v>
      </c>
      <c r="I102" s="98" t="s">
        <v>1512</v>
      </c>
      <c r="J102" s="98" t="s">
        <v>1512</v>
      </c>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row>
    <row r="103" spans="1:36" ht="15.75" customHeight="1" x14ac:dyDescent="0.45">
      <c r="A103" s="123" t="s">
        <v>1606</v>
      </c>
      <c r="B103" s="98" t="s">
        <v>1512</v>
      </c>
      <c r="C103" s="98" t="s">
        <v>1585</v>
      </c>
      <c r="D103" s="119" t="s">
        <v>1512</v>
      </c>
      <c r="E103" s="119" t="s">
        <v>1512</v>
      </c>
      <c r="F103" s="119" t="s">
        <v>1512</v>
      </c>
      <c r="G103" s="98" t="s">
        <v>1512</v>
      </c>
      <c r="H103" s="98" t="s">
        <v>1512</v>
      </c>
      <c r="I103" s="98" t="s">
        <v>1512</v>
      </c>
      <c r="J103" s="98" t="s">
        <v>1512</v>
      </c>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row>
    <row r="104" spans="1:36" ht="15.75" customHeight="1" x14ac:dyDescent="0.45">
      <c r="A104" s="123" t="s">
        <v>312</v>
      </c>
      <c r="B104" s="98" t="s">
        <v>1514</v>
      </c>
      <c r="C104" s="98" t="s">
        <v>1585</v>
      </c>
      <c r="D104" s="119" t="s">
        <v>1551</v>
      </c>
      <c r="E104" s="119" t="s">
        <v>1514</v>
      </c>
      <c r="F104" s="119" t="s">
        <v>1514</v>
      </c>
      <c r="G104" s="98" t="s">
        <v>1514</v>
      </c>
      <c r="H104" s="98" t="s">
        <v>1514</v>
      </c>
      <c r="I104" s="98" t="s">
        <v>1514</v>
      </c>
      <c r="J104" s="98" t="s">
        <v>1512</v>
      </c>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row>
    <row r="105" spans="1:36" ht="15.75" customHeight="1" x14ac:dyDescent="0.45">
      <c r="A105" s="123" t="s">
        <v>1608</v>
      </c>
      <c r="B105" s="119" t="s">
        <v>1551</v>
      </c>
      <c r="C105" s="119" t="s">
        <v>1585</v>
      </c>
      <c r="D105" s="104" t="s">
        <v>285</v>
      </c>
      <c r="E105" s="104" t="s">
        <v>285</v>
      </c>
      <c r="F105" s="104" t="s">
        <v>285</v>
      </c>
      <c r="G105" s="119" t="s">
        <v>1551</v>
      </c>
      <c r="H105" s="119" t="s">
        <v>1551</v>
      </c>
      <c r="I105" s="119" t="s">
        <v>1551</v>
      </c>
      <c r="J105" s="119" t="s">
        <v>1512</v>
      </c>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row>
    <row r="106" spans="1:36" ht="15.75" customHeight="1" x14ac:dyDescent="0.45">
      <c r="A106" s="123" t="s">
        <v>1602</v>
      </c>
      <c r="B106" s="98" t="s">
        <v>1514</v>
      </c>
      <c r="C106" s="98" t="s">
        <v>1585</v>
      </c>
      <c r="D106" s="119" t="s">
        <v>1551</v>
      </c>
      <c r="E106" s="119" t="s">
        <v>1514</v>
      </c>
      <c r="F106" s="119" t="s">
        <v>1514</v>
      </c>
      <c r="G106" s="98" t="s">
        <v>1514</v>
      </c>
      <c r="H106" s="98" t="s">
        <v>1514</v>
      </c>
      <c r="I106" s="98" t="s">
        <v>1514</v>
      </c>
      <c r="J106" s="98" t="s">
        <v>1512</v>
      </c>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row>
    <row r="107" spans="1:36" ht="15.75" customHeight="1" x14ac:dyDescent="0.45">
      <c r="A107" s="123" t="s">
        <v>1603</v>
      </c>
      <c r="B107" s="98" t="s">
        <v>1514</v>
      </c>
      <c r="C107" s="98" t="s">
        <v>1585</v>
      </c>
      <c r="D107" s="119" t="s">
        <v>1551</v>
      </c>
      <c r="E107" s="119" t="s">
        <v>1514</v>
      </c>
      <c r="F107" s="119" t="s">
        <v>1514</v>
      </c>
      <c r="G107" s="98" t="s">
        <v>1514</v>
      </c>
      <c r="H107" s="98" t="s">
        <v>1514</v>
      </c>
      <c r="I107" s="98" t="s">
        <v>1514</v>
      </c>
      <c r="J107" s="98" t="s">
        <v>1512</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row>
    <row r="108" spans="1:36" ht="15.75" customHeight="1" x14ac:dyDescent="0.45">
      <c r="A108" s="123" t="s">
        <v>1604</v>
      </c>
      <c r="B108" s="98" t="s">
        <v>1514</v>
      </c>
      <c r="C108" s="98" t="s">
        <v>1585</v>
      </c>
      <c r="D108" s="119" t="s">
        <v>1551</v>
      </c>
      <c r="E108" s="119" t="s">
        <v>1514</v>
      </c>
      <c r="F108" s="119" t="s">
        <v>1514</v>
      </c>
      <c r="G108" s="98" t="s">
        <v>1514</v>
      </c>
      <c r="H108" s="98" t="s">
        <v>1514</v>
      </c>
      <c r="I108" s="98" t="s">
        <v>1514</v>
      </c>
      <c r="J108" s="98" t="s">
        <v>1512</v>
      </c>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row>
    <row r="109" spans="1:36" ht="15.75" customHeight="1" x14ac:dyDescent="0.45">
      <c r="A109" s="123" t="s">
        <v>1605</v>
      </c>
      <c r="B109" s="98" t="s">
        <v>1512</v>
      </c>
      <c r="C109" s="98" t="s">
        <v>1585</v>
      </c>
      <c r="D109" s="119" t="s">
        <v>1512</v>
      </c>
      <c r="E109" s="119" t="s">
        <v>1512</v>
      </c>
      <c r="F109" s="119" t="s">
        <v>1512</v>
      </c>
      <c r="G109" s="98" t="s">
        <v>1512</v>
      </c>
      <c r="H109" s="98" t="s">
        <v>1512</v>
      </c>
      <c r="I109" s="98" t="s">
        <v>1512</v>
      </c>
      <c r="J109" s="98" t="s">
        <v>1512</v>
      </c>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row>
    <row r="110" spans="1:36" ht="15.75" customHeight="1" x14ac:dyDescent="0.45">
      <c r="A110" s="123" t="s">
        <v>1606</v>
      </c>
      <c r="B110" s="98" t="s">
        <v>1512</v>
      </c>
      <c r="C110" s="98" t="s">
        <v>1585</v>
      </c>
      <c r="D110" s="119" t="s">
        <v>1512</v>
      </c>
      <c r="E110" s="119" t="s">
        <v>1512</v>
      </c>
      <c r="F110" s="119" t="s">
        <v>1512</v>
      </c>
      <c r="G110" s="98" t="s">
        <v>1512</v>
      </c>
      <c r="H110" s="98" t="s">
        <v>1512</v>
      </c>
      <c r="I110" s="98" t="s">
        <v>1512</v>
      </c>
      <c r="J110" s="98" t="s">
        <v>1512</v>
      </c>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row>
    <row r="111" spans="1:36" ht="15.75" customHeight="1" x14ac:dyDescent="0.45">
      <c r="A111" s="123" t="s">
        <v>312</v>
      </c>
      <c r="B111" s="98" t="s">
        <v>1514</v>
      </c>
      <c r="C111" s="98" t="s">
        <v>1585</v>
      </c>
      <c r="D111" s="119" t="s">
        <v>1551</v>
      </c>
      <c r="E111" s="119" t="s">
        <v>1514</v>
      </c>
      <c r="F111" s="119" t="s">
        <v>1514</v>
      </c>
      <c r="G111" s="98" t="s">
        <v>1514</v>
      </c>
      <c r="H111" s="98" t="s">
        <v>1514</v>
      </c>
      <c r="I111" s="98" t="s">
        <v>1514</v>
      </c>
      <c r="J111" s="98" t="s">
        <v>1512</v>
      </c>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5.75" customHeight="1" x14ac:dyDescent="0.45">
      <c r="A112" s="122" t="s">
        <v>1511</v>
      </c>
      <c r="B112" s="119">
        <v>1798794.3293697285</v>
      </c>
      <c r="C112" s="119" t="s">
        <v>1585</v>
      </c>
      <c r="D112" s="104" t="s">
        <v>285</v>
      </c>
      <c r="E112" s="104" t="s">
        <v>285</v>
      </c>
      <c r="F112" s="104" t="s">
        <v>285</v>
      </c>
      <c r="G112" s="119">
        <v>91629.370482590966</v>
      </c>
      <c r="H112" s="119">
        <v>1.4735737854395401</v>
      </c>
      <c r="I112" s="119">
        <v>3.9920183432871799</v>
      </c>
      <c r="J112" s="119" t="s">
        <v>1512</v>
      </c>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ht="15.75" customHeight="1" x14ac:dyDescent="0.45">
      <c r="A113" s="122" t="s">
        <v>1586</v>
      </c>
      <c r="B113" s="98">
        <v>48317.318520779081</v>
      </c>
      <c r="C113" s="119" t="s">
        <v>1585</v>
      </c>
      <c r="D113" s="119">
        <v>75.916604291867117</v>
      </c>
      <c r="E113" s="119">
        <v>0.55742962317863998</v>
      </c>
      <c r="F113" s="119">
        <v>0.26313069688671997</v>
      </c>
      <c r="G113" s="98">
        <v>3668.0867505860874</v>
      </c>
      <c r="H113" s="98">
        <v>2.6933504656040001E-2</v>
      </c>
      <c r="I113" s="98">
        <v>1.2713769694069999E-2</v>
      </c>
      <c r="J113" s="98" t="s">
        <v>1512</v>
      </c>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row>
    <row r="114" spans="1:36" ht="15.75" customHeight="1" x14ac:dyDescent="0.45">
      <c r="A114" s="122" t="s">
        <v>1587</v>
      </c>
      <c r="B114" s="98">
        <v>581.33577479362009</v>
      </c>
      <c r="C114" s="119" t="s">
        <v>1585</v>
      </c>
      <c r="D114" s="119">
        <v>90.672980650773226</v>
      </c>
      <c r="E114" s="119">
        <v>0.58668472467753996</v>
      </c>
      <c r="F114" s="119">
        <v>1.77797611500331</v>
      </c>
      <c r="G114" s="98">
        <v>52.711447459464168</v>
      </c>
      <c r="H114" s="98">
        <v>3.4106081897999999E-4</v>
      </c>
      <c r="I114" s="98">
        <v>1.0336011223800001E-3</v>
      </c>
      <c r="J114" s="98" t="s">
        <v>1512</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row>
    <row r="115" spans="1:36" ht="15.75" customHeight="1" x14ac:dyDescent="0.45">
      <c r="A115" s="122" t="s">
        <v>1588</v>
      </c>
      <c r="B115" s="98">
        <v>1749895.6750741557</v>
      </c>
      <c r="C115" s="119" t="s">
        <v>1585</v>
      </c>
      <c r="D115" s="119">
        <v>50.236464685713393</v>
      </c>
      <c r="E115" s="119">
        <v>0.82650596865051995</v>
      </c>
      <c r="F115" s="119">
        <v>2.27343322755635</v>
      </c>
      <c r="G115" s="98">
        <v>87908.572284545415</v>
      </c>
      <c r="H115" s="98">
        <v>1.4462992199645199</v>
      </c>
      <c r="I115" s="98">
        <v>3.9782709724707299</v>
      </c>
      <c r="J115" s="98" t="s">
        <v>1512</v>
      </c>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ht="15.75" customHeight="1" x14ac:dyDescent="0.45">
      <c r="A116" s="122" t="s">
        <v>1609</v>
      </c>
      <c r="B116" s="98" t="s">
        <v>1544</v>
      </c>
      <c r="C116" s="119" t="s">
        <v>1585</v>
      </c>
      <c r="D116" s="119" t="s">
        <v>1558</v>
      </c>
      <c r="E116" s="119" t="s">
        <v>1512</v>
      </c>
      <c r="F116" s="119" t="s">
        <v>1512</v>
      </c>
      <c r="G116" s="98" t="s">
        <v>1544</v>
      </c>
      <c r="H116" s="98" t="s">
        <v>1512</v>
      </c>
      <c r="I116" s="98" t="s">
        <v>1512</v>
      </c>
      <c r="J116" s="98" t="s">
        <v>1512</v>
      </c>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row>
    <row r="117" spans="1:36" ht="15.75" customHeight="1" x14ac:dyDescent="0.45">
      <c r="A117" s="122" t="s">
        <v>1610</v>
      </c>
      <c r="B117" s="98" t="s">
        <v>1544</v>
      </c>
      <c r="C117" s="119" t="s">
        <v>1585</v>
      </c>
      <c r="D117" s="119" t="s">
        <v>1558</v>
      </c>
      <c r="E117" s="119" t="s">
        <v>1512</v>
      </c>
      <c r="F117" s="119" t="s">
        <v>1512</v>
      </c>
      <c r="G117" s="98" t="s">
        <v>1544</v>
      </c>
      <c r="H117" s="98" t="s">
        <v>1512</v>
      </c>
      <c r="I117" s="98" t="s">
        <v>1512</v>
      </c>
      <c r="J117" s="98" t="s">
        <v>1512</v>
      </c>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row>
    <row r="118" spans="1:36" ht="15.75" customHeight="1" x14ac:dyDescent="0.45">
      <c r="A118" s="122" t="s">
        <v>1611</v>
      </c>
      <c r="B118" s="98" t="s">
        <v>1514</v>
      </c>
      <c r="C118" s="119" t="s">
        <v>1585</v>
      </c>
      <c r="D118" s="119" t="s">
        <v>1612</v>
      </c>
      <c r="E118" s="119" t="s">
        <v>1514</v>
      </c>
      <c r="F118" s="119" t="s">
        <v>1514</v>
      </c>
      <c r="G118" s="98" t="s">
        <v>1514</v>
      </c>
      <c r="H118" s="98" t="s">
        <v>1514</v>
      </c>
      <c r="I118" s="98" t="s">
        <v>1514</v>
      </c>
      <c r="J118" s="98" t="s">
        <v>1512</v>
      </c>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row>
    <row r="119" spans="1:36" ht="15.75" customHeight="1" x14ac:dyDescent="0.45">
      <c r="A119" s="120" t="s">
        <v>1613</v>
      </c>
      <c r="B119" s="119">
        <v>669384.7303870226</v>
      </c>
      <c r="C119" s="119" t="s">
        <v>1585</v>
      </c>
      <c r="D119" s="104" t="s">
        <v>285</v>
      </c>
      <c r="E119" s="104" t="s">
        <v>285</v>
      </c>
      <c r="F119" s="104" t="s">
        <v>285</v>
      </c>
      <c r="G119" s="119">
        <v>37351.881265080003</v>
      </c>
      <c r="H119" s="119">
        <v>0.53066270834184004</v>
      </c>
      <c r="I119" s="119">
        <v>1.46891755470721</v>
      </c>
      <c r="J119" s="119" t="s">
        <v>1512</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row>
    <row r="120" spans="1:36" ht="15.75" customHeight="1" x14ac:dyDescent="0.45">
      <c r="A120" s="120" t="s">
        <v>1586</v>
      </c>
      <c r="B120" s="119">
        <v>4275.8941728983318</v>
      </c>
      <c r="C120" s="119" t="s">
        <v>1585</v>
      </c>
      <c r="D120" s="119">
        <v>75.916604291867117</v>
      </c>
      <c r="E120" s="119">
        <v>0.55742962317852995</v>
      </c>
      <c r="F120" s="119">
        <v>0.26313069688704999</v>
      </c>
      <c r="G120" s="119">
        <v>324.61136591782309</v>
      </c>
      <c r="H120" s="119">
        <v>2.38351007755E-3</v>
      </c>
      <c r="I120" s="119">
        <v>1.12511901353E-3</v>
      </c>
      <c r="J120" s="119" t="s">
        <v>1512</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row>
    <row r="121" spans="1:36" ht="15.75" customHeight="1" x14ac:dyDescent="0.45">
      <c r="A121" s="120" t="s">
        <v>1587</v>
      </c>
      <c r="B121" s="119">
        <v>89388.347395177188</v>
      </c>
      <c r="C121" s="119" t="s">
        <v>1585</v>
      </c>
      <c r="D121" s="119">
        <v>90.672980650773226</v>
      </c>
      <c r="E121" s="119">
        <v>0.58668472467876998</v>
      </c>
      <c r="F121" s="119">
        <v>1.77797611499723</v>
      </c>
      <c r="G121" s="119">
        <v>8105.1078937674956</v>
      </c>
      <c r="H121" s="119">
        <v>5.2442777981030003E-2</v>
      </c>
      <c r="I121" s="119">
        <v>0.1589303466277</v>
      </c>
      <c r="J121" s="119" t="s">
        <v>1512</v>
      </c>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row>
    <row r="122" spans="1:36" ht="15.75" customHeight="1" x14ac:dyDescent="0.45">
      <c r="A122" s="120" t="s">
        <v>1588</v>
      </c>
      <c r="B122" s="119">
        <v>575720.48881894711</v>
      </c>
      <c r="C122" s="119" t="s">
        <v>1585</v>
      </c>
      <c r="D122" s="119">
        <v>50.236464685713393</v>
      </c>
      <c r="E122" s="119">
        <v>0.82650596865053005</v>
      </c>
      <c r="F122" s="119">
        <v>2.27343322755635</v>
      </c>
      <c r="G122" s="119">
        <v>28922.162005394686</v>
      </c>
      <c r="H122" s="119">
        <v>0.47583642028326001</v>
      </c>
      <c r="I122" s="119">
        <v>1.3088620890659799</v>
      </c>
      <c r="J122" s="119" t="s">
        <v>1512</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row>
    <row r="123" spans="1:36" ht="15.75" customHeight="1" x14ac:dyDescent="0.45">
      <c r="A123" s="120" t="s">
        <v>1614</v>
      </c>
      <c r="B123" s="119" t="s">
        <v>1544</v>
      </c>
      <c r="C123" s="119" t="s">
        <v>1585</v>
      </c>
      <c r="D123" s="119" t="s">
        <v>1558</v>
      </c>
      <c r="E123" s="119" t="s">
        <v>1512</v>
      </c>
      <c r="F123" s="119" t="s">
        <v>1512</v>
      </c>
      <c r="G123" s="119" t="s">
        <v>1544</v>
      </c>
      <c r="H123" s="119" t="s">
        <v>1512</v>
      </c>
      <c r="I123" s="119" t="s">
        <v>1512</v>
      </c>
      <c r="J123" s="119" t="s">
        <v>1512</v>
      </c>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row>
    <row r="124" spans="1:36" ht="15.75" customHeight="1" x14ac:dyDescent="0.45">
      <c r="A124" s="120" t="s">
        <v>1615</v>
      </c>
      <c r="B124" s="119" t="s">
        <v>1544</v>
      </c>
      <c r="C124" s="119" t="s">
        <v>1585</v>
      </c>
      <c r="D124" s="119" t="s">
        <v>1558</v>
      </c>
      <c r="E124" s="119" t="s">
        <v>1512</v>
      </c>
      <c r="F124" s="119" t="s">
        <v>1512</v>
      </c>
      <c r="G124" s="119" t="s">
        <v>1544</v>
      </c>
      <c r="H124" s="119" t="s">
        <v>1512</v>
      </c>
      <c r="I124" s="119" t="s">
        <v>1512</v>
      </c>
      <c r="J124" s="119" t="s">
        <v>1512</v>
      </c>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row>
    <row r="125" spans="1:36" ht="15.75" customHeight="1" x14ac:dyDescent="0.45">
      <c r="A125" s="120" t="s">
        <v>1616</v>
      </c>
      <c r="B125" s="119" t="s">
        <v>1514</v>
      </c>
      <c r="C125" s="119" t="s">
        <v>1585</v>
      </c>
      <c r="D125" s="119" t="s">
        <v>1612</v>
      </c>
      <c r="E125" s="119" t="s">
        <v>1514</v>
      </c>
      <c r="F125" s="119" t="s">
        <v>1514</v>
      </c>
      <c r="G125" s="119" t="s">
        <v>1514</v>
      </c>
      <c r="H125" s="119" t="s">
        <v>1514</v>
      </c>
      <c r="I125" s="119" t="s">
        <v>1514</v>
      </c>
      <c r="J125" s="119" t="s">
        <v>1512</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row>
    <row r="126" spans="1:36" ht="15.75" customHeight="1" x14ac:dyDescent="0.45">
      <c r="A126" s="123" t="s">
        <v>1617</v>
      </c>
      <c r="B126" s="119">
        <v>669384.7303870226</v>
      </c>
      <c r="C126" s="119" t="s">
        <v>1585</v>
      </c>
      <c r="D126" s="104" t="s">
        <v>285</v>
      </c>
      <c r="E126" s="104" t="s">
        <v>285</v>
      </c>
      <c r="F126" s="104" t="s">
        <v>285</v>
      </c>
      <c r="G126" s="119">
        <v>37351.881265080003</v>
      </c>
      <c r="H126" s="119">
        <v>0.53066270834184004</v>
      </c>
      <c r="I126" s="119">
        <v>1.46891755470721</v>
      </c>
      <c r="J126" s="119" t="s">
        <v>1512</v>
      </c>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row>
    <row r="127" spans="1:36" ht="15.75" customHeight="1" x14ac:dyDescent="0.45">
      <c r="A127" s="123" t="s">
        <v>1602</v>
      </c>
      <c r="B127" s="98">
        <v>4275.8941728983318</v>
      </c>
      <c r="C127" s="119" t="s">
        <v>1585</v>
      </c>
      <c r="D127" s="119">
        <v>75.916604291867117</v>
      </c>
      <c r="E127" s="119">
        <v>0.55742962317852995</v>
      </c>
      <c r="F127" s="119">
        <v>0.26313069688704999</v>
      </c>
      <c r="G127" s="98">
        <v>324.61136591782309</v>
      </c>
      <c r="H127" s="98">
        <v>2.38351007755E-3</v>
      </c>
      <c r="I127" s="98">
        <v>1.12511901353E-3</v>
      </c>
      <c r="J127" s="98" t="s">
        <v>1512</v>
      </c>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row>
    <row r="128" spans="1:36" ht="15.75" customHeight="1" x14ac:dyDescent="0.45">
      <c r="A128" s="123" t="s">
        <v>1603</v>
      </c>
      <c r="B128" s="98">
        <v>89388.347395177188</v>
      </c>
      <c r="C128" s="119" t="s">
        <v>1585</v>
      </c>
      <c r="D128" s="119">
        <v>90.672980650773226</v>
      </c>
      <c r="E128" s="119">
        <v>0.58668472467876998</v>
      </c>
      <c r="F128" s="119">
        <v>1.77797611499723</v>
      </c>
      <c r="G128" s="98">
        <v>8105.1078937674956</v>
      </c>
      <c r="H128" s="98">
        <v>5.2442777981030003E-2</v>
      </c>
      <c r="I128" s="98">
        <v>0.1589303466277</v>
      </c>
      <c r="J128" s="98" t="s">
        <v>1512</v>
      </c>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row>
    <row r="129" spans="1:36" ht="15.75" customHeight="1" x14ac:dyDescent="0.45">
      <c r="A129" s="123" t="s">
        <v>1604</v>
      </c>
      <c r="B129" s="98">
        <v>575720.48881894711</v>
      </c>
      <c r="C129" s="119" t="s">
        <v>1585</v>
      </c>
      <c r="D129" s="119">
        <v>50.236464685713393</v>
      </c>
      <c r="E129" s="119">
        <v>0.82650596865053005</v>
      </c>
      <c r="F129" s="119">
        <v>2.27343322755635</v>
      </c>
      <c r="G129" s="98">
        <v>28922.162005394686</v>
      </c>
      <c r="H129" s="98">
        <v>0.47583642028326001</v>
      </c>
      <c r="I129" s="98">
        <v>1.3088620890659799</v>
      </c>
      <c r="J129" s="98" t="s">
        <v>1512</v>
      </c>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row>
    <row r="130" spans="1:36" ht="15.75" customHeight="1" x14ac:dyDescent="0.45">
      <c r="A130" s="123" t="s">
        <v>1605</v>
      </c>
      <c r="B130" s="98" t="s">
        <v>1544</v>
      </c>
      <c r="C130" s="119" t="s">
        <v>1585</v>
      </c>
      <c r="D130" s="119" t="s">
        <v>1558</v>
      </c>
      <c r="E130" s="119" t="s">
        <v>1512</v>
      </c>
      <c r="F130" s="119" t="s">
        <v>1512</v>
      </c>
      <c r="G130" s="98" t="s">
        <v>1544</v>
      </c>
      <c r="H130" s="98" t="s">
        <v>1512</v>
      </c>
      <c r="I130" s="98" t="s">
        <v>1512</v>
      </c>
      <c r="J130" s="98" t="s">
        <v>1512</v>
      </c>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row>
    <row r="131" spans="1:36" ht="15.75" customHeight="1" x14ac:dyDescent="0.45">
      <c r="A131" s="123" t="s">
        <v>1606</v>
      </c>
      <c r="B131" s="98" t="s">
        <v>1544</v>
      </c>
      <c r="C131" s="119" t="s">
        <v>1585</v>
      </c>
      <c r="D131" s="119" t="s">
        <v>1558</v>
      </c>
      <c r="E131" s="119" t="s">
        <v>1512</v>
      </c>
      <c r="F131" s="119" t="s">
        <v>1512</v>
      </c>
      <c r="G131" s="98" t="s">
        <v>1544</v>
      </c>
      <c r="H131" s="98" t="s">
        <v>1512</v>
      </c>
      <c r="I131" s="98" t="s">
        <v>1512</v>
      </c>
      <c r="J131" s="98" t="s">
        <v>1512</v>
      </c>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row>
    <row r="132" spans="1:36" ht="15.75" customHeight="1" x14ac:dyDescent="0.45">
      <c r="A132" s="123" t="s">
        <v>312</v>
      </c>
      <c r="B132" s="98" t="s">
        <v>1514</v>
      </c>
      <c r="C132" s="119" t="s">
        <v>1585</v>
      </c>
      <c r="D132" s="119" t="s">
        <v>1612</v>
      </c>
      <c r="E132" s="119" t="s">
        <v>1514</v>
      </c>
      <c r="F132" s="119" t="s">
        <v>1514</v>
      </c>
      <c r="G132" s="98" t="s">
        <v>1514</v>
      </c>
      <c r="H132" s="98" t="s">
        <v>1514</v>
      </c>
      <c r="I132" s="98" t="s">
        <v>1514</v>
      </c>
      <c r="J132" s="98" t="s">
        <v>1512</v>
      </c>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row>
    <row r="133" spans="1:36" ht="15.75" customHeight="1" x14ac:dyDescent="0.45">
      <c r="A133" s="123" t="s">
        <v>1618</v>
      </c>
      <c r="B133" s="119" t="s">
        <v>1619</v>
      </c>
      <c r="C133" s="119" t="s">
        <v>1585</v>
      </c>
      <c r="D133" s="104" t="s">
        <v>285</v>
      </c>
      <c r="E133" s="104" t="s">
        <v>285</v>
      </c>
      <c r="F133" s="104" t="s">
        <v>285</v>
      </c>
      <c r="G133" s="119" t="s">
        <v>1619</v>
      </c>
      <c r="H133" s="119" t="s">
        <v>1612</v>
      </c>
      <c r="I133" s="119" t="s">
        <v>1612</v>
      </c>
      <c r="J133" s="119" t="s">
        <v>1512</v>
      </c>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row>
    <row r="134" spans="1:36" ht="15.75" customHeight="1" x14ac:dyDescent="0.45">
      <c r="A134" s="123" t="s">
        <v>1602</v>
      </c>
      <c r="B134" s="98" t="s">
        <v>1514</v>
      </c>
      <c r="C134" s="119" t="s">
        <v>1585</v>
      </c>
      <c r="D134" s="119" t="s">
        <v>1612</v>
      </c>
      <c r="E134" s="119" t="s">
        <v>1514</v>
      </c>
      <c r="F134" s="119" t="s">
        <v>1514</v>
      </c>
      <c r="G134" s="98" t="s">
        <v>1514</v>
      </c>
      <c r="H134" s="98" t="s">
        <v>1514</v>
      </c>
      <c r="I134" s="98" t="s">
        <v>1514</v>
      </c>
      <c r="J134" s="98" t="s">
        <v>1512</v>
      </c>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row>
    <row r="135" spans="1:36" ht="15.75" customHeight="1" x14ac:dyDescent="0.45">
      <c r="A135" s="123" t="s">
        <v>1603</v>
      </c>
      <c r="B135" s="98" t="s">
        <v>1514</v>
      </c>
      <c r="C135" s="119" t="s">
        <v>1585</v>
      </c>
      <c r="D135" s="119" t="s">
        <v>1612</v>
      </c>
      <c r="E135" s="119" t="s">
        <v>1514</v>
      </c>
      <c r="F135" s="119" t="s">
        <v>1514</v>
      </c>
      <c r="G135" s="98" t="s">
        <v>1514</v>
      </c>
      <c r="H135" s="98" t="s">
        <v>1514</v>
      </c>
      <c r="I135" s="98" t="s">
        <v>1514</v>
      </c>
      <c r="J135" s="98" t="s">
        <v>1512</v>
      </c>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row>
    <row r="136" spans="1:36" ht="15.75" customHeight="1" x14ac:dyDescent="0.45">
      <c r="A136" s="123" t="s">
        <v>1604</v>
      </c>
      <c r="B136" s="98" t="s">
        <v>1514</v>
      </c>
      <c r="C136" s="119" t="s">
        <v>1585</v>
      </c>
      <c r="D136" s="119" t="s">
        <v>1612</v>
      </c>
      <c r="E136" s="119" t="s">
        <v>1514</v>
      </c>
      <c r="F136" s="119" t="s">
        <v>1514</v>
      </c>
      <c r="G136" s="98" t="s">
        <v>1514</v>
      </c>
      <c r="H136" s="98" t="s">
        <v>1514</v>
      </c>
      <c r="I136" s="98" t="s">
        <v>1514</v>
      </c>
      <c r="J136" s="98" t="s">
        <v>1512</v>
      </c>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row>
    <row r="137" spans="1:36" ht="15.75" customHeight="1" x14ac:dyDescent="0.45">
      <c r="A137" s="123" t="s">
        <v>1605</v>
      </c>
      <c r="B137" s="98" t="s">
        <v>1544</v>
      </c>
      <c r="C137" s="119" t="s">
        <v>1585</v>
      </c>
      <c r="D137" s="119" t="s">
        <v>1558</v>
      </c>
      <c r="E137" s="119" t="s">
        <v>1512</v>
      </c>
      <c r="F137" s="119" t="s">
        <v>1512</v>
      </c>
      <c r="G137" s="98" t="s">
        <v>1544</v>
      </c>
      <c r="H137" s="98" t="s">
        <v>1512</v>
      </c>
      <c r="I137" s="98" t="s">
        <v>1512</v>
      </c>
      <c r="J137" s="98" t="s">
        <v>1512</v>
      </c>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row>
    <row r="138" spans="1:36" ht="15.75" customHeight="1" x14ac:dyDescent="0.45">
      <c r="A138" s="123" t="s">
        <v>1606</v>
      </c>
      <c r="B138" s="98" t="s">
        <v>1544</v>
      </c>
      <c r="C138" s="119" t="s">
        <v>1512</v>
      </c>
      <c r="D138" s="119" t="s">
        <v>1558</v>
      </c>
      <c r="E138" s="119" t="s">
        <v>1512</v>
      </c>
      <c r="F138" s="119" t="s">
        <v>1512</v>
      </c>
      <c r="G138" s="98" t="s">
        <v>1544</v>
      </c>
      <c r="H138" s="98" t="s">
        <v>1512</v>
      </c>
      <c r="I138" s="98" t="s">
        <v>1512</v>
      </c>
      <c r="J138" s="98" t="s">
        <v>1512</v>
      </c>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row>
    <row r="139" spans="1:36" ht="15.75" customHeight="1" x14ac:dyDescent="0.45">
      <c r="A139" s="123" t="s">
        <v>312</v>
      </c>
      <c r="B139" s="98" t="s">
        <v>1514</v>
      </c>
      <c r="C139" s="119" t="s">
        <v>1585</v>
      </c>
      <c r="D139" s="119" t="s">
        <v>1612</v>
      </c>
      <c r="E139" s="119" t="s">
        <v>1514</v>
      </c>
      <c r="F139" s="119" t="s">
        <v>1514</v>
      </c>
      <c r="G139" s="98" t="s">
        <v>1514</v>
      </c>
      <c r="H139" s="98" t="s">
        <v>1514</v>
      </c>
      <c r="I139" s="98" t="s">
        <v>1514</v>
      </c>
      <c r="J139" s="98" t="s">
        <v>1512</v>
      </c>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row>
    <row r="140" spans="1:36" ht="15.75" customHeight="1" x14ac:dyDescent="0.45">
      <c r="A140" s="123" t="s">
        <v>1620</v>
      </c>
      <c r="B140" s="119" t="s">
        <v>1619</v>
      </c>
      <c r="C140" s="119" t="s">
        <v>1585</v>
      </c>
      <c r="D140" s="104" t="s">
        <v>285</v>
      </c>
      <c r="E140" s="104" t="s">
        <v>285</v>
      </c>
      <c r="F140" s="104" t="s">
        <v>285</v>
      </c>
      <c r="G140" s="119" t="s">
        <v>1619</v>
      </c>
      <c r="H140" s="119" t="s">
        <v>1612</v>
      </c>
      <c r="I140" s="119" t="s">
        <v>1612</v>
      </c>
      <c r="J140" s="119" t="s">
        <v>1512</v>
      </c>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row>
    <row r="141" spans="1:36" ht="15.75" customHeight="1" x14ac:dyDescent="0.45">
      <c r="A141" s="123" t="s">
        <v>1602</v>
      </c>
      <c r="B141" s="98" t="s">
        <v>1514</v>
      </c>
      <c r="C141" s="119" t="s">
        <v>1585</v>
      </c>
      <c r="D141" s="119" t="s">
        <v>1612</v>
      </c>
      <c r="E141" s="119" t="s">
        <v>1514</v>
      </c>
      <c r="F141" s="119" t="s">
        <v>1514</v>
      </c>
      <c r="G141" s="98" t="s">
        <v>1514</v>
      </c>
      <c r="H141" s="98" t="s">
        <v>1514</v>
      </c>
      <c r="I141" s="98" t="s">
        <v>1514</v>
      </c>
      <c r="J141" s="98" t="s">
        <v>1512</v>
      </c>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row>
    <row r="142" spans="1:36" ht="15.75" customHeight="1" x14ac:dyDescent="0.45">
      <c r="A142" s="123" t="s">
        <v>1603</v>
      </c>
      <c r="B142" s="98" t="s">
        <v>1514</v>
      </c>
      <c r="C142" s="119" t="s">
        <v>1585</v>
      </c>
      <c r="D142" s="119" t="s">
        <v>1612</v>
      </c>
      <c r="E142" s="119" t="s">
        <v>1514</v>
      </c>
      <c r="F142" s="119" t="s">
        <v>1514</v>
      </c>
      <c r="G142" s="98" t="s">
        <v>1514</v>
      </c>
      <c r="H142" s="98" t="s">
        <v>1514</v>
      </c>
      <c r="I142" s="98" t="s">
        <v>1514</v>
      </c>
      <c r="J142" s="98" t="s">
        <v>1512</v>
      </c>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row>
    <row r="143" spans="1:36" ht="15.75" customHeight="1" x14ac:dyDescent="0.45">
      <c r="A143" s="123" t="s">
        <v>1604</v>
      </c>
      <c r="B143" s="98" t="s">
        <v>1514</v>
      </c>
      <c r="C143" s="119" t="s">
        <v>1585</v>
      </c>
      <c r="D143" s="119" t="s">
        <v>1612</v>
      </c>
      <c r="E143" s="119" t="s">
        <v>1514</v>
      </c>
      <c r="F143" s="119" t="s">
        <v>1514</v>
      </c>
      <c r="G143" s="98" t="s">
        <v>1514</v>
      </c>
      <c r="H143" s="98" t="s">
        <v>1514</v>
      </c>
      <c r="I143" s="98" t="s">
        <v>1514</v>
      </c>
      <c r="J143" s="98" t="s">
        <v>1512</v>
      </c>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row>
    <row r="144" spans="1:36" ht="15.75" customHeight="1" x14ac:dyDescent="0.45">
      <c r="A144" s="123" t="s">
        <v>1605</v>
      </c>
      <c r="B144" s="98" t="s">
        <v>1544</v>
      </c>
      <c r="C144" s="119" t="s">
        <v>1585</v>
      </c>
      <c r="D144" s="119" t="s">
        <v>1558</v>
      </c>
      <c r="E144" s="119" t="s">
        <v>1512</v>
      </c>
      <c r="F144" s="119" t="s">
        <v>1512</v>
      </c>
      <c r="G144" s="98" t="s">
        <v>1544</v>
      </c>
      <c r="H144" s="98" t="s">
        <v>1512</v>
      </c>
      <c r="I144" s="98" t="s">
        <v>1512</v>
      </c>
      <c r="J144" s="98" t="s">
        <v>1512</v>
      </c>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row>
    <row r="145" spans="1:36" ht="15.75" customHeight="1" x14ac:dyDescent="0.45">
      <c r="A145" s="123" t="s">
        <v>1606</v>
      </c>
      <c r="B145" s="98" t="s">
        <v>1544</v>
      </c>
      <c r="C145" s="119" t="s">
        <v>1585</v>
      </c>
      <c r="D145" s="119" t="s">
        <v>1558</v>
      </c>
      <c r="E145" s="119" t="s">
        <v>1512</v>
      </c>
      <c r="F145" s="119" t="s">
        <v>1512</v>
      </c>
      <c r="G145" s="98" t="s">
        <v>1544</v>
      </c>
      <c r="H145" s="98" t="s">
        <v>1512</v>
      </c>
      <c r="I145" s="98" t="s">
        <v>1512</v>
      </c>
      <c r="J145" s="98" t="s">
        <v>1512</v>
      </c>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row>
    <row r="146" spans="1:36" ht="15.75" customHeight="1" x14ac:dyDescent="0.45">
      <c r="A146" s="123" t="s">
        <v>312</v>
      </c>
      <c r="B146" s="98" t="s">
        <v>1514</v>
      </c>
      <c r="C146" s="119" t="s">
        <v>1585</v>
      </c>
      <c r="D146" s="119" t="s">
        <v>1612</v>
      </c>
      <c r="E146" s="119" t="s">
        <v>1514</v>
      </c>
      <c r="F146" s="119" t="s">
        <v>1514</v>
      </c>
      <c r="G146" s="98" t="s">
        <v>1514</v>
      </c>
      <c r="H146" s="98" t="s">
        <v>1514</v>
      </c>
      <c r="I146" s="98" t="s">
        <v>1514</v>
      </c>
      <c r="J146" s="98" t="s">
        <v>1512</v>
      </c>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row>
    <row r="147" spans="1:36" ht="15.75" customHeight="1" x14ac:dyDescent="0.45">
      <c r="A147" s="124" t="s">
        <v>1621</v>
      </c>
      <c r="B147" s="119">
        <v>15120490.730406368</v>
      </c>
      <c r="C147" s="119" t="s">
        <v>1585</v>
      </c>
      <c r="D147" s="104" t="s">
        <v>285</v>
      </c>
      <c r="E147" s="104" t="s">
        <v>285</v>
      </c>
      <c r="F147" s="104" t="s">
        <v>285</v>
      </c>
      <c r="G147" s="119">
        <v>827736.99678500753</v>
      </c>
      <c r="H147" s="119">
        <v>68.862221138839416</v>
      </c>
      <c r="I147" s="119">
        <v>9.7094872215471408</v>
      </c>
      <c r="J147" s="119" t="s">
        <v>1512</v>
      </c>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row>
    <row r="148" spans="1:36" ht="15.75" customHeight="1" x14ac:dyDescent="0.45">
      <c r="A148" s="125" t="s">
        <v>1586</v>
      </c>
      <c r="B148" s="119">
        <v>4565972.2107583312</v>
      </c>
      <c r="C148" s="119" t="s">
        <v>1585</v>
      </c>
      <c r="D148" s="119">
        <v>70.99781036811325</v>
      </c>
      <c r="E148" s="119">
        <v>1.8278799533954899</v>
      </c>
      <c r="F148" s="119">
        <v>0.36557472266550001</v>
      </c>
      <c r="G148" s="119">
        <v>324174.02916549484</v>
      </c>
      <c r="H148" s="119">
        <v>8.3460490718060196</v>
      </c>
      <c r="I148" s="119">
        <v>1.66920402464635</v>
      </c>
      <c r="J148" s="119" t="s">
        <v>1512</v>
      </c>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row>
    <row r="149" spans="1:36" ht="15.75" customHeight="1" x14ac:dyDescent="0.45">
      <c r="A149" s="125" t="s">
        <v>1587</v>
      </c>
      <c r="B149" s="119">
        <v>1284581.747612813</v>
      </c>
      <c r="C149" s="119" t="s">
        <v>1585</v>
      </c>
      <c r="D149" s="119">
        <v>89.664789629236893</v>
      </c>
      <c r="E149" s="119">
        <v>9.5</v>
      </c>
      <c r="F149" s="119">
        <v>1.425</v>
      </c>
      <c r="G149" s="119">
        <v>115181.75216126036</v>
      </c>
      <c r="H149" s="119">
        <v>12.20352660232173</v>
      </c>
      <c r="I149" s="119">
        <v>1.83052899034826</v>
      </c>
      <c r="J149" s="119" t="s">
        <v>1512</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row>
    <row r="150" spans="1:36" ht="15.75" customHeight="1" x14ac:dyDescent="0.45">
      <c r="A150" s="125" t="s">
        <v>1588</v>
      </c>
      <c r="B150" s="119">
        <v>7731061.8469675658</v>
      </c>
      <c r="C150" s="119" t="s">
        <v>1585</v>
      </c>
      <c r="D150" s="119">
        <v>50.236464685713401</v>
      </c>
      <c r="E150" s="119">
        <v>0.9</v>
      </c>
      <c r="F150" s="119">
        <v>0.09</v>
      </c>
      <c r="G150" s="119">
        <v>388381.21545825229</v>
      </c>
      <c r="H150" s="119">
        <v>6.9579556622708099</v>
      </c>
      <c r="I150" s="119">
        <v>0.69579556622708005</v>
      </c>
      <c r="J150" s="119" t="s">
        <v>1512</v>
      </c>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row>
    <row r="151" spans="1:36" ht="15.75" customHeight="1" x14ac:dyDescent="0.45">
      <c r="A151" s="125" t="s">
        <v>1622</v>
      </c>
      <c r="B151" s="119" t="s">
        <v>1544</v>
      </c>
      <c r="C151" s="119" t="s">
        <v>1585</v>
      </c>
      <c r="D151" s="119" t="s">
        <v>1558</v>
      </c>
      <c r="E151" s="119" t="s">
        <v>1512</v>
      </c>
      <c r="F151" s="119" t="s">
        <v>1512</v>
      </c>
      <c r="G151" s="119" t="s">
        <v>1544</v>
      </c>
      <c r="H151" s="119" t="s">
        <v>1512</v>
      </c>
      <c r="I151" s="119" t="s">
        <v>1512</v>
      </c>
      <c r="J151" s="119" t="s">
        <v>1512</v>
      </c>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row>
    <row r="152" spans="1:36" ht="15.75" customHeight="1" x14ac:dyDescent="0.45">
      <c r="A152" s="125" t="s">
        <v>1623</v>
      </c>
      <c r="B152" s="119" t="s">
        <v>1544</v>
      </c>
      <c r="C152" s="119" t="s">
        <v>1585</v>
      </c>
      <c r="D152" s="119" t="s">
        <v>1558</v>
      </c>
      <c r="E152" s="119" t="s">
        <v>1512</v>
      </c>
      <c r="F152" s="119" t="s">
        <v>1512</v>
      </c>
      <c r="G152" s="119" t="s">
        <v>1544</v>
      </c>
      <c r="H152" s="119" t="s">
        <v>1512</v>
      </c>
      <c r="I152" s="119" t="s">
        <v>1512</v>
      </c>
      <c r="J152" s="119" t="s">
        <v>1512</v>
      </c>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row>
    <row r="153" spans="1:36" ht="15.75" customHeight="1" x14ac:dyDescent="0.45">
      <c r="A153" s="125" t="s">
        <v>1624</v>
      </c>
      <c r="B153" s="119">
        <v>1538874.9250676585</v>
      </c>
      <c r="C153" s="119" t="s">
        <v>1585</v>
      </c>
      <c r="D153" s="119">
        <v>88.855499101210185</v>
      </c>
      <c r="E153" s="119">
        <v>26.87332747372087</v>
      </c>
      <c r="F153" s="119">
        <v>3.58311032982945</v>
      </c>
      <c r="G153" s="119">
        <v>136737.49952122421</v>
      </c>
      <c r="H153" s="119">
        <v>41.354689802440859</v>
      </c>
      <c r="I153" s="119">
        <v>5.5139586403254501</v>
      </c>
      <c r="J153" s="119" t="s">
        <v>1512</v>
      </c>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row>
    <row r="154" spans="1:36" ht="15.75" customHeight="1" x14ac:dyDescent="0.45">
      <c r="A154" s="125" t="s">
        <v>1516</v>
      </c>
      <c r="B154" s="119">
        <v>311761.36956621875</v>
      </c>
      <c r="C154" s="119" t="s">
        <v>1585</v>
      </c>
      <c r="D154" s="104" t="s">
        <v>285</v>
      </c>
      <c r="E154" s="104" t="s">
        <v>285</v>
      </c>
      <c r="F154" s="104" t="s">
        <v>285</v>
      </c>
      <c r="G154" s="119">
        <v>15833.362692272412</v>
      </c>
      <c r="H154" s="119">
        <v>0.31493370324221998</v>
      </c>
      <c r="I154" s="119">
        <v>3.8972554430759997E-2</v>
      </c>
      <c r="J154" s="119" t="s">
        <v>1512</v>
      </c>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row>
    <row r="155" spans="1:36" ht="15.75" customHeight="1" x14ac:dyDescent="0.45">
      <c r="A155" s="125" t="s">
        <v>1586</v>
      </c>
      <c r="B155" s="98">
        <v>8248.0281145173576</v>
      </c>
      <c r="C155" s="119" t="s">
        <v>1585</v>
      </c>
      <c r="D155" s="119">
        <v>70.997810368113264</v>
      </c>
      <c r="E155" s="119">
        <v>5.0556271065087204</v>
      </c>
      <c r="F155" s="119">
        <v>1.4118601077709101</v>
      </c>
      <c r="G155" s="98">
        <v>585.59193598537013</v>
      </c>
      <c r="H155" s="98">
        <v>4.1698954511000003E-2</v>
      </c>
      <c r="I155" s="98">
        <v>1.1645061862660001E-2</v>
      </c>
      <c r="J155" s="98" t="s">
        <v>1512</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row>
    <row r="156" spans="1:36" ht="15.75" customHeight="1" x14ac:dyDescent="0.45">
      <c r="A156" s="125" t="s">
        <v>1587</v>
      </c>
      <c r="B156" s="98">
        <v>8.4583051969128302</v>
      </c>
      <c r="C156" s="119" t="s">
        <v>1585</v>
      </c>
      <c r="D156" s="119">
        <v>89.664789629236893</v>
      </c>
      <c r="E156" s="119">
        <v>9.4999999999205702</v>
      </c>
      <c r="F156" s="119">
        <v>1.42500000052011</v>
      </c>
      <c r="G156" s="98">
        <v>0.75841215610107005</v>
      </c>
      <c r="H156" s="98">
        <v>8.0353899370000004E-5</v>
      </c>
      <c r="I156" s="98">
        <v>1.205308491E-5</v>
      </c>
      <c r="J156" s="98" t="s">
        <v>1512</v>
      </c>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row>
    <row r="157" spans="1:36" ht="15.75" customHeight="1" x14ac:dyDescent="0.45">
      <c r="A157" s="125" t="s">
        <v>1588</v>
      </c>
      <c r="B157" s="98">
        <v>303504.88314650446</v>
      </c>
      <c r="C157" s="119" t="s">
        <v>1585</v>
      </c>
      <c r="D157" s="119">
        <v>50.236464685713393</v>
      </c>
      <c r="E157" s="119">
        <v>0.89999999999999003</v>
      </c>
      <c r="F157" s="119">
        <v>9.0000000000019995E-2</v>
      </c>
      <c r="G157" s="98">
        <v>15247.012344130941</v>
      </c>
      <c r="H157" s="98">
        <v>0.27315439483185</v>
      </c>
      <c r="I157" s="98">
        <v>2.7315439483189999E-2</v>
      </c>
      <c r="J157" s="98" t="s">
        <v>1512</v>
      </c>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row>
    <row r="158" spans="1:36" ht="15.75" customHeight="1" x14ac:dyDescent="0.45">
      <c r="A158" s="125" t="s">
        <v>1625</v>
      </c>
      <c r="B158" s="98" t="s">
        <v>1544</v>
      </c>
      <c r="C158" s="119" t="s">
        <v>1585</v>
      </c>
      <c r="D158" s="119" t="s">
        <v>1558</v>
      </c>
      <c r="E158" s="119" t="s">
        <v>1512</v>
      </c>
      <c r="F158" s="119" t="s">
        <v>1512</v>
      </c>
      <c r="G158" s="98" t="s">
        <v>1544</v>
      </c>
      <c r="H158" s="98" t="s">
        <v>1512</v>
      </c>
      <c r="I158" s="98" t="s">
        <v>1512</v>
      </c>
      <c r="J158" s="98" t="s">
        <v>1512</v>
      </c>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row>
    <row r="159" spans="1:36" ht="15.75" customHeight="1" x14ac:dyDescent="0.45">
      <c r="A159" s="125" t="s">
        <v>1626</v>
      </c>
      <c r="B159" s="98" t="s">
        <v>1544</v>
      </c>
      <c r="C159" s="119" t="s">
        <v>1585</v>
      </c>
      <c r="D159" s="119" t="s">
        <v>1558</v>
      </c>
      <c r="E159" s="119" t="s">
        <v>1512</v>
      </c>
      <c r="F159" s="119" t="s">
        <v>1512</v>
      </c>
      <c r="G159" s="98" t="s">
        <v>1544</v>
      </c>
      <c r="H159" s="98" t="s">
        <v>1512</v>
      </c>
      <c r="I159" s="98" t="s">
        <v>1512</v>
      </c>
      <c r="J159" s="98" t="s">
        <v>1512</v>
      </c>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row>
    <row r="160" spans="1:36" ht="15.75" customHeight="1" x14ac:dyDescent="0.45">
      <c r="A160" s="125" t="s">
        <v>1627</v>
      </c>
      <c r="B160" s="98" t="s">
        <v>1514</v>
      </c>
      <c r="C160" s="119" t="s">
        <v>1585</v>
      </c>
      <c r="D160" s="119" t="s">
        <v>1612</v>
      </c>
      <c r="E160" s="119" t="s">
        <v>1514</v>
      </c>
      <c r="F160" s="119" t="s">
        <v>1514</v>
      </c>
      <c r="G160" s="98" t="s">
        <v>1514</v>
      </c>
      <c r="H160" s="98" t="s">
        <v>1514</v>
      </c>
      <c r="I160" s="98" t="s">
        <v>1514</v>
      </c>
      <c r="J160" s="98" t="s">
        <v>1512</v>
      </c>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row>
    <row r="161" spans="1:36" ht="15.75" customHeight="1" x14ac:dyDescent="0.45">
      <c r="A161" s="125" t="s">
        <v>1517</v>
      </c>
      <c r="B161" s="119">
        <v>46586.599915433631</v>
      </c>
      <c r="C161" s="119" t="s">
        <v>1585</v>
      </c>
      <c r="D161" s="104" t="s">
        <v>285</v>
      </c>
      <c r="E161" s="104" t="s">
        <v>285</v>
      </c>
      <c r="F161" s="104" t="s">
        <v>285</v>
      </c>
      <c r="G161" s="119">
        <v>2361.4498195508245</v>
      </c>
      <c r="H161" s="119">
        <v>4.6172392042799999E-2</v>
      </c>
      <c r="I161" s="119">
        <v>5.5027659779799997E-3</v>
      </c>
      <c r="J161" s="119" t="s">
        <v>1512</v>
      </c>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row>
    <row r="162" spans="1:36" ht="15.75" customHeight="1" x14ac:dyDescent="0.45">
      <c r="A162" s="125" t="s">
        <v>1586</v>
      </c>
      <c r="B162" s="98">
        <v>962.06007968185315</v>
      </c>
      <c r="C162" s="119" t="s">
        <v>1585</v>
      </c>
      <c r="D162" s="119">
        <v>70.99781036811325</v>
      </c>
      <c r="E162" s="119">
        <v>5.0556271065092204</v>
      </c>
      <c r="F162" s="119">
        <v>1.41186010776913</v>
      </c>
      <c r="G162" s="98">
        <v>68.304159099984133</v>
      </c>
      <c r="H162" s="98">
        <v>4.8638170169300003E-3</v>
      </c>
      <c r="I162" s="98">
        <v>1.35829424778E-3</v>
      </c>
      <c r="J162" s="98" t="s">
        <v>1512</v>
      </c>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row>
    <row r="163" spans="1:36" ht="15.75" customHeight="1" x14ac:dyDescent="0.45">
      <c r="A163" s="125" t="s">
        <v>1587</v>
      </c>
      <c r="B163" s="98">
        <v>28.661531824936901</v>
      </c>
      <c r="C163" s="119" t="s">
        <v>1585</v>
      </c>
      <c r="D163" s="119">
        <v>89.664789629237063</v>
      </c>
      <c r="E163" s="119">
        <v>9.5000000001081393</v>
      </c>
      <c r="F163" s="119">
        <v>1.4249999999813301</v>
      </c>
      <c r="G163" s="98">
        <v>2.56993022153465</v>
      </c>
      <c r="H163" s="98">
        <v>2.7228455233999999E-4</v>
      </c>
      <c r="I163" s="98">
        <v>4.0842682850000001E-5</v>
      </c>
      <c r="J163" s="98" t="s">
        <v>1512</v>
      </c>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row>
    <row r="164" spans="1:36" ht="15.75" customHeight="1" x14ac:dyDescent="0.45">
      <c r="A164" s="125" t="s">
        <v>1588</v>
      </c>
      <c r="B164" s="98">
        <v>45595.878303926838</v>
      </c>
      <c r="C164" s="119" t="s">
        <v>1585</v>
      </c>
      <c r="D164" s="119">
        <v>50.236464685713393</v>
      </c>
      <c r="E164" s="119">
        <v>0.89999999999990998</v>
      </c>
      <c r="F164" s="119">
        <v>8.9999999999929997E-2</v>
      </c>
      <c r="G164" s="98">
        <v>2290.5757302293059</v>
      </c>
      <c r="H164" s="98">
        <v>4.1036290473530003E-2</v>
      </c>
      <c r="I164" s="98">
        <v>4.1036290473499999E-3</v>
      </c>
      <c r="J164" s="98" t="s">
        <v>1512</v>
      </c>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row>
    <row r="165" spans="1:36" ht="15.75" customHeight="1" x14ac:dyDescent="0.45">
      <c r="A165" s="125" t="s">
        <v>1628</v>
      </c>
      <c r="B165" s="98" t="s">
        <v>1544</v>
      </c>
      <c r="C165" s="119" t="s">
        <v>1585</v>
      </c>
      <c r="D165" s="119" t="s">
        <v>1558</v>
      </c>
      <c r="E165" s="119" t="s">
        <v>1512</v>
      </c>
      <c r="F165" s="119" t="s">
        <v>1512</v>
      </c>
      <c r="G165" s="98" t="s">
        <v>1544</v>
      </c>
      <c r="H165" s="98" t="s">
        <v>1512</v>
      </c>
      <c r="I165" s="98" t="s">
        <v>1512</v>
      </c>
      <c r="J165" s="98" t="s">
        <v>1512</v>
      </c>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row>
    <row r="166" spans="1:36" ht="15.75" customHeight="1" x14ac:dyDescent="0.45">
      <c r="A166" s="125" t="s">
        <v>1629</v>
      </c>
      <c r="B166" s="98" t="s">
        <v>1544</v>
      </c>
      <c r="C166" s="119" t="s">
        <v>1585</v>
      </c>
      <c r="D166" s="119" t="s">
        <v>1558</v>
      </c>
      <c r="E166" s="119" t="s">
        <v>1512</v>
      </c>
      <c r="F166" s="119" t="s">
        <v>1512</v>
      </c>
      <c r="G166" s="98" t="s">
        <v>1544</v>
      </c>
      <c r="H166" s="98" t="s">
        <v>1512</v>
      </c>
      <c r="I166" s="98" t="s">
        <v>1512</v>
      </c>
      <c r="J166" s="98" t="s">
        <v>1512</v>
      </c>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row>
    <row r="167" spans="1:36" ht="15.75" customHeight="1" x14ac:dyDescent="0.45">
      <c r="A167" s="125" t="s">
        <v>1630</v>
      </c>
      <c r="B167" s="98" t="s">
        <v>1514</v>
      </c>
      <c r="C167" s="119" t="s">
        <v>1585</v>
      </c>
      <c r="D167" s="119" t="s">
        <v>1612</v>
      </c>
      <c r="E167" s="119" t="s">
        <v>1514</v>
      </c>
      <c r="F167" s="119" t="s">
        <v>1514</v>
      </c>
      <c r="G167" s="98" t="s">
        <v>1514</v>
      </c>
      <c r="H167" s="98" t="s">
        <v>1514</v>
      </c>
      <c r="I167" s="98" t="s">
        <v>1514</v>
      </c>
      <c r="J167" s="98" t="s">
        <v>1512</v>
      </c>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row>
    <row r="168" spans="1:36" ht="15.75" customHeight="1" x14ac:dyDescent="0.45">
      <c r="A168" s="125" t="s">
        <v>1518</v>
      </c>
      <c r="B168" s="119">
        <v>1064721.6108940693</v>
      </c>
      <c r="C168" s="119" t="s">
        <v>1585</v>
      </c>
      <c r="D168" s="104" t="s">
        <v>285</v>
      </c>
      <c r="E168" s="104" t="s">
        <v>285</v>
      </c>
      <c r="F168" s="104" t="s">
        <v>285</v>
      </c>
      <c r="G168" s="119">
        <v>59023.328275370499</v>
      </c>
      <c r="H168" s="119">
        <v>2.1554914688364302</v>
      </c>
      <c r="I168" s="119">
        <v>0.30008772315408999</v>
      </c>
      <c r="J168" s="119" t="s">
        <v>1512</v>
      </c>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row>
    <row r="169" spans="1:36" ht="15.75" customHeight="1" x14ac:dyDescent="0.45">
      <c r="A169" s="125" t="s">
        <v>1586</v>
      </c>
      <c r="B169" s="98">
        <v>27205.397027617873</v>
      </c>
      <c r="C169" s="119" t="s">
        <v>1585</v>
      </c>
      <c r="D169" s="119">
        <v>70.997810368113264</v>
      </c>
      <c r="E169" s="119">
        <v>5.0556271065092098</v>
      </c>
      <c r="F169" s="119">
        <v>1.4118601077708</v>
      </c>
      <c r="G169" s="98">
        <v>1931.5236191560459</v>
      </c>
      <c r="H169" s="98">
        <v>0.13754034265616999</v>
      </c>
      <c r="I169" s="98">
        <v>3.8410214779359998E-2</v>
      </c>
      <c r="J169" s="98" t="s">
        <v>1512</v>
      </c>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row>
    <row r="170" spans="1:36" ht="15.75" customHeight="1" x14ac:dyDescent="0.45">
      <c r="A170" s="125" t="s">
        <v>1587</v>
      </c>
      <c r="B170" s="98">
        <v>126068.20159307546</v>
      </c>
      <c r="C170" s="119" t="s">
        <v>1585</v>
      </c>
      <c r="D170" s="119">
        <v>89.664789629236907</v>
      </c>
      <c r="E170" s="119">
        <v>9.5000000000000195</v>
      </c>
      <c r="F170" s="119">
        <v>1.4249999999999801</v>
      </c>
      <c r="G170" s="98">
        <v>11303.878774779339</v>
      </c>
      <c r="H170" s="98">
        <v>1.1976479151342201</v>
      </c>
      <c r="I170" s="98">
        <v>0.17964718727012999</v>
      </c>
      <c r="J170" s="98" t="s">
        <v>1512</v>
      </c>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row>
    <row r="171" spans="1:36" ht="15.75" customHeight="1" x14ac:dyDescent="0.45">
      <c r="A171" s="125" t="s">
        <v>1588</v>
      </c>
      <c r="B171" s="98">
        <v>911448.01227337588</v>
      </c>
      <c r="C171" s="119" t="s">
        <v>1585</v>
      </c>
      <c r="D171" s="119">
        <v>50.236464685713393</v>
      </c>
      <c r="E171" s="119">
        <v>0.9</v>
      </c>
      <c r="F171" s="119">
        <v>0.09</v>
      </c>
      <c r="G171" s="98">
        <v>45787.925881435112</v>
      </c>
      <c r="H171" s="98">
        <v>0.82030321104603998</v>
      </c>
      <c r="I171" s="98">
        <v>8.2030321104599999E-2</v>
      </c>
      <c r="J171" s="98" t="s">
        <v>1512</v>
      </c>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row>
    <row r="172" spans="1:36" ht="15.75" customHeight="1" x14ac:dyDescent="0.45">
      <c r="A172" s="125" t="s">
        <v>1631</v>
      </c>
      <c r="B172" s="98" t="s">
        <v>1544</v>
      </c>
      <c r="C172" s="119" t="s">
        <v>1585</v>
      </c>
      <c r="D172" s="119" t="s">
        <v>1558</v>
      </c>
      <c r="E172" s="119" t="s">
        <v>1512</v>
      </c>
      <c r="F172" s="119" t="s">
        <v>1512</v>
      </c>
      <c r="G172" s="98" t="s">
        <v>1544</v>
      </c>
      <c r="H172" s="98" t="s">
        <v>1512</v>
      </c>
      <c r="I172" s="98" t="s">
        <v>1512</v>
      </c>
      <c r="J172" s="98" t="s">
        <v>1512</v>
      </c>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row>
    <row r="173" spans="1:36" ht="15.75" customHeight="1" x14ac:dyDescent="0.45">
      <c r="A173" s="125" t="s">
        <v>1632</v>
      </c>
      <c r="B173" s="98" t="s">
        <v>1544</v>
      </c>
      <c r="C173" s="119" t="s">
        <v>1585</v>
      </c>
      <c r="D173" s="119" t="s">
        <v>1558</v>
      </c>
      <c r="E173" s="119" t="s">
        <v>1512</v>
      </c>
      <c r="F173" s="119" t="s">
        <v>1512</v>
      </c>
      <c r="G173" s="98" t="s">
        <v>1544</v>
      </c>
      <c r="H173" s="98" t="s">
        <v>1512</v>
      </c>
      <c r="I173" s="98" t="s">
        <v>1512</v>
      </c>
      <c r="J173" s="98" t="s">
        <v>1512</v>
      </c>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row>
    <row r="174" spans="1:36" ht="15.75" customHeight="1" x14ac:dyDescent="0.45">
      <c r="A174" s="125" t="s">
        <v>1633</v>
      </c>
      <c r="B174" s="98" t="s">
        <v>1514</v>
      </c>
      <c r="C174" s="119" t="s">
        <v>1585</v>
      </c>
      <c r="D174" s="119" t="s">
        <v>1612</v>
      </c>
      <c r="E174" s="119" t="s">
        <v>1514</v>
      </c>
      <c r="F174" s="119" t="s">
        <v>1514</v>
      </c>
      <c r="G174" s="98" t="s">
        <v>1514</v>
      </c>
      <c r="H174" s="98" t="s">
        <v>1514</v>
      </c>
      <c r="I174" s="98" t="s">
        <v>1514</v>
      </c>
      <c r="J174" s="98" t="s">
        <v>1512</v>
      </c>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row>
    <row r="175" spans="1:36" ht="15.75" customHeight="1" x14ac:dyDescent="0.45">
      <c r="A175" s="125" t="s">
        <v>1519</v>
      </c>
      <c r="B175" s="119">
        <v>576940.19055243186</v>
      </c>
      <c r="C175" s="119" t="s">
        <v>1585</v>
      </c>
      <c r="D175" s="104" t="s">
        <v>285</v>
      </c>
      <c r="E175" s="104" t="s">
        <v>285</v>
      </c>
      <c r="F175" s="104" t="s">
        <v>285</v>
      </c>
      <c r="G175" s="119">
        <v>39449.929632540938</v>
      </c>
      <c r="H175" s="119">
        <v>2.7785145090735601</v>
      </c>
      <c r="I175" s="119">
        <v>0.44558169692187</v>
      </c>
      <c r="J175" s="119" t="s">
        <v>1512</v>
      </c>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row>
    <row r="176" spans="1:36" ht="15.75" customHeight="1" x14ac:dyDescent="0.45">
      <c r="A176" s="125" t="s">
        <v>1586</v>
      </c>
      <c r="B176" s="98">
        <v>63455.800650217403</v>
      </c>
      <c r="C176" s="119" t="s">
        <v>1585</v>
      </c>
      <c r="D176" s="119">
        <v>70.997810368113264</v>
      </c>
      <c r="E176" s="119">
        <v>5.0556271065093101</v>
      </c>
      <c r="F176" s="119">
        <v>1.4118601077708299</v>
      </c>
      <c r="G176" s="98">
        <v>4505.2229013209335</v>
      </c>
      <c r="H176" s="98">
        <v>0.32080886583249002</v>
      </c>
      <c r="I176" s="98">
        <v>8.9590713544699996E-2</v>
      </c>
      <c r="J176" s="98" t="s">
        <v>1512</v>
      </c>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row>
    <row r="177" spans="1:36" ht="15.75" customHeight="1" x14ac:dyDescent="0.45">
      <c r="A177" s="125" t="s">
        <v>1587</v>
      </c>
      <c r="B177" s="98">
        <v>232042.98748012487</v>
      </c>
      <c r="C177" s="119" t="s">
        <v>1585</v>
      </c>
      <c r="D177" s="119">
        <v>89.664789629236907</v>
      </c>
      <c r="E177" s="119">
        <v>9.5000000000000195</v>
      </c>
      <c r="F177" s="119">
        <v>1.42500000000001</v>
      </c>
      <c r="G177" s="98">
        <v>20806.085657345051</v>
      </c>
      <c r="H177" s="98">
        <v>2.2044083810611901</v>
      </c>
      <c r="I177" s="98">
        <v>0.33066125715917999</v>
      </c>
      <c r="J177" s="98" t="s">
        <v>1512</v>
      </c>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row>
    <row r="178" spans="1:36" ht="15.75" customHeight="1" x14ac:dyDescent="0.45">
      <c r="A178" s="125" t="s">
        <v>1588</v>
      </c>
      <c r="B178" s="98">
        <v>281441.4024220896</v>
      </c>
      <c r="C178" s="119" t="s">
        <v>1585</v>
      </c>
      <c r="D178" s="119">
        <v>50.236464685713393</v>
      </c>
      <c r="E178" s="119">
        <v>0.9</v>
      </c>
      <c r="F178" s="119">
        <v>9.0000000000010003E-2</v>
      </c>
      <c r="G178" s="98">
        <v>14138.621073874954</v>
      </c>
      <c r="H178" s="98">
        <v>0.25329726217988002</v>
      </c>
      <c r="I178" s="98">
        <v>2.5329726217990001E-2</v>
      </c>
      <c r="J178" s="98" t="s">
        <v>1512</v>
      </c>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row>
    <row r="179" spans="1:36" ht="15.75" customHeight="1" x14ac:dyDescent="0.45">
      <c r="A179" s="125" t="s">
        <v>1634</v>
      </c>
      <c r="B179" s="98" t="s">
        <v>1544</v>
      </c>
      <c r="C179" s="119" t="s">
        <v>1585</v>
      </c>
      <c r="D179" s="119" t="s">
        <v>1558</v>
      </c>
      <c r="E179" s="119" t="s">
        <v>1512</v>
      </c>
      <c r="F179" s="119" t="s">
        <v>1512</v>
      </c>
      <c r="G179" s="98" t="s">
        <v>1544</v>
      </c>
      <c r="H179" s="98" t="s">
        <v>1512</v>
      </c>
      <c r="I179" s="98" t="s">
        <v>1512</v>
      </c>
      <c r="J179" s="98" t="s">
        <v>1512</v>
      </c>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row>
    <row r="180" spans="1:36" ht="15.75" customHeight="1" x14ac:dyDescent="0.45">
      <c r="A180" s="125" t="s">
        <v>1635</v>
      </c>
      <c r="B180" s="98" t="s">
        <v>1544</v>
      </c>
      <c r="C180" s="119" t="s">
        <v>1585</v>
      </c>
      <c r="D180" s="119" t="s">
        <v>1558</v>
      </c>
      <c r="E180" s="119" t="s">
        <v>1512</v>
      </c>
      <c r="F180" s="119" t="s">
        <v>1512</v>
      </c>
      <c r="G180" s="98" t="s">
        <v>1544</v>
      </c>
      <c r="H180" s="98" t="s">
        <v>1512</v>
      </c>
      <c r="I180" s="98" t="s">
        <v>1512</v>
      </c>
      <c r="J180" s="98" t="s">
        <v>1512</v>
      </c>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row>
    <row r="181" spans="1:36" ht="15.75" customHeight="1" x14ac:dyDescent="0.45">
      <c r="A181" s="125" t="s">
        <v>1636</v>
      </c>
      <c r="B181" s="98" t="s">
        <v>1514</v>
      </c>
      <c r="C181" s="119" t="s">
        <v>1585</v>
      </c>
      <c r="D181" s="119" t="s">
        <v>1612</v>
      </c>
      <c r="E181" s="119" t="s">
        <v>1514</v>
      </c>
      <c r="F181" s="119" t="s">
        <v>1514</v>
      </c>
      <c r="G181" s="98" t="s">
        <v>1514</v>
      </c>
      <c r="H181" s="98" t="s">
        <v>1514</v>
      </c>
      <c r="I181" s="98" t="s">
        <v>1514</v>
      </c>
      <c r="J181" s="98" t="s">
        <v>1512</v>
      </c>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row>
    <row r="182" spans="1:36" ht="15.75" customHeight="1" x14ac:dyDescent="0.45">
      <c r="A182" s="125" t="s">
        <v>1520</v>
      </c>
      <c r="B182" s="119">
        <v>302209.38649063988</v>
      </c>
      <c r="C182" s="119" t="s">
        <v>1585</v>
      </c>
      <c r="D182" s="104" t="s">
        <v>285</v>
      </c>
      <c r="E182" s="104" t="s">
        <v>285</v>
      </c>
      <c r="F182" s="104" t="s">
        <v>285</v>
      </c>
      <c r="G182" s="119">
        <v>18332.634642509543</v>
      </c>
      <c r="H182" s="119">
        <v>0.95653115776621001</v>
      </c>
      <c r="I182" s="119">
        <v>0.13832804148342001</v>
      </c>
      <c r="J182" s="119" t="s">
        <v>1512</v>
      </c>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row>
    <row r="183" spans="1:36" ht="15.75" customHeight="1" x14ac:dyDescent="0.45">
      <c r="A183" s="125" t="s">
        <v>1586</v>
      </c>
      <c r="B183" s="98">
        <v>7189.8429764791772</v>
      </c>
      <c r="C183" s="119" t="s">
        <v>1585</v>
      </c>
      <c r="D183" s="119">
        <v>70.997810368113264</v>
      </c>
      <c r="E183" s="119">
        <v>5.0556271065087897</v>
      </c>
      <c r="F183" s="119">
        <v>1.4118601077712101</v>
      </c>
      <c r="G183" s="98">
        <v>510.46310822057961</v>
      </c>
      <c r="H183" s="98">
        <v>3.6349165043429998E-2</v>
      </c>
      <c r="I183" s="98">
        <v>1.015105247963E-2</v>
      </c>
      <c r="J183" s="98" t="s">
        <v>1512</v>
      </c>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row>
    <row r="184" spans="1:36" ht="15.75" customHeight="1" x14ac:dyDescent="0.45">
      <c r="A184" s="125" t="s">
        <v>1587</v>
      </c>
      <c r="B184" s="98">
        <v>76123.767855818005</v>
      </c>
      <c r="C184" s="119" t="s">
        <v>1585</v>
      </c>
      <c r="D184" s="119">
        <v>89.664789629236907</v>
      </c>
      <c r="E184" s="119">
        <v>9.4999999999999893</v>
      </c>
      <c r="F184" s="119">
        <v>1.4249999999999901</v>
      </c>
      <c r="G184" s="98">
        <v>6825.6216305767884</v>
      </c>
      <c r="H184" s="98">
        <v>0.72317579463027004</v>
      </c>
      <c r="I184" s="98">
        <v>0.10847636919454</v>
      </c>
      <c r="J184" s="98" t="s">
        <v>1512</v>
      </c>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row>
    <row r="185" spans="1:36" ht="15.75" customHeight="1" x14ac:dyDescent="0.45">
      <c r="A185" s="125" t="s">
        <v>1588</v>
      </c>
      <c r="B185" s="98">
        <v>218895.7756583427</v>
      </c>
      <c r="C185" s="119" t="s">
        <v>1585</v>
      </c>
      <c r="D185" s="119">
        <v>50.236464685713393</v>
      </c>
      <c r="E185" s="119">
        <v>0.90000000000001001</v>
      </c>
      <c r="F185" s="119">
        <v>0.09</v>
      </c>
      <c r="G185" s="98">
        <v>10996.549903712174</v>
      </c>
      <c r="H185" s="98">
        <v>0.19700619809250999</v>
      </c>
      <c r="I185" s="98">
        <v>1.9700619809249999E-2</v>
      </c>
      <c r="J185" s="98" t="s">
        <v>1512</v>
      </c>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row>
    <row r="186" spans="1:36" ht="15.75" customHeight="1" x14ac:dyDescent="0.45">
      <c r="A186" s="125" t="s">
        <v>1637</v>
      </c>
      <c r="B186" s="98" t="s">
        <v>1544</v>
      </c>
      <c r="C186" s="119" t="s">
        <v>1585</v>
      </c>
      <c r="D186" s="119" t="s">
        <v>1558</v>
      </c>
      <c r="E186" s="119" t="s">
        <v>1512</v>
      </c>
      <c r="F186" s="119" t="s">
        <v>1512</v>
      </c>
      <c r="G186" s="98" t="s">
        <v>1544</v>
      </c>
      <c r="H186" s="98" t="s">
        <v>1512</v>
      </c>
      <c r="I186" s="98" t="s">
        <v>1512</v>
      </c>
      <c r="J186" s="98" t="s">
        <v>1512</v>
      </c>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row>
    <row r="187" spans="1:36" ht="15.75" customHeight="1" x14ac:dyDescent="0.45">
      <c r="A187" s="125" t="s">
        <v>1638</v>
      </c>
      <c r="B187" s="98" t="s">
        <v>1544</v>
      </c>
      <c r="C187" s="119" t="s">
        <v>1585</v>
      </c>
      <c r="D187" s="119" t="s">
        <v>1558</v>
      </c>
      <c r="E187" s="119" t="s">
        <v>1512</v>
      </c>
      <c r="F187" s="119" t="s">
        <v>1512</v>
      </c>
      <c r="G187" s="98" t="s">
        <v>1544</v>
      </c>
      <c r="H187" s="98" t="s">
        <v>1512</v>
      </c>
      <c r="I187" s="98" t="s">
        <v>1512</v>
      </c>
      <c r="J187" s="98" t="s">
        <v>1512</v>
      </c>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row>
    <row r="188" spans="1:36" ht="15.75" customHeight="1" x14ac:dyDescent="0.45">
      <c r="A188" s="125" t="s">
        <v>1639</v>
      </c>
      <c r="B188" s="98" t="s">
        <v>1514</v>
      </c>
      <c r="C188" s="119" t="s">
        <v>1585</v>
      </c>
      <c r="D188" s="119" t="s">
        <v>1612</v>
      </c>
      <c r="E188" s="119" t="s">
        <v>1514</v>
      </c>
      <c r="F188" s="119" t="s">
        <v>1514</v>
      </c>
      <c r="G188" s="98" t="s">
        <v>1514</v>
      </c>
      <c r="H188" s="98" t="s">
        <v>1514</v>
      </c>
      <c r="I188" s="98" t="s">
        <v>1514</v>
      </c>
      <c r="J188" s="98" t="s">
        <v>1512</v>
      </c>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row>
    <row r="189" spans="1:36" ht="15.75" customHeight="1" x14ac:dyDescent="0.45">
      <c r="A189" s="125" t="s">
        <v>1521</v>
      </c>
      <c r="B189" s="119">
        <v>587406.00929786405</v>
      </c>
      <c r="C189" s="119" t="s">
        <v>1585</v>
      </c>
      <c r="D189" s="104" t="s">
        <v>285</v>
      </c>
      <c r="E189" s="104" t="s">
        <v>285</v>
      </c>
      <c r="F189" s="104" t="s">
        <v>285</v>
      </c>
      <c r="G189" s="119">
        <v>40277.820146618338</v>
      </c>
      <c r="H189" s="119">
        <v>2.8564332862604398</v>
      </c>
      <c r="I189" s="119">
        <v>0.45243514565912002</v>
      </c>
      <c r="J189" s="119" t="s">
        <v>1512</v>
      </c>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row>
    <row r="190" spans="1:36" ht="15.75" customHeight="1" x14ac:dyDescent="0.45">
      <c r="A190" s="125" t="s">
        <v>1586</v>
      </c>
      <c r="B190" s="98">
        <v>56478.80183368265</v>
      </c>
      <c r="C190" s="119" t="s">
        <v>1585</v>
      </c>
      <c r="D190" s="119">
        <v>70.997810368113264</v>
      </c>
      <c r="E190" s="119">
        <v>5.05562710650924</v>
      </c>
      <c r="F190" s="119">
        <v>1.4118601077708199</v>
      </c>
      <c r="G190" s="98">
        <v>4009.8712624060481</v>
      </c>
      <c r="H190" s="98">
        <v>0.28553576149352999</v>
      </c>
      <c r="I190" s="98">
        <v>7.9740167243670002E-2</v>
      </c>
      <c r="J190" s="98" t="s">
        <v>1512</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row>
    <row r="191" spans="1:36" ht="15.75" customHeight="1" x14ac:dyDescent="0.45">
      <c r="A191" s="125" t="s">
        <v>1587</v>
      </c>
      <c r="B191" s="98">
        <v>243379.42302897022</v>
      </c>
      <c r="C191" s="119" t="s">
        <v>1585</v>
      </c>
      <c r="D191" s="119">
        <v>89.664789629236921</v>
      </c>
      <c r="E191" s="119">
        <v>9.5000000000000107</v>
      </c>
      <c r="F191" s="119">
        <v>1.4249999999999901</v>
      </c>
      <c r="G191" s="98">
        <v>21822.564765977673</v>
      </c>
      <c r="H191" s="98">
        <v>2.3121045187752198</v>
      </c>
      <c r="I191" s="98">
        <v>0.34681567781627998</v>
      </c>
      <c r="J191" s="98" t="s">
        <v>1512</v>
      </c>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row>
    <row r="192" spans="1:36" ht="15.75" customHeight="1" x14ac:dyDescent="0.45">
      <c r="A192" s="125" t="s">
        <v>1588</v>
      </c>
      <c r="B192" s="98">
        <v>287547.78443521122</v>
      </c>
      <c r="C192" s="119" t="s">
        <v>1585</v>
      </c>
      <c r="D192" s="119">
        <v>50.236464685713393</v>
      </c>
      <c r="E192" s="119">
        <v>0.9</v>
      </c>
      <c r="F192" s="119">
        <v>0.09</v>
      </c>
      <c r="G192" s="98">
        <v>14445.384118234615</v>
      </c>
      <c r="H192" s="98">
        <v>0.25879300599168997</v>
      </c>
      <c r="I192" s="98">
        <v>2.5879300599169999E-2</v>
      </c>
      <c r="J192" s="98" t="s">
        <v>1512</v>
      </c>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row>
    <row r="193" spans="1:36" ht="15.75" customHeight="1" x14ac:dyDescent="0.45">
      <c r="A193" s="125" t="s">
        <v>1640</v>
      </c>
      <c r="B193" s="98" t="s">
        <v>1544</v>
      </c>
      <c r="C193" s="119" t="s">
        <v>1585</v>
      </c>
      <c r="D193" s="119" t="s">
        <v>1558</v>
      </c>
      <c r="E193" s="119" t="s">
        <v>1512</v>
      </c>
      <c r="F193" s="119" t="s">
        <v>1512</v>
      </c>
      <c r="G193" s="98" t="s">
        <v>1544</v>
      </c>
      <c r="H193" s="98" t="s">
        <v>1512</v>
      </c>
      <c r="I193" s="98" t="s">
        <v>1512</v>
      </c>
      <c r="J193" s="98" t="s">
        <v>1512</v>
      </c>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row>
    <row r="194" spans="1:36" ht="15.75" customHeight="1" x14ac:dyDescent="0.45">
      <c r="A194" s="125" t="s">
        <v>1641</v>
      </c>
      <c r="B194" s="98" t="s">
        <v>1544</v>
      </c>
      <c r="C194" s="119" t="s">
        <v>1585</v>
      </c>
      <c r="D194" s="119" t="s">
        <v>1558</v>
      </c>
      <c r="E194" s="119" t="s">
        <v>1512</v>
      </c>
      <c r="F194" s="119" t="s">
        <v>1512</v>
      </c>
      <c r="G194" s="98" t="s">
        <v>1544</v>
      </c>
      <c r="H194" s="98" t="s">
        <v>1512</v>
      </c>
      <c r="I194" s="98" t="s">
        <v>1512</v>
      </c>
      <c r="J194" s="98" t="s">
        <v>1512</v>
      </c>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row>
    <row r="195" spans="1:36" ht="15.75" customHeight="1" x14ac:dyDescent="0.45">
      <c r="A195" s="125" t="s">
        <v>1642</v>
      </c>
      <c r="B195" s="98" t="s">
        <v>1514</v>
      </c>
      <c r="C195" s="119" t="s">
        <v>1585</v>
      </c>
      <c r="D195" s="119" t="s">
        <v>1612</v>
      </c>
      <c r="E195" s="119" t="s">
        <v>1514</v>
      </c>
      <c r="F195" s="119" t="s">
        <v>1514</v>
      </c>
      <c r="G195" s="98" t="s">
        <v>1514</v>
      </c>
      <c r="H195" s="98" t="s">
        <v>1514</v>
      </c>
      <c r="I195" s="98" t="s">
        <v>1514</v>
      </c>
      <c r="J195" s="98" t="s">
        <v>1512</v>
      </c>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row>
    <row r="196" spans="1:36" ht="15.75" customHeight="1" x14ac:dyDescent="0.45">
      <c r="A196" s="125" t="s">
        <v>1643</v>
      </c>
      <c r="B196" s="119">
        <v>12230865.563689711</v>
      </c>
      <c r="C196" s="119" t="s">
        <v>1585</v>
      </c>
      <c r="D196" s="104" t="s">
        <v>285</v>
      </c>
      <c r="E196" s="104" t="s">
        <v>285</v>
      </c>
      <c r="F196" s="104" t="s">
        <v>285</v>
      </c>
      <c r="G196" s="119">
        <v>652458.47157614492</v>
      </c>
      <c r="H196" s="119">
        <v>59.754144621617762</v>
      </c>
      <c r="I196" s="119">
        <v>8.3285792939198995</v>
      </c>
      <c r="J196" s="119" t="s">
        <v>1512</v>
      </c>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row>
    <row r="197" spans="1:36" ht="15.75" customHeight="1" x14ac:dyDescent="0.45">
      <c r="A197" s="123" t="s">
        <v>1644</v>
      </c>
      <c r="B197" s="119">
        <v>12230865.563689711</v>
      </c>
      <c r="C197" s="119" t="s">
        <v>1585</v>
      </c>
      <c r="D197" s="104" t="s">
        <v>285</v>
      </c>
      <c r="E197" s="104" t="s">
        <v>285</v>
      </c>
      <c r="F197" s="104" t="s">
        <v>285</v>
      </c>
      <c r="G197" s="119">
        <v>652458.47157614492</v>
      </c>
      <c r="H197" s="119">
        <v>59.754144621617762</v>
      </c>
      <c r="I197" s="119">
        <v>8.3285792939198995</v>
      </c>
      <c r="J197" s="119" t="s">
        <v>1512</v>
      </c>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row>
    <row r="198" spans="1:36" ht="15.75" customHeight="1" x14ac:dyDescent="0.45">
      <c r="A198" s="123" t="s">
        <v>1645</v>
      </c>
      <c r="B198" s="119">
        <v>12230865.563689711</v>
      </c>
      <c r="C198" s="119" t="s">
        <v>1585</v>
      </c>
      <c r="D198" s="104" t="s">
        <v>285</v>
      </c>
      <c r="E198" s="104" t="s">
        <v>285</v>
      </c>
      <c r="F198" s="104" t="s">
        <v>285</v>
      </c>
      <c r="G198" s="119">
        <v>652458.47157614492</v>
      </c>
      <c r="H198" s="119">
        <v>59.754144621617762</v>
      </c>
      <c r="I198" s="119">
        <v>8.3285792939198995</v>
      </c>
      <c r="J198" s="119" t="s">
        <v>1512</v>
      </c>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row>
    <row r="199" spans="1:36" ht="15.75" customHeight="1" x14ac:dyDescent="0.45">
      <c r="A199" s="123" t="s">
        <v>1602</v>
      </c>
      <c r="B199" s="98">
        <v>4402432.2800761349</v>
      </c>
      <c r="C199" s="119" t="s">
        <v>1585</v>
      </c>
      <c r="D199" s="119">
        <v>70.99781036811325</v>
      </c>
      <c r="E199" s="119">
        <v>1.7079767925748599</v>
      </c>
      <c r="F199" s="119">
        <v>0.32670769905941</v>
      </c>
      <c r="G199" s="98">
        <v>312563.05217930587</v>
      </c>
      <c r="H199" s="98">
        <v>7.5192521652524702</v>
      </c>
      <c r="I199" s="98">
        <v>1.43830852048855</v>
      </c>
      <c r="J199" s="98" t="s">
        <v>1512</v>
      </c>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row>
    <row r="200" spans="1:36" ht="15.75" customHeight="1" x14ac:dyDescent="0.45">
      <c r="A200" s="123" t="s">
        <v>1603</v>
      </c>
      <c r="B200" s="98">
        <v>606930.24781780271</v>
      </c>
      <c r="C200" s="119" t="s">
        <v>1585</v>
      </c>
      <c r="D200" s="119">
        <v>89.664789629236864</v>
      </c>
      <c r="E200" s="119">
        <v>9.4999999999999893</v>
      </c>
      <c r="F200" s="119">
        <v>1.425</v>
      </c>
      <c r="G200" s="98">
        <v>54420.272990203877</v>
      </c>
      <c r="H200" s="98">
        <v>5.7658373542691201</v>
      </c>
      <c r="I200" s="98">
        <v>0.86487560314037004</v>
      </c>
      <c r="J200" s="98" t="s">
        <v>1512</v>
      </c>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row>
    <row r="201" spans="1:36" ht="15.75" customHeight="1" x14ac:dyDescent="0.45">
      <c r="A201" s="123" t="s">
        <v>1604</v>
      </c>
      <c r="B201" s="98">
        <v>5682628.1107281148</v>
      </c>
      <c r="C201" s="119" t="s">
        <v>1585</v>
      </c>
      <c r="D201" s="119">
        <v>50.236464685713401</v>
      </c>
      <c r="E201" s="119">
        <v>0.9</v>
      </c>
      <c r="F201" s="119">
        <v>0.09</v>
      </c>
      <c r="G201" s="98">
        <v>285475.14640663518</v>
      </c>
      <c r="H201" s="98">
        <v>5.1143652996553097</v>
      </c>
      <c r="I201" s="98">
        <v>0.51143652996553002</v>
      </c>
      <c r="J201" s="98" t="s">
        <v>1512</v>
      </c>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row>
    <row r="202" spans="1:36" ht="15.75" customHeight="1" x14ac:dyDescent="0.45">
      <c r="A202" s="123" t="s">
        <v>1605</v>
      </c>
      <c r="B202" s="98" t="s">
        <v>1544</v>
      </c>
      <c r="C202" s="119" t="s">
        <v>1585</v>
      </c>
      <c r="D202" s="119" t="s">
        <v>1558</v>
      </c>
      <c r="E202" s="119" t="s">
        <v>1512</v>
      </c>
      <c r="F202" s="119" t="s">
        <v>1512</v>
      </c>
      <c r="G202" s="98" t="s">
        <v>1544</v>
      </c>
      <c r="H202" s="98" t="s">
        <v>1512</v>
      </c>
      <c r="I202" s="98" t="s">
        <v>1512</v>
      </c>
      <c r="J202" s="98" t="s">
        <v>1512</v>
      </c>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row>
    <row r="203" spans="1:36" ht="15.75" customHeight="1" x14ac:dyDescent="0.45">
      <c r="A203" s="123" t="s">
        <v>1606</v>
      </c>
      <c r="B203" s="98" t="s">
        <v>1544</v>
      </c>
      <c r="C203" s="119" t="s">
        <v>1585</v>
      </c>
      <c r="D203" s="119" t="s">
        <v>1558</v>
      </c>
      <c r="E203" s="119" t="s">
        <v>1512</v>
      </c>
      <c r="F203" s="119" t="s">
        <v>1512</v>
      </c>
      <c r="G203" s="98" t="s">
        <v>1544</v>
      </c>
      <c r="H203" s="98" t="s">
        <v>1512</v>
      </c>
      <c r="I203" s="98" t="s">
        <v>1512</v>
      </c>
      <c r="J203" s="98" t="s">
        <v>1512</v>
      </c>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row>
    <row r="204" spans="1:36" ht="15.75" customHeight="1" x14ac:dyDescent="0.45">
      <c r="A204" s="123" t="s">
        <v>312</v>
      </c>
      <c r="B204" s="98">
        <v>1538874.9250676585</v>
      </c>
      <c r="C204" s="119" t="s">
        <v>1585</v>
      </c>
      <c r="D204" s="119">
        <v>88.855499101210185</v>
      </c>
      <c r="E204" s="119">
        <v>26.87332747372087</v>
      </c>
      <c r="F204" s="119">
        <v>3.58311032982945</v>
      </c>
      <c r="G204" s="98">
        <v>136737.49952122421</v>
      </c>
      <c r="H204" s="98">
        <v>41.354689802440859</v>
      </c>
      <c r="I204" s="98">
        <v>5.5139586403254501</v>
      </c>
      <c r="J204" s="98" t="s">
        <v>1512</v>
      </c>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row>
    <row r="205" spans="1:36" ht="15.75" customHeight="1" x14ac:dyDescent="0.45">
      <c r="A205" s="126" t="s">
        <v>1646</v>
      </c>
      <c r="B205" s="119">
        <v>27489513.029265914</v>
      </c>
      <c r="C205" s="119" t="s">
        <v>1585</v>
      </c>
      <c r="D205" s="104" t="s">
        <v>285</v>
      </c>
      <c r="E205" s="104" t="s">
        <v>285</v>
      </c>
      <c r="F205" s="104" t="s">
        <v>285</v>
      </c>
      <c r="G205" s="119">
        <v>1859466.9798027051</v>
      </c>
      <c r="H205" s="119">
        <v>112.10995382572003</v>
      </c>
      <c r="I205" s="119">
        <v>119.15962664184737</v>
      </c>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row>
    <row r="206" spans="1:36" ht="15.75" customHeight="1" x14ac:dyDescent="0.45">
      <c r="A206" s="120" t="s">
        <v>1586</v>
      </c>
      <c r="B206" s="119">
        <v>26831260.517648738</v>
      </c>
      <c r="C206" s="119" t="s">
        <v>1585</v>
      </c>
      <c r="D206" s="119">
        <v>68.069806096035649</v>
      </c>
      <c r="E206" s="119">
        <v>4.1424722658812003</v>
      </c>
      <c r="F206" s="119">
        <v>4.4376281225988903</v>
      </c>
      <c r="G206" s="119">
        <v>1826398.7007485665</v>
      </c>
      <c r="H206" s="119">
        <v>111.14775255299327</v>
      </c>
      <c r="I206" s="119">
        <v>119.06715623789536</v>
      </c>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row>
    <row r="207" spans="1:36" ht="15.75" customHeight="1" x14ac:dyDescent="0.45">
      <c r="A207" s="120" t="s">
        <v>1587</v>
      </c>
      <c r="B207" s="119" t="s">
        <v>1544</v>
      </c>
      <c r="C207" s="119" t="s">
        <v>1585</v>
      </c>
      <c r="D207" s="119" t="s">
        <v>1544</v>
      </c>
      <c r="E207" s="119" t="s">
        <v>1544</v>
      </c>
      <c r="F207" s="119" t="s">
        <v>1544</v>
      </c>
      <c r="G207" s="119" t="s">
        <v>1544</v>
      </c>
      <c r="H207" s="119" t="s">
        <v>1544</v>
      </c>
      <c r="I207" s="119" t="s">
        <v>1544</v>
      </c>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row>
    <row r="208" spans="1:36" ht="15.75" customHeight="1" x14ac:dyDescent="0.45">
      <c r="A208" s="120" t="s">
        <v>1588</v>
      </c>
      <c r="B208" s="119">
        <v>658252.51161717589</v>
      </c>
      <c r="C208" s="119" t="s">
        <v>1585</v>
      </c>
      <c r="D208" s="119">
        <v>50.236464685713393</v>
      </c>
      <c r="E208" s="119">
        <v>1.4484510528589101</v>
      </c>
      <c r="F208" s="119">
        <v>0.12553598721921999</v>
      </c>
      <c r="G208" s="119">
        <v>33068.279054138402</v>
      </c>
      <c r="H208" s="119">
        <v>0.95344654349892</v>
      </c>
      <c r="I208" s="119">
        <v>8.2634378885390006E-2</v>
      </c>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row>
    <row r="209" spans="1:36" ht="15.75" customHeight="1" x14ac:dyDescent="0.45">
      <c r="A209" s="120" t="s">
        <v>1647</v>
      </c>
      <c r="B209" s="119" t="s">
        <v>1619</v>
      </c>
      <c r="C209" s="119" t="s">
        <v>1585</v>
      </c>
      <c r="D209" s="119" t="s">
        <v>1619</v>
      </c>
      <c r="E209" s="119" t="s">
        <v>1648</v>
      </c>
      <c r="F209" s="119" t="s">
        <v>1648</v>
      </c>
      <c r="G209" s="119" t="s">
        <v>1619</v>
      </c>
      <c r="H209" s="119" t="s">
        <v>1648</v>
      </c>
      <c r="I209" s="119" t="s">
        <v>1648</v>
      </c>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row>
    <row r="210" spans="1:36" ht="15.75" customHeight="1" x14ac:dyDescent="0.45">
      <c r="A210" s="120" t="s">
        <v>1649</v>
      </c>
      <c r="B210" s="119" t="s">
        <v>1619</v>
      </c>
      <c r="C210" s="119" t="s">
        <v>1585</v>
      </c>
      <c r="D210" s="119" t="s">
        <v>1619</v>
      </c>
      <c r="E210" s="119" t="s">
        <v>1619</v>
      </c>
      <c r="F210" s="119" t="s">
        <v>1619</v>
      </c>
      <c r="G210" s="119" t="s">
        <v>1619</v>
      </c>
      <c r="H210" s="119">
        <v>8.7547292278300007E-3</v>
      </c>
      <c r="I210" s="119">
        <v>9.8360250666199994E-3</v>
      </c>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row>
    <row r="211" spans="1:36" ht="15.75" customHeight="1" x14ac:dyDescent="0.45">
      <c r="A211" s="120" t="s">
        <v>1650</v>
      </c>
      <c r="B211" s="119">
        <v>2520593.7655260009</v>
      </c>
      <c r="C211" s="119" t="s">
        <v>1585</v>
      </c>
      <c r="D211" s="104" t="s">
        <v>285</v>
      </c>
      <c r="E211" s="104" t="s">
        <v>285</v>
      </c>
      <c r="F211" s="104" t="s">
        <v>285</v>
      </c>
      <c r="G211" s="119">
        <v>171223.03700227189</v>
      </c>
      <c r="H211" s="119">
        <v>2.0771880881664</v>
      </c>
      <c r="I211" s="119">
        <v>5.2994341437007098</v>
      </c>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row>
    <row r="212" spans="1:36" ht="15.75" customHeight="1" x14ac:dyDescent="0.45">
      <c r="A212" s="120" t="s">
        <v>1651</v>
      </c>
      <c r="B212" s="98">
        <v>37296.193325856322</v>
      </c>
      <c r="C212" s="119" t="s">
        <v>1585</v>
      </c>
      <c r="D212" s="119">
        <v>65.528560814054615</v>
      </c>
      <c r="E212" s="119">
        <v>55.694372613795643</v>
      </c>
      <c r="F212" s="119">
        <v>0.84385413051206004</v>
      </c>
      <c r="G212" s="98">
        <v>2443.9658724861142</v>
      </c>
      <c r="H212" s="98">
        <v>2.0771880881664</v>
      </c>
      <c r="I212" s="98">
        <v>3.1472546790399999E-2</v>
      </c>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row>
    <row r="213" spans="1:36" ht="15.75" customHeight="1" x14ac:dyDescent="0.45">
      <c r="A213" s="120" t="s">
        <v>1652</v>
      </c>
      <c r="B213" s="98">
        <v>2483297.5722001446</v>
      </c>
      <c r="C213" s="119" t="s">
        <v>1585</v>
      </c>
      <c r="D213" s="119">
        <v>67.965705366615154</v>
      </c>
      <c r="E213" s="119" t="s">
        <v>1544</v>
      </c>
      <c r="F213" s="119">
        <v>2.1213573660618601</v>
      </c>
      <c r="G213" s="98">
        <v>168779.07112978576</v>
      </c>
      <c r="H213" s="98" t="s">
        <v>1544</v>
      </c>
      <c r="I213" s="98">
        <v>5.2679615969103102</v>
      </c>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row>
    <row r="214" spans="1:36" ht="15.75" customHeight="1" x14ac:dyDescent="0.45">
      <c r="A214" s="120" t="s">
        <v>312</v>
      </c>
      <c r="B214" s="98" t="s">
        <v>1544</v>
      </c>
      <c r="C214" s="119" t="s">
        <v>1585</v>
      </c>
      <c r="D214" s="119" t="s">
        <v>1544</v>
      </c>
      <c r="E214" s="119" t="s">
        <v>1544</v>
      </c>
      <c r="F214" s="119" t="s">
        <v>1544</v>
      </c>
      <c r="G214" s="98" t="s">
        <v>1544</v>
      </c>
      <c r="H214" s="98" t="s">
        <v>1544</v>
      </c>
      <c r="I214" s="98" t="s">
        <v>1544</v>
      </c>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row>
    <row r="215" spans="1:36" ht="15.75" customHeight="1" x14ac:dyDescent="0.45">
      <c r="A215" s="120" t="s">
        <v>1653</v>
      </c>
      <c r="B215" s="119">
        <v>23127210.215754304</v>
      </c>
      <c r="C215" s="119" t="s">
        <v>1585</v>
      </c>
      <c r="D215" s="104" t="s">
        <v>285</v>
      </c>
      <c r="E215" s="104" t="s">
        <v>285</v>
      </c>
      <c r="F215" s="104" t="s">
        <v>285</v>
      </c>
      <c r="G215" s="119">
        <v>1572232.9272417671</v>
      </c>
      <c r="H215" s="119">
        <v>90.918676569216615</v>
      </c>
      <c r="I215" s="119">
        <v>106.09253998282303</v>
      </c>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row>
    <row r="216" spans="1:36" ht="15.75" customHeight="1" x14ac:dyDescent="0.45">
      <c r="A216" s="120" t="s">
        <v>1654</v>
      </c>
      <c r="B216" s="119">
        <v>17380108.916861504</v>
      </c>
      <c r="C216" s="119" t="s">
        <v>1585</v>
      </c>
      <c r="D216" s="119">
        <v>67.295257514422005</v>
      </c>
      <c r="E216" s="119">
        <v>5.1067261352384099</v>
      </c>
      <c r="F216" s="119">
        <v>6.0353712208872601</v>
      </c>
      <c r="G216" s="119">
        <v>1169598.9051888972</v>
      </c>
      <c r="H216" s="119">
        <v>88.755456439026844</v>
      </c>
      <c r="I216" s="119">
        <v>104.89540917271189</v>
      </c>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row>
    <row r="217" spans="1:36" ht="15.75" customHeight="1" x14ac:dyDescent="0.45">
      <c r="A217" s="120" t="s">
        <v>1655</v>
      </c>
      <c r="B217" s="119">
        <v>5709315.2607636722</v>
      </c>
      <c r="C217" s="119" t="s">
        <v>1585</v>
      </c>
      <c r="D217" s="119">
        <v>70.097394827971897</v>
      </c>
      <c r="E217" s="119">
        <v>0.18532634059479999</v>
      </c>
      <c r="F217" s="119">
        <v>0.18256171281729</v>
      </c>
      <c r="G217" s="119">
        <v>400208.12603111647</v>
      </c>
      <c r="H217" s="119">
        <v>1.0580865045793899</v>
      </c>
      <c r="I217" s="119">
        <v>1.0423023730188901</v>
      </c>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row>
    <row r="218" spans="1:36" ht="15.75" customHeight="1" x14ac:dyDescent="0.45">
      <c r="A218" s="120" t="s">
        <v>1656</v>
      </c>
      <c r="B218" s="119">
        <v>24144.953187208703</v>
      </c>
      <c r="C218" s="119" t="s">
        <v>1585</v>
      </c>
      <c r="D218" s="119">
        <v>72.090267738278882</v>
      </c>
      <c r="E218" s="119">
        <v>0.84902561957917</v>
      </c>
      <c r="F218" s="119">
        <v>2.1314457252227701</v>
      </c>
      <c r="G218" s="119">
        <v>1740.6161397940853</v>
      </c>
      <c r="H218" s="119">
        <v>2.0499683839480001E-2</v>
      </c>
      <c r="I218" s="119">
        <v>5.1463657256580003E-2</v>
      </c>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row>
    <row r="219" spans="1:36" ht="15.75" customHeight="1" x14ac:dyDescent="0.45">
      <c r="A219" s="120" t="s">
        <v>1657</v>
      </c>
      <c r="B219" s="119" t="s">
        <v>1619</v>
      </c>
      <c r="C219" s="119" t="s">
        <v>1585</v>
      </c>
      <c r="D219" s="104" t="s">
        <v>285</v>
      </c>
      <c r="E219" s="104" t="s">
        <v>285</v>
      </c>
      <c r="F219" s="104" t="s">
        <v>285</v>
      </c>
      <c r="G219" s="119" t="s">
        <v>1619</v>
      </c>
      <c r="H219" s="119">
        <v>0.12243266904415</v>
      </c>
      <c r="I219" s="119">
        <v>1.089437588365E-2</v>
      </c>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row>
    <row r="220" spans="1:36" ht="15.75" customHeight="1" x14ac:dyDescent="0.45">
      <c r="A220" s="120" t="s">
        <v>1588</v>
      </c>
      <c r="B220" s="119">
        <v>13641.084941916404</v>
      </c>
      <c r="C220" s="119" t="s">
        <v>1585</v>
      </c>
      <c r="D220" s="119">
        <v>50.236464685713393</v>
      </c>
      <c r="E220" s="119">
        <v>69.895213434905315</v>
      </c>
      <c r="F220" s="119">
        <v>6.05775707997174</v>
      </c>
      <c r="G220" s="119">
        <v>685.2798819594002</v>
      </c>
      <c r="H220" s="119">
        <v>0.95344654349892</v>
      </c>
      <c r="I220" s="119">
        <v>8.2634378885390006E-2</v>
      </c>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row>
    <row r="221" spans="1:36" ht="15.75" customHeight="1" x14ac:dyDescent="0.45">
      <c r="A221" s="120" t="s">
        <v>1658</v>
      </c>
      <c r="B221" s="119" t="s">
        <v>1514</v>
      </c>
      <c r="C221" s="119" t="s">
        <v>1585</v>
      </c>
      <c r="D221" s="119" t="s">
        <v>1514</v>
      </c>
      <c r="E221" s="119" t="s">
        <v>1514</v>
      </c>
      <c r="F221" s="119" t="s">
        <v>1514</v>
      </c>
      <c r="G221" s="119" t="s">
        <v>1514</v>
      </c>
      <c r="H221" s="119">
        <v>8.7547292278300007E-3</v>
      </c>
      <c r="I221" s="119">
        <v>9.8360250666199994E-3</v>
      </c>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row>
    <row r="222" spans="1:36" ht="15.75" customHeight="1" x14ac:dyDescent="0.45">
      <c r="A222" s="120" t="s">
        <v>1659</v>
      </c>
      <c r="B222" s="119" t="s">
        <v>1619</v>
      </c>
      <c r="C222" s="119" t="s">
        <v>1585</v>
      </c>
      <c r="D222" s="104" t="s">
        <v>285</v>
      </c>
      <c r="E222" s="104" t="s">
        <v>285</v>
      </c>
      <c r="F222" s="104" t="s">
        <v>285</v>
      </c>
      <c r="G222" s="119" t="s">
        <v>1619</v>
      </c>
      <c r="H222" s="119" t="s">
        <v>1619</v>
      </c>
      <c r="I222" s="119" t="s">
        <v>1619</v>
      </c>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row>
    <row r="223" spans="1:36" ht="15.75" customHeight="1" x14ac:dyDescent="0.45">
      <c r="A223" s="120" t="s">
        <v>1660</v>
      </c>
      <c r="B223" s="119">
        <v>9806787.4063548855</v>
      </c>
      <c r="C223" s="119" t="s">
        <v>1585</v>
      </c>
      <c r="D223" s="104" t="s">
        <v>285</v>
      </c>
      <c r="E223" s="104" t="s">
        <v>285</v>
      </c>
      <c r="F223" s="104" t="s">
        <v>285</v>
      </c>
      <c r="G223" s="119">
        <v>660115.16386211955</v>
      </c>
      <c r="H223" s="119">
        <v>49.428185721390562</v>
      </c>
      <c r="I223" s="119">
        <v>52.590165369053807</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row>
    <row r="224" spans="1:36" ht="15.75" customHeight="1" x14ac:dyDescent="0.45">
      <c r="A224" s="120" t="s">
        <v>1654</v>
      </c>
      <c r="B224" s="98">
        <v>9745864.8996720035</v>
      </c>
      <c r="C224" s="119" t="s">
        <v>1585</v>
      </c>
      <c r="D224" s="119">
        <v>67.295257514422005</v>
      </c>
      <c r="E224" s="119">
        <v>5.0667002137078603</v>
      </c>
      <c r="F224" s="119">
        <v>5.3945407426230796</v>
      </c>
      <c r="G224" s="98">
        <v>655850.48812419409</v>
      </c>
      <c r="H224" s="98">
        <v>49.379375769936111</v>
      </c>
      <c r="I224" s="98">
        <v>52.574465273380838</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row>
    <row r="225" spans="1:36" ht="15.75" customHeight="1" x14ac:dyDescent="0.45">
      <c r="A225" s="120" t="s">
        <v>1655</v>
      </c>
      <c r="B225" s="98">
        <v>60503.067046264565</v>
      </c>
      <c r="C225" s="119" t="s">
        <v>1585</v>
      </c>
      <c r="D225" s="119">
        <v>70.097394827971897</v>
      </c>
      <c r="E225" s="119">
        <v>6.9358097265070001E-2</v>
      </c>
      <c r="F225" s="119">
        <v>0.15245062458580999</v>
      </c>
      <c r="G225" s="98">
        <v>4241.107379045262</v>
      </c>
      <c r="H225" s="98">
        <v>4.1963776090300003E-3</v>
      </c>
      <c r="I225" s="98">
        <v>9.2237303605599997E-3</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row>
    <row r="226" spans="1:36" ht="15.75" customHeight="1" x14ac:dyDescent="0.45">
      <c r="A226" s="120" t="s">
        <v>1656</v>
      </c>
      <c r="B226" s="98">
        <v>114.26818396252207</v>
      </c>
      <c r="C226" s="119" t="s">
        <v>1585</v>
      </c>
      <c r="D226" s="119">
        <v>72.090267738278868</v>
      </c>
      <c r="E226" s="119">
        <v>1.0891393279761801</v>
      </c>
      <c r="F226" s="119">
        <v>1.97228311709161</v>
      </c>
      <c r="G226" s="98">
        <v>8.2376239758251195</v>
      </c>
      <c r="H226" s="98">
        <v>1.2445397309E-4</v>
      </c>
      <c r="I226" s="98">
        <v>2.2536921004999999E-4</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row>
    <row r="227" spans="1:36" ht="15.75" customHeight="1" x14ac:dyDescent="0.45">
      <c r="A227" s="120" t="s">
        <v>1661</v>
      </c>
      <c r="B227" s="119" t="s">
        <v>1514</v>
      </c>
      <c r="C227" s="119" t="s">
        <v>1585</v>
      </c>
      <c r="D227" s="104" t="s">
        <v>285</v>
      </c>
      <c r="E227" s="104" t="s">
        <v>285</v>
      </c>
      <c r="F227" s="104" t="s">
        <v>285</v>
      </c>
      <c r="G227" s="119" t="s">
        <v>1514</v>
      </c>
      <c r="H227" s="119" t="s">
        <v>1544</v>
      </c>
      <c r="I227" s="119" t="s">
        <v>1544</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row>
    <row r="228" spans="1:36" ht="15.75" customHeight="1" x14ac:dyDescent="0.45">
      <c r="A228" s="123" t="s">
        <v>1662</v>
      </c>
      <c r="B228" s="98" t="s">
        <v>1514</v>
      </c>
      <c r="C228" s="119" t="s">
        <v>1585</v>
      </c>
      <c r="D228" s="119" t="s">
        <v>1514</v>
      </c>
      <c r="E228" s="119" t="s">
        <v>1544</v>
      </c>
      <c r="F228" s="119" t="s">
        <v>1544</v>
      </c>
      <c r="G228" s="98" t="s">
        <v>1514</v>
      </c>
      <c r="H228" s="98" t="s">
        <v>1544</v>
      </c>
      <c r="I228" s="98" t="s">
        <v>1544</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row>
    <row r="229" spans="1:36" ht="15.75" customHeight="1" x14ac:dyDescent="0.45">
      <c r="A229" s="120" t="s">
        <v>1588</v>
      </c>
      <c r="B229" s="98">
        <v>305.17145265468201</v>
      </c>
      <c r="C229" s="119" t="s">
        <v>1585</v>
      </c>
      <c r="D229" s="119">
        <v>50.236464685713393</v>
      </c>
      <c r="E229" s="119">
        <v>136.5139886132165</v>
      </c>
      <c r="F229" s="119">
        <v>9.2703096403358707</v>
      </c>
      <c r="G229" s="98">
        <v>15.33073490437479</v>
      </c>
      <c r="H229" s="98">
        <v>4.1660172212779997E-2</v>
      </c>
      <c r="I229" s="98">
        <v>2.8290338595000001E-3</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row>
    <row r="230" spans="1:36" ht="15.75" customHeight="1" x14ac:dyDescent="0.45">
      <c r="A230" s="120" t="s">
        <v>1663</v>
      </c>
      <c r="B230" s="98" t="s">
        <v>1514</v>
      </c>
      <c r="C230" s="119" t="s">
        <v>1585</v>
      </c>
      <c r="D230" s="119" t="s">
        <v>1514</v>
      </c>
      <c r="E230" s="119" t="s">
        <v>1514</v>
      </c>
      <c r="F230" s="119" t="s">
        <v>1514</v>
      </c>
      <c r="G230" s="98" t="s">
        <v>1514</v>
      </c>
      <c r="H230" s="98">
        <v>2.8289476595500002E-3</v>
      </c>
      <c r="I230" s="98">
        <v>3.4219622428600001E-3</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row>
    <row r="231" spans="1:36" ht="15.75" customHeight="1" x14ac:dyDescent="0.45">
      <c r="A231" s="120" t="s">
        <v>1664</v>
      </c>
      <c r="B231" s="119" t="s">
        <v>1514</v>
      </c>
      <c r="C231" s="119" t="s">
        <v>1585</v>
      </c>
      <c r="D231" s="104" t="s">
        <v>285</v>
      </c>
      <c r="E231" s="104" t="s">
        <v>285</v>
      </c>
      <c r="F231" s="104" t="s">
        <v>285</v>
      </c>
      <c r="G231" s="119" t="s">
        <v>1514</v>
      </c>
      <c r="H231" s="119" t="s">
        <v>1514</v>
      </c>
      <c r="I231" s="119" t="s">
        <v>1514</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row>
    <row r="232" spans="1:36" ht="15.75" customHeight="1" x14ac:dyDescent="0.45">
      <c r="A232" s="123" t="s">
        <v>423</v>
      </c>
      <c r="B232" s="98" t="s">
        <v>1514</v>
      </c>
      <c r="C232" s="119" t="s">
        <v>1585</v>
      </c>
      <c r="D232" s="119" t="s">
        <v>1514</v>
      </c>
      <c r="E232" s="119" t="s">
        <v>1514</v>
      </c>
      <c r="F232" s="119" t="s">
        <v>1514</v>
      </c>
      <c r="G232" s="98" t="s">
        <v>1514</v>
      </c>
      <c r="H232" s="98" t="s">
        <v>1514</v>
      </c>
      <c r="I232" s="98" t="s">
        <v>1514</v>
      </c>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row>
    <row r="233" spans="1:36" ht="15.75" customHeight="1" x14ac:dyDescent="0.45">
      <c r="A233" s="120" t="s">
        <v>1665</v>
      </c>
      <c r="B233" s="119">
        <v>7460732.4797155969</v>
      </c>
      <c r="C233" s="119" t="s">
        <v>1585</v>
      </c>
      <c r="D233" s="104" t="s">
        <v>285</v>
      </c>
      <c r="E233" s="104" t="s">
        <v>285</v>
      </c>
      <c r="F233" s="104" t="s">
        <v>285</v>
      </c>
      <c r="G233" s="119">
        <v>503114.41119106411</v>
      </c>
      <c r="H233" s="119">
        <v>35.311697517631139</v>
      </c>
      <c r="I233" s="119">
        <v>49.30096489571833</v>
      </c>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row>
    <row r="234" spans="1:36" ht="15.75" customHeight="1" x14ac:dyDescent="0.45">
      <c r="A234" s="120" t="s">
        <v>1654</v>
      </c>
      <c r="B234" s="98">
        <v>7087324.4595103394</v>
      </c>
      <c r="C234" s="119" t="s">
        <v>1585</v>
      </c>
      <c r="D234" s="119">
        <v>67.295257514421991</v>
      </c>
      <c r="E234" s="119">
        <v>4.9666858590125704</v>
      </c>
      <c r="F234" s="119">
        <v>6.9453794395439798</v>
      </c>
      <c r="G234" s="98">
        <v>476943.32459100994</v>
      </c>
      <c r="H234" s="98">
        <v>35.200514171283913</v>
      </c>
      <c r="I234" s="98">
        <v>49.224157582460293</v>
      </c>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row>
    <row r="235" spans="1:36" ht="15.75" customHeight="1" x14ac:dyDescent="0.45">
      <c r="A235" s="120" t="s">
        <v>1655</v>
      </c>
      <c r="B235" s="98">
        <v>368052.82160106598</v>
      </c>
      <c r="C235" s="119" t="s">
        <v>1585</v>
      </c>
      <c r="D235" s="119">
        <v>70.097394827971897</v>
      </c>
      <c r="E235" s="119">
        <v>0.10819519680228</v>
      </c>
      <c r="F235" s="119">
        <v>0.16837924086278</v>
      </c>
      <c r="G235" s="98">
        <v>25799.543953319026</v>
      </c>
      <c r="H235" s="98">
        <v>3.9821547466759998E-2</v>
      </c>
      <c r="I235" s="98">
        <v>6.1972454698590002E-2</v>
      </c>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row>
    <row r="236" spans="1:36" ht="15.75" customHeight="1" x14ac:dyDescent="0.45">
      <c r="A236" s="120" t="s">
        <v>1656</v>
      </c>
      <c r="B236" s="98">
        <v>4691.0096574088002</v>
      </c>
      <c r="C236" s="119" t="s">
        <v>1585</v>
      </c>
      <c r="D236" s="119">
        <v>72.090267738278897</v>
      </c>
      <c r="E236" s="119">
        <v>0.78705068879763995</v>
      </c>
      <c r="F236" s="119">
        <v>1.42524169855644</v>
      </c>
      <c r="G236" s="98">
        <v>338.17614216545235</v>
      </c>
      <c r="H236" s="98">
        <v>3.6920623820200001E-3</v>
      </c>
      <c r="I236" s="98">
        <v>6.68582257207E-3</v>
      </c>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row>
    <row r="237" spans="1:36" ht="15.75" customHeight="1" x14ac:dyDescent="0.45">
      <c r="A237" s="120" t="s">
        <v>1666</v>
      </c>
      <c r="B237" s="119" t="s">
        <v>1514</v>
      </c>
      <c r="C237" s="119" t="s">
        <v>1585</v>
      </c>
      <c r="D237" s="104" t="s">
        <v>285</v>
      </c>
      <c r="E237" s="104" t="s">
        <v>285</v>
      </c>
      <c r="F237" s="104" t="s">
        <v>285</v>
      </c>
      <c r="G237" s="119" t="s">
        <v>1514</v>
      </c>
      <c r="H237" s="119">
        <v>1.9841982235E-4</v>
      </c>
      <c r="I237" s="119">
        <v>1.347417368E-5</v>
      </c>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row>
    <row r="238" spans="1:36" ht="15.75" customHeight="1" x14ac:dyDescent="0.45">
      <c r="A238" s="123" t="s">
        <v>1662</v>
      </c>
      <c r="B238" s="98" t="s">
        <v>1514</v>
      </c>
      <c r="C238" s="119" t="s">
        <v>1585</v>
      </c>
      <c r="D238" s="119" t="s">
        <v>1514</v>
      </c>
      <c r="E238" s="119" t="s">
        <v>1514</v>
      </c>
      <c r="F238" s="119" t="s">
        <v>1514</v>
      </c>
      <c r="G238" s="98" t="s">
        <v>1514</v>
      </c>
      <c r="H238" s="98">
        <v>1.9841982235E-4</v>
      </c>
      <c r="I238" s="98">
        <v>1.347417368E-5</v>
      </c>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row>
    <row r="239" spans="1:36" ht="15.75" customHeight="1" x14ac:dyDescent="0.45">
      <c r="A239" s="120" t="s">
        <v>1588</v>
      </c>
      <c r="B239" s="98">
        <v>664.18894678294691</v>
      </c>
      <c r="C239" s="119" t="s">
        <v>1585</v>
      </c>
      <c r="D239" s="119">
        <v>50.236464685713393</v>
      </c>
      <c r="E239" s="119">
        <v>96.925729311403344</v>
      </c>
      <c r="F239" s="119">
        <v>6.5819739937325998</v>
      </c>
      <c r="G239" s="98">
        <v>33.366504569702677</v>
      </c>
      <c r="H239" s="98">
        <v>6.4376998067510002E-2</v>
      </c>
      <c r="I239" s="98">
        <v>4.3716743746500001E-3</v>
      </c>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row>
    <row r="240" spans="1:36" ht="15.75" customHeight="1" x14ac:dyDescent="0.45">
      <c r="A240" s="120" t="s">
        <v>1667</v>
      </c>
      <c r="B240" s="98" t="s">
        <v>1514</v>
      </c>
      <c r="C240" s="119" t="s">
        <v>1585</v>
      </c>
      <c r="D240" s="119" t="s">
        <v>1514</v>
      </c>
      <c r="E240" s="119" t="s">
        <v>1514</v>
      </c>
      <c r="F240" s="119" t="s">
        <v>1514</v>
      </c>
      <c r="G240" s="98" t="s">
        <v>1514</v>
      </c>
      <c r="H240" s="98">
        <v>3.09431860859E-3</v>
      </c>
      <c r="I240" s="98">
        <v>3.76388743905E-3</v>
      </c>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row>
    <row r="241" spans="1:36" ht="15.75" customHeight="1" x14ac:dyDescent="0.45">
      <c r="A241" s="120" t="s">
        <v>1668</v>
      </c>
      <c r="B241" s="119" t="s">
        <v>1544</v>
      </c>
      <c r="C241" s="119" t="s">
        <v>1585</v>
      </c>
      <c r="D241" s="104" t="s">
        <v>285</v>
      </c>
      <c r="E241" s="104" t="s">
        <v>285</v>
      </c>
      <c r="F241" s="104" t="s">
        <v>285</v>
      </c>
      <c r="G241" s="119" t="s">
        <v>1544</v>
      </c>
      <c r="H241" s="119" t="s">
        <v>1544</v>
      </c>
      <c r="I241" s="119" t="s">
        <v>1544</v>
      </c>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row>
    <row r="242" spans="1:36" ht="15.75" customHeight="1" x14ac:dyDescent="0.45">
      <c r="A242" s="120" t="s">
        <v>1669</v>
      </c>
      <c r="B242" s="119">
        <v>5835715.7750690123</v>
      </c>
      <c r="C242" s="119" t="s">
        <v>1585</v>
      </c>
      <c r="D242" s="104" t="s">
        <v>285</v>
      </c>
      <c r="E242" s="104" t="s">
        <v>285</v>
      </c>
      <c r="F242" s="104" t="s">
        <v>285</v>
      </c>
      <c r="G242" s="119">
        <v>407389.97836198629</v>
      </c>
      <c r="H242" s="119">
        <v>5.4453576979141998</v>
      </c>
      <c r="I242" s="119">
        <v>4.1272302476117098</v>
      </c>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row>
    <row r="243" spans="1:36" ht="15.75" customHeight="1" x14ac:dyDescent="0.45">
      <c r="A243" s="120" t="s">
        <v>1654</v>
      </c>
      <c r="B243" s="98">
        <v>522945.00306435529</v>
      </c>
      <c r="C243" s="119" t="s">
        <v>1585</v>
      </c>
      <c r="D243" s="119">
        <v>67.295257514421991</v>
      </c>
      <c r="E243" s="119">
        <v>6.5822043338322302</v>
      </c>
      <c r="F243" s="119">
        <v>5.7799707975402903</v>
      </c>
      <c r="G243" s="98">
        <v>35191.718647095986</v>
      </c>
      <c r="H243" s="98">
        <v>3.44213086552611</v>
      </c>
      <c r="I243" s="98">
        <v>3.0226068464315898</v>
      </c>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row>
    <row r="244" spans="1:36" ht="15.75" customHeight="1" x14ac:dyDescent="0.45">
      <c r="A244" s="120" t="s">
        <v>1655</v>
      </c>
      <c r="B244" s="98">
        <v>5280759.3721163413</v>
      </c>
      <c r="C244" s="119" t="s">
        <v>1585</v>
      </c>
      <c r="D244" s="119">
        <v>70.097394827971897</v>
      </c>
      <c r="E244" s="119">
        <v>0.19203082512302</v>
      </c>
      <c r="F244" s="119">
        <v>0.1838951786153</v>
      </c>
      <c r="G244" s="98">
        <v>370167.47469875216</v>
      </c>
      <c r="H244" s="98">
        <v>1.0140685795036</v>
      </c>
      <c r="I244" s="98">
        <v>0.97110618795974002</v>
      </c>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row>
    <row r="245" spans="1:36" ht="15.75" customHeight="1" x14ac:dyDescent="0.45">
      <c r="A245" s="120" t="s">
        <v>1656</v>
      </c>
      <c r="B245" s="98">
        <v>19339.675345837382</v>
      </c>
      <c r="C245" s="119" t="s">
        <v>1585</v>
      </c>
      <c r="D245" s="119">
        <v>72.090267738278868</v>
      </c>
      <c r="E245" s="119">
        <v>0.86263948003454005</v>
      </c>
      <c r="F245" s="119">
        <v>2.3036821806861099</v>
      </c>
      <c r="G245" s="98">
        <v>1394.2023736528079</v>
      </c>
      <c r="H245" s="98">
        <v>1.6683167484370001E-2</v>
      </c>
      <c r="I245" s="98">
        <v>4.4552465474459998E-2</v>
      </c>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row>
    <row r="246" spans="1:36" ht="15.75" customHeight="1" x14ac:dyDescent="0.45">
      <c r="A246" s="120" t="s">
        <v>1670</v>
      </c>
      <c r="B246" s="119" t="s">
        <v>1514</v>
      </c>
      <c r="C246" s="119" t="s">
        <v>1585</v>
      </c>
      <c r="D246" s="104" t="s">
        <v>285</v>
      </c>
      <c r="E246" s="104" t="s">
        <v>285</v>
      </c>
      <c r="F246" s="104" t="s">
        <v>285</v>
      </c>
      <c r="G246" s="119" t="s">
        <v>1514</v>
      </c>
      <c r="H246" s="119">
        <v>0.1222342492218</v>
      </c>
      <c r="I246" s="119">
        <v>1.088090170997E-2</v>
      </c>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row>
    <row r="247" spans="1:36" ht="15.75" customHeight="1" x14ac:dyDescent="0.45">
      <c r="A247" s="123" t="s">
        <v>1662</v>
      </c>
      <c r="B247" s="98" t="s">
        <v>1514</v>
      </c>
      <c r="C247" s="119" t="s">
        <v>1585</v>
      </c>
      <c r="D247" s="119" t="s">
        <v>1514</v>
      </c>
      <c r="E247" s="119" t="s">
        <v>1514</v>
      </c>
      <c r="F247" s="119" t="s">
        <v>1514</v>
      </c>
      <c r="G247" s="98" t="s">
        <v>1514</v>
      </c>
      <c r="H247" s="98">
        <v>0.1222342492218</v>
      </c>
      <c r="I247" s="98">
        <v>1.088090170997E-2</v>
      </c>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row>
    <row r="248" spans="1:36" ht="15.75" customHeight="1" x14ac:dyDescent="0.45">
      <c r="A248" s="120" t="s">
        <v>1588</v>
      </c>
      <c r="B248" s="98">
        <v>12671.724542478776</v>
      </c>
      <c r="C248" s="119" t="s">
        <v>1585</v>
      </c>
      <c r="D248" s="119">
        <v>50.236464685713393</v>
      </c>
      <c r="E248" s="119">
        <v>66.874036787802865</v>
      </c>
      <c r="F248" s="119">
        <v>5.9529127545637204</v>
      </c>
      <c r="G248" s="98">
        <v>636.58264248532271</v>
      </c>
      <c r="H248" s="98">
        <v>0.84740937321862997</v>
      </c>
      <c r="I248" s="98">
        <v>7.5433670651240001E-2</v>
      </c>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row>
    <row r="249" spans="1:36" ht="15.75" customHeight="1" x14ac:dyDescent="0.45">
      <c r="A249" s="120" t="s">
        <v>1671</v>
      </c>
      <c r="B249" s="98" t="s">
        <v>1514</v>
      </c>
      <c r="C249" s="119" t="s">
        <v>1585</v>
      </c>
      <c r="D249" s="119" t="s">
        <v>1514</v>
      </c>
      <c r="E249" s="119" t="s">
        <v>1514</v>
      </c>
      <c r="F249" s="119" t="s">
        <v>1514</v>
      </c>
      <c r="G249" s="98" t="s">
        <v>1514</v>
      </c>
      <c r="H249" s="98">
        <v>2.8314629596900001E-3</v>
      </c>
      <c r="I249" s="98">
        <v>2.6501753847099998E-3</v>
      </c>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row>
    <row r="250" spans="1:36" ht="15.75" customHeight="1" x14ac:dyDescent="0.45">
      <c r="A250" s="120" t="s">
        <v>1672</v>
      </c>
      <c r="B250" s="119" t="s">
        <v>1544</v>
      </c>
      <c r="C250" s="119" t="s">
        <v>1585</v>
      </c>
      <c r="D250" s="104" t="s">
        <v>285</v>
      </c>
      <c r="E250" s="104" t="s">
        <v>285</v>
      </c>
      <c r="F250" s="104" t="s">
        <v>285</v>
      </c>
      <c r="G250" s="119" t="s">
        <v>1544</v>
      </c>
      <c r="H250" s="119" t="s">
        <v>1544</v>
      </c>
      <c r="I250" s="119" t="s">
        <v>1544</v>
      </c>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row>
    <row r="251" spans="1:36" ht="15.75" customHeight="1" x14ac:dyDescent="0.45">
      <c r="A251" s="120" t="s">
        <v>1673</v>
      </c>
      <c r="B251" s="119">
        <v>23974.554614807723</v>
      </c>
      <c r="C251" s="119" t="s">
        <v>1585</v>
      </c>
      <c r="D251" s="104" t="s">
        <v>285</v>
      </c>
      <c r="E251" s="104" t="s">
        <v>285</v>
      </c>
      <c r="F251" s="104" t="s">
        <v>285</v>
      </c>
      <c r="G251" s="119">
        <v>1613.3738265970599</v>
      </c>
      <c r="H251" s="119">
        <v>0.73343563228070996</v>
      </c>
      <c r="I251" s="119">
        <v>7.4179470439179995E-2</v>
      </c>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row>
    <row r="252" spans="1:36" ht="15.75" customHeight="1" x14ac:dyDescent="0.45">
      <c r="A252" s="120" t="s">
        <v>1654</v>
      </c>
      <c r="B252" s="98">
        <v>23974.554614807723</v>
      </c>
      <c r="C252" s="119" t="s">
        <v>1585</v>
      </c>
      <c r="D252" s="119">
        <v>67.295257514421991</v>
      </c>
      <c r="E252" s="119">
        <v>30.592252663901771</v>
      </c>
      <c r="F252" s="119">
        <v>3.0940916997625298</v>
      </c>
      <c r="G252" s="98">
        <v>1613.3738265970599</v>
      </c>
      <c r="H252" s="98">
        <v>0.73343563228070996</v>
      </c>
      <c r="I252" s="98">
        <v>7.4179470439179995E-2</v>
      </c>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row>
    <row r="253" spans="1:36" ht="15.75" customHeight="1" x14ac:dyDescent="0.45">
      <c r="A253" s="120" t="s">
        <v>1655</v>
      </c>
      <c r="B253" s="98" t="s">
        <v>1544</v>
      </c>
      <c r="C253" s="119" t="s">
        <v>1585</v>
      </c>
      <c r="D253" s="119" t="s">
        <v>1544</v>
      </c>
      <c r="E253" s="119" t="s">
        <v>1544</v>
      </c>
      <c r="F253" s="119" t="s">
        <v>1544</v>
      </c>
      <c r="G253" s="98" t="s">
        <v>1544</v>
      </c>
      <c r="H253" s="98" t="s">
        <v>1544</v>
      </c>
      <c r="I253" s="98" t="s">
        <v>1544</v>
      </c>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row>
    <row r="254" spans="1:36" ht="15.75" customHeight="1" x14ac:dyDescent="0.45">
      <c r="A254" s="120" t="s">
        <v>1656</v>
      </c>
      <c r="B254" s="98" t="s">
        <v>1544</v>
      </c>
      <c r="C254" s="119" t="s">
        <v>1585</v>
      </c>
      <c r="D254" s="119" t="s">
        <v>1544</v>
      </c>
      <c r="E254" s="119" t="s">
        <v>1544</v>
      </c>
      <c r="F254" s="119" t="s">
        <v>1544</v>
      </c>
      <c r="G254" s="98" t="s">
        <v>1544</v>
      </c>
      <c r="H254" s="98" t="s">
        <v>1544</v>
      </c>
      <c r="I254" s="98" t="s">
        <v>1544</v>
      </c>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row>
    <row r="255" spans="1:36" ht="15.75" customHeight="1" x14ac:dyDescent="0.45">
      <c r="A255" s="120" t="s">
        <v>1674</v>
      </c>
      <c r="B255" s="119" t="s">
        <v>1544</v>
      </c>
      <c r="C255" s="119" t="s">
        <v>1585</v>
      </c>
      <c r="D255" s="104" t="s">
        <v>285</v>
      </c>
      <c r="E255" s="104" t="s">
        <v>285</v>
      </c>
      <c r="F255" s="104" t="s">
        <v>285</v>
      </c>
      <c r="G255" s="119" t="s">
        <v>1544</v>
      </c>
      <c r="H255" s="119" t="s">
        <v>1544</v>
      </c>
      <c r="I255" s="119" t="s">
        <v>1544</v>
      </c>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row>
    <row r="256" spans="1:36" ht="15.75" customHeight="1" x14ac:dyDescent="0.45">
      <c r="A256" s="120" t="s">
        <v>1588</v>
      </c>
      <c r="B256" s="98" t="s">
        <v>1544</v>
      </c>
      <c r="C256" s="119" t="s">
        <v>1585</v>
      </c>
      <c r="D256" s="119" t="s">
        <v>1544</v>
      </c>
      <c r="E256" s="119" t="s">
        <v>1544</v>
      </c>
      <c r="F256" s="119" t="s">
        <v>1544</v>
      </c>
      <c r="G256" s="98" t="s">
        <v>1544</v>
      </c>
      <c r="H256" s="98" t="s">
        <v>1544</v>
      </c>
      <c r="I256" s="98" t="s">
        <v>1544</v>
      </c>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row>
    <row r="257" spans="1:36" ht="15.75" customHeight="1" x14ac:dyDescent="0.45">
      <c r="A257" s="120" t="s">
        <v>1675</v>
      </c>
      <c r="B257" s="98" t="s">
        <v>1514</v>
      </c>
      <c r="C257" s="119" t="s">
        <v>1585</v>
      </c>
      <c r="D257" s="119" t="s">
        <v>1514</v>
      </c>
      <c r="E257" s="119" t="s">
        <v>1541</v>
      </c>
      <c r="F257" s="119" t="s">
        <v>1541</v>
      </c>
      <c r="G257" s="98" t="s">
        <v>1514</v>
      </c>
      <c r="H257" s="98" t="s">
        <v>1541</v>
      </c>
      <c r="I257" s="98" t="s">
        <v>1541</v>
      </c>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row>
    <row r="258" spans="1:36" ht="15.75" customHeight="1" x14ac:dyDescent="0.45">
      <c r="A258" s="120" t="s">
        <v>1676</v>
      </c>
      <c r="B258" s="119" t="s">
        <v>1544</v>
      </c>
      <c r="C258" s="119" t="s">
        <v>1585</v>
      </c>
      <c r="D258" s="104" t="s">
        <v>285</v>
      </c>
      <c r="E258" s="104" t="s">
        <v>285</v>
      </c>
      <c r="F258" s="104" t="s">
        <v>285</v>
      </c>
      <c r="G258" s="119" t="s">
        <v>1544</v>
      </c>
      <c r="H258" s="119" t="s">
        <v>1544</v>
      </c>
      <c r="I258" s="119" t="s">
        <v>1544</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row>
    <row r="259" spans="1:36" ht="15.75" customHeight="1" x14ac:dyDescent="0.45">
      <c r="A259" s="120" t="s">
        <v>1677</v>
      </c>
      <c r="B259" s="119" t="s">
        <v>1514</v>
      </c>
      <c r="C259" s="119" t="s">
        <v>1585</v>
      </c>
      <c r="D259" s="104" t="s">
        <v>285</v>
      </c>
      <c r="E259" s="104" t="s">
        <v>285</v>
      </c>
      <c r="F259" s="104" t="s">
        <v>285</v>
      </c>
      <c r="G259" s="119" t="s">
        <v>1514</v>
      </c>
      <c r="H259" s="119" t="s">
        <v>1514</v>
      </c>
      <c r="I259" s="119" t="s">
        <v>1514</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row>
    <row r="260" spans="1:36" ht="15.75" customHeight="1" x14ac:dyDescent="0.45">
      <c r="A260" s="123" t="s">
        <v>1678</v>
      </c>
      <c r="B260" s="119" t="s">
        <v>1514</v>
      </c>
      <c r="C260" s="119" t="s">
        <v>1585</v>
      </c>
      <c r="D260" s="104" t="s">
        <v>285</v>
      </c>
      <c r="E260" s="104" t="s">
        <v>285</v>
      </c>
      <c r="F260" s="104" t="s">
        <v>285</v>
      </c>
      <c r="G260" s="119" t="s">
        <v>1514</v>
      </c>
      <c r="H260" s="119" t="s">
        <v>1514</v>
      </c>
      <c r="I260" s="119" t="s">
        <v>1514</v>
      </c>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row>
    <row r="261" spans="1:36" ht="15.75" customHeight="1" x14ac:dyDescent="0.45">
      <c r="A261" s="123" t="s">
        <v>1654</v>
      </c>
      <c r="B261" s="98" t="s">
        <v>1514</v>
      </c>
      <c r="C261" s="119" t="s">
        <v>1585</v>
      </c>
      <c r="D261" s="119" t="s">
        <v>1514</v>
      </c>
      <c r="E261" s="119" t="s">
        <v>1514</v>
      </c>
      <c r="F261" s="119" t="s">
        <v>1514</v>
      </c>
      <c r="G261" s="98" t="s">
        <v>1514</v>
      </c>
      <c r="H261" s="98" t="s">
        <v>1514</v>
      </c>
      <c r="I261" s="98" t="s">
        <v>1514</v>
      </c>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row>
    <row r="262" spans="1:36" ht="15.75" customHeight="1" x14ac:dyDescent="0.45">
      <c r="A262" s="123" t="s">
        <v>1679</v>
      </c>
      <c r="B262" s="98" t="s">
        <v>1514</v>
      </c>
      <c r="C262" s="119" t="s">
        <v>1585</v>
      </c>
      <c r="D262" s="119" t="s">
        <v>1514</v>
      </c>
      <c r="E262" s="119" t="s">
        <v>1514</v>
      </c>
      <c r="F262" s="119" t="s">
        <v>1514</v>
      </c>
      <c r="G262" s="98" t="s">
        <v>1514</v>
      </c>
      <c r="H262" s="98" t="s">
        <v>1514</v>
      </c>
      <c r="I262" s="98" t="s">
        <v>1514</v>
      </c>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row>
    <row r="263" spans="1:36" ht="15.75" customHeight="1" x14ac:dyDescent="0.45">
      <c r="A263" s="123" t="s">
        <v>1680</v>
      </c>
      <c r="B263" s="98" t="s">
        <v>1514</v>
      </c>
      <c r="C263" s="119" t="s">
        <v>1585</v>
      </c>
      <c r="D263" s="119" t="s">
        <v>1514</v>
      </c>
      <c r="E263" s="119" t="s">
        <v>1514</v>
      </c>
      <c r="F263" s="119" t="s">
        <v>1514</v>
      </c>
      <c r="G263" s="98" t="s">
        <v>1514</v>
      </c>
      <c r="H263" s="98" t="s">
        <v>1514</v>
      </c>
      <c r="I263" s="98" t="s">
        <v>1514</v>
      </c>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row>
    <row r="264" spans="1:36" ht="15.75" customHeight="1" x14ac:dyDescent="0.45">
      <c r="A264" s="123" t="s">
        <v>1681</v>
      </c>
      <c r="B264" s="119" t="s">
        <v>1514</v>
      </c>
      <c r="C264" s="119" t="s">
        <v>1512</v>
      </c>
      <c r="D264" s="104" t="s">
        <v>285</v>
      </c>
      <c r="E264" s="104" t="s">
        <v>285</v>
      </c>
      <c r="F264" s="104" t="s">
        <v>285</v>
      </c>
      <c r="G264" s="119" t="s">
        <v>1514</v>
      </c>
      <c r="H264" s="119" t="s">
        <v>1514</v>
      </c>
      <c r="I264" s="119" t="s">
        <v>1514</v>
      </c>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row>
    <row r="265" spans="1:36" ht="15.75" customHeight="1" x14ac:dyDescent="0.45">
      <c r="A265" s="123" t="s">
        <v>1604</v>
      </c>
      <c r="B265" s="98" t="s">
        <v>1514</v>
      </c>
      <c r="C265" s="119" t="s">
        <v>1585</v>
      </c>
      <c r="D265" s="119" t="s">
        <v>1514</v>
      </c>
      <c r="E265" s="119" t="s">
        <v>1514</v>
      </c>
      <c r="F265" s="119" t="s">
        <v>1514</v>
      </c>
      <c r="G265" s="98" t="s">
        <v>1514</v>
      </c>
      <c r="H265" s="98" t="s">
        <v>1514</v>
      </c>
      <c r="I265" s="98" t="s">
        <v>1514</v>
      </c>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row>
    <row r="266" spans="1:36" ht="15.75" customHeight="1" x14ac:dyDescent="0.45">
      <c r="A266" s="123" t="s">
        <v>312</v>
      </c>
      <c r="B266" s="98" t="s">
        <v>1514</v>
      </c>
      <c r="C266" s="119" t="s">
        <v>1585</v>
      </c>
      <c r="D266" s="119" t="s">
        <v>1514</v>
      </c>
      <c r="E266" s="119" t="s">
        <v>1514</v>
      </c>
      <c r="F266" s="119" t="s">
        <v>1514</v>
      </c>
      <c r="G266" s="98" t="s">
        <v>1514</v>
      </c>
      <c r="H266" s="98" t="s">
        <v>1514</v>
      </c>
      <c r="I266" s="98" t="s">
        <v>1514</v>
      </c>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row>
    <row r="267" spans="1:36" ht="15.75" customHeight="1" x14ac:dyDescent="0.45">
      <c r="A267" s="123" t="s">
        <v>1682</v>
      </c>
      <c r="B267" s="119" t="s">
        <v>1514</v>
      </c>
      <c r="C267" s="119" t="s">
        <v>1512</v>
      </c>
      <c r="D267" s="104" t="s">
        <v>285</v>
      </c>
      <c r="E267" s="104" t="s">
        <v>285</v>
      </c>
      <c r="F267" s="104" t="s">
        <v>285</v>
      </c>
      <c r="G267" s="119" t="s">
        <v>1514</v>
      </c>
      <c r="H267" s="119" t="s">
        <v>1514</v>
      </c>
      <c r="I267" s="119" t="s">
        <v>1514</v>
      </c>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row>
    <row r="268" spans="1:36" ht="15.75" customHeight="1" x14ac:dyDescent="0.45">
      <c r="A268" s="120" t="s">
        <v>1526</v>
      </c>
      <c r="B268" s="119">
        <v>649778.69681183586</v>
      </c>
      <c r="C268" s="119" t="s">
        <v>1585</v>
      </c>
      <c r="D268" s="104" t="s">
        <v>285</v>
      </c>
      <c r="E268" s="104" t="s">
        <v>285</v>
      </c>
      <c r="F268" s="104" t="s">
        <v>285</v>
      </c>
      <c r="G268" s="119">
        <v>45547.793861224309</v>
      </c>
      <c r="H268" s="119">
        <v>3.5201759225</v>
      </c>
      <c r="I268" s="119">
        <v>1.1264562951999999</v>
      </c>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row>
    <row r="269" spans="1:36" ht="15.75" customHeight="1" x14ac:dyDescent="0.45">
      <c r="A269" s="120" t="s">
        <v>1586</v>
      </c>
      <c r="B269" s="98">
        <v>649778.69681183586</v>
      </c>
      <c r="C269" s="119" t="s">
        <v>1585</v>
      </c>
      <c r="D269" s="119">
        <v>70.097394827971911</v>
      </c>
      <c r="E269" s="119">
        <v>5.4174997422536002</v>
      </c>
      <c r="F269" s="119">
        <v>1.7335999175211501</v>
      </c>
      <c r="G269" s="98">
        <v>45547.793861224309</v>
      </c>
      <c r="H269" s="98">
        <v>3.5201759225</v>
      </c>
      <c r="I269" s="98">
        <v>1.1264562951999999</v>
      </c>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row>
    <row r="270" spans="1:36" ht="15.75" customHeight="1" x14ac:dyDescent="0.45">
      <c r="A270" s="120" t="s">
        <v>1587</v>
      </c>
      <c r="B270" s="98" t="s">
        <v>1544</v>
      </c>
      <c r="C270" s="119" t="s">
        <v>1585</v>
      </c>
      <c r="D270" s="119" t="s">
        <v>1544</v>
      </c>
      <c r="E270" s="119" t="s">
        <v>1544</v>
      </c>
      <c r="F270" s="119" t="s">
        <v>1544</v>
      </c>
      <c r="G270" s="98" t="s">
        <v>1544</v>
      </c>
      <c r="H270" s="98" t="s">
        <v>1544</v>
      </c>
      <c r="I270" s="98" t="s">
        <v>1544</v>
      </c>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row>
    <row r="271" spans="1:36" ht="15.75" customHeight="1" x14ac:dyDescent="0.45">
      <c r="A271" s="120" t="s">
        <v>1588</v>
      </c>
      <c r="B271" s="98" t="s">
        <v>1514</v>
      </c>
      <c r="C271" s="119" t="s">
        <v>1585</v>
      </c>
      <c r="D271" s="119" t="s">
        <v>1514</v>
      </c>
      <c r="E271" s="119" t="s">
        <v>1514</v>
      </c>
      <c r="F271" s="119" t="s">
        <v>1514</v>
      </c>
      <c r="G271" s="98" t="s">
        <v>1514</v>
      </c>
      <c r="H271" s="98" t="s">
        <v>1514</v>
      </c>
      <c r="I271" s="98" t="s">
        <v>1514</v>
      </c>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row>
    <row r="272" spans="1:36" ht="15.75" customHeight="1" x14ac:dyDescent="0.45">
      <c r="A272" s="120" t="s">
        <v>1683</v>
      </c>
      <c r="B272" s="98" t="s">
        <v>1544</v>
      </c>
      <c r="C272" s="119" t="s">
        <v>1585</v>
      </c>
      <c r="D272" s="119" t="s">
        <v>1544</v>
      </c>
      <c r="E272" s="119" t="s">
        <v>1541</v>
      </c>
      <c r="F272" s="119" t="s">
        <v>1541</v>
      </c>
      <c r="G272" s="98" t="s">
        <v>1544</v>
      </c>
      <c r="H272" s="98" t="s">
        <v>1541</v>
      </c>
      <c r="I272" s="98" t="s">
        <v>1541</v>
      </c>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row>
    <row r="273" spans="1:36" ht="15.75" customHeight="1" x14ac:dyDescent="0.45">
      <c r="A273" s="120" t="s">
        <v>1684</v>
      </c>
      <c r="B273" s="119" t="s">
        <v>1514</v>
      </c>
      <c r="C273" s="119" t="s">
        <v>1512</v>
      </c>
      <c r="D273" s="104" t="s">
        <v>285</v>
      </c>
      <c r="E273" s="104" t="s">
        <v>285</v>
      </c>
      <c r="F273" s="104" t="s">
        <v>285</v>
      </c>
      <c r="G273" s="119" t="s">
        <v>1514</v>
      </c>
      <c r="H273" s="119" t="s">
        <v>1512</v>
      </c>
      <c r="I273" s="119" t="s">
        <v>1512</v>
      </c>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row>
    <row r="274" spans="1:36" ht="15.75" customHeight="1" x14ac:dyDescent="0.45">
      <c r="A274" s="120" t="s">
        <v>1685</v>
      </c>
      <c r="B274" s="119">
        <v>547318.92449851346</v>
      </c>
      <c r="C274" s="119" t="s">
        <v>1585</v>
      </c>
      <c r="D274" s="104" t="s">
        <v>285</v>
      </c>
      <c r="E274" s="104" t="s">
        <v>285</v>
      </c>
      <c r="F274" s="104" t="s">
        <v>285</v>
      </c>
      <c r="G274" s="119">
        <v>38080.222525262849</v>
      </c>
      <c r="H274" s="119">
        <v>0.85610944136528999</v>
      </c>
      <c r="I274" s="119">
        <v>1.8638862272101699</v>
      </c>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row>
    <row r="275" spans="1:36" ht="15.75" customHeight="1" x14ac:dyDescent="0.45">
      <c r="A275" s="120" t="s">
        <v>1686</v>
      </c>
      <c r="B275" s="98">
        <v>270555.52902466076</v>
      </c>
      <c r="C275" s="119" t="s">
        <v>1585</v>
      </c>
      <c r="D275" s="119">
        <v>71.174746954728036</v>
      </c>
      <c r="E275" s="119">
        <v>0.61199313881258</v>
      </c>
      <c r="F275" s="119">
        <v>3.64842063522874</v>
      </c>
      <c r="G275" s="98">
        <v>19256.721315532806</v>
      </c>
      <c r="H275" s="98">
        <v>0.1655781274309</v>
      </c>
      <c r="I275" s="98">
        <v>0.9871003750688</v>
      </c>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row>
    <row r="276" spans="1:36" ht="15.75" customHeight="1" x14ac:dyDescent="0.45">
      <c r="A276" s="120" t="s">
        <v>1687</v>
      </c>
      <c r="B276" s="98">
        <v>276763.39547385264</v>
      </c>
      <c r="C276" s="119" t="s">
        <v>1585</v>
      </c>
      <c r="D276" s="119">
        <v>68.012972515754527</v>
      </c>
      <c r="E276" s="119">
        <v>2.49502399965905</v>
      </c>
      <c r="F276" s="119">
        <v>3.1679978872936099</v>
      </c>
      <c r="G276" s="98">
        <v>18823.501209730042</v>
      </c>
      <c r="H276" s="98">
        <v>0.69053131393439005</v>
      </c>
      <c r="I276" s="98">
        <v>0.87678585214136995</v>
      </c>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row>
    <row r="277" spans="1:36" ht="15.75" customHeight="1" x14ac:dyDescent="0.45">
      <c r="A277" s="120" t="s">
        <v>1654</v>
      </c>
      <c r="B277" s="98" t="s">
        <v>1514</v>
      </c>
      <c r="C277" s="119" t="s">
        <v>1585</v>
      </c>
      <c r="D277" s="119" t="s">
        <v>1514</v>
      </c>
      <c r="E277" s="119" t="s">
        <v>1514</v>
      </c>
      <c r="F277" s="119" t="s">
        <v>1514</v>
      </c>
      <c r="G277" s="98" t="s">
        <v>1514</v>
      </c>
      <c r="H277" s="98" t="s">
        <v>1514</v>
      </c>
      <c r="I277" s="98" t="s">
        <v>1514</v>
      </c>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row>
    <row r="278" spans="1:36" ht="15.75" customHeight="1" x14ac:dyDescent="0.45">
      <c r="A278" s="120" t="s">
        <v>1688</v>
      </c>
      <c r="B278" s="119" t="s">
        <v>1544</v>
      </c>
      <c r="C278" s="119" t="s">
        <v>1512</v>
      </c>
      <c r="D278" s="104" t="s">
        <v>285</v>
      </c>
      <c r="E278" s="104" t="s">
        <v>285</v>
      </c>
      <c r="F278" s="104" t="s">
        <v>285</v>
      </c>
      <c r="G278" s="119" t="s">
        <v>1544</v>
      </c>
      <c r="H278" s="119" t="s">
        <v>1512</v>
      </c>
      <c r="I278" s="119" t="s">
        <v>1512</v>
      </c>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row>
    <row r="279" spans="1:36" ht="15.75" customHeight="1" x14ac:dyDescent="0.45">
      <c r="A279" s="120" t="s">
        <v>1588</v>
      </c>
      <c r="B279" s="98" t="s">
        <v>1514</v>
      </c>
      <c r="C279" s="119" t="s">
        <v>1585</v>
      </c>
      <c r="D279" s="119" t="s">
        <v>1514</v>
      </c>
      <c r="E279" s="119" t="s">
        <v>1514</v>
      </c>
      <c r="F279" s="119" t="s">
        <v>1514</v>
      </c>
      <c r="G279" s="98" t="s">
        <v>1514</v>
      </c>
      <c r="H279" s="98" t="s">
        <v>1514</v>
      </c>
      <c r="I279" s="98" t="s">
        <v>1514</v>
      </c>
      <c r="J279" s="119" t="s">
        <v>1512</v>
      </c>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row>
    <row r="280" spans="1:36" ht="15.75" customHeight="1" x14ac:dyDescent="0.45">
      <c r="A280" s="120" t="s">
        <v>1689</v>
      </c>
      <c r="B280" s="98" t="s">
        <v>1544</v>
      </c>
      <c r="C280" s="119" t="s">
        <v>1585</v>
      </c>
      <c r="D280" s="119" t="s">
        <v>1544</v>
      </c>
      <c r="E280" s="119" t="s">
        <v>1541</v>
      </c>
      <c r="F280" s="119" t="s">
        <v>1541</v>
      </c>
      <c r="G280" s="98" t="s">
        <v>1544</v>
      </c>
      <c r="H280" s="98" t="s">
        <v>1541</v>
      </c>
      <c r="I280" s="98" t="s">
        <v>1541</v>
      </c>
      <c r="J280" s="119" t="s">
        <v>1512</v>
      </c>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row>
    <row r="281" spans="1:36" ht="15.75" customHeight="1" x14ac:dyDescent="0.45">
      <c r="A281" s="120" t="s">
        <v>1690</v>
      </c>
      <c r="B281" s="119" t="s">
        <v>1544</v>
      </c>
      <c r="C281" s="119" t="s">
        <v>1512</v>
      </c>
      <c r="D281" s="104" t="s">
        <v>285</v>
      </c>
      <c r="E281" s="104" t="s">
        <v>285</v>
      </c>
      <c r="F281" s="104" t="s">
        <v>285</v>
      </c>
      <c r="G281" s="119" t="s">
        <v>1544</v>
      </c>
      <c r="H281" s="119" t="s">
        <v>1512</v>
      </c>
      <c r="I281" s="119" t="s">
        <v>1512</v>
      </c>
      <c r="J281" s="119" t="s">
        <v>1512</v>
      </c>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row>
    <row r="282" spans="1:36" ht="15.75" customHeight="1" x14ac:dyDescent="0.45">
      <c r="A282" s="120" t="s">
        <v>1691</v>
      </c>
      <c r="B282" s="119">
        <v>644611.42667525948</v>
      </c>
      <c r="C282" s="119" t="s">
        <v>1585</v>
      </c>
      <c r="D282" s="104" t="s">
        <v>285</v>
      </c>
      <c r="E282" s="104" t="s">
        <v>285</v>
      </c>
      <c r="F282" s="104" t="s">
        <v>285</v>
      </c>
      <c r="G282" s="119">
        <v>32382.999172178999</v>
      </c>
      <c r="H282" s="119">
        <v>14.737803804471721</v>
      </c>
      <c r="I282" s="119">
        <v>4.7773099929134597</v>
      </c>
      <c r="J282" s="119" t="s">
        <v>1512</v>
      </c>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row>
    <row r="283" spans="1:36" ht="15.75" customHeight="1" x14ac:dyDescent="0.45">
      <c r="A283" s="125" t="s">
        <v>1586</v>
      </c>
      <c r="B283" s="119" t="s">
        <v>1692</v>
      </c>
      <c r="C283" s="119" t="s">
        <v>1585</v>
      </c>
      <c r="D283" s="119" t="s">
        <v>1692</v>
      </c>
      <c r="E283" s="119" t="s">
        <v>1692</v>
      </c>
      <c r="F283" s="119" t="s">
        <v>1692</v>
      </c>
      <c r="G283" s="119" t="s">
        <v>1692</v>
      </c>
      <c r="H283" s="119">
        <v>14.737803804471721</v>
      </c>
      <c r="I283" s="119">
        <v>4.7773099929134597</v>
      </c>
      <c r="J283" s="119" t="s">
        <v>1512</v>
      </c>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row>
    <row r="284" spans="1:36" ht="15.75" customHeight="1" x14ac:dyDescent="0.45">
      <c r="A284" s="125" t="s">
        <v>1587</v>
      </c>
      <c r="B284" s="119" t="s">
        <v>1544</v>
      </c>
      <c r="C284" s="119" t="s">
        <v>1585</v>
      </c>
      <c r="D284" s="119" t="s">
        <v>1544</v>
      </c>
      <c r="E284" s="119" t="s">
        <v>1544</v>
      </c>
      <c r="F284" s="119" t="s">
        <v>1544</v>
      </c>
      <c r="G284" s="119" t="s">
        <v>1544</v>
      </c>
      <c r="H284" s="119" t="s">
        <v>1544</v>
      </c>
      <c r="I284" s="119" t="s">
        <v>1544</v>
      </c>
      <c r="J284" s="119" t="s">
        <v>1512</v>
      </c>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row>
    <row r="285" spans="1:36" ht="15.75" customHeight="1" x14ac:dyDescent="0.45">
      <c r="A285" s="125" t="s">
        <v>1588</v>
      </c>
      <c r="B285" s="119">
        <v>644611.42667525948</v>
      </c>
      <c r="C285" s="119" t="s">
        <v>1585</v>
      </c>
      <c r="D285" s="119">
        <v>50.236464685713393</v>
      </c>
      <c r="E285" s="119" t="s">
        <v>1541</v>
      </c>
      <c r="F285" s="119" t="s">
        <v>1541</v>
      </c>
      <c r="G285" s="119">
        <v>32382.999172178999</v>
      </c>
      <c r="H285" s="119" t="s">
        <v>1541</v>
      </c>
      <c r="I285" s="119" t="s">
        <v>1541</v>
      </c>
      <c r="J285" s="119" t="s">
        <v>1512</v>
      </c>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row>
    <row r="286" spans="1:36" ht="15.75" customHeight="1" x14ac:dyDescent="0.45">
      <c r="A286" s="125" t="s">
        <v>1693</v>
      </c>
      <c r="B286" s="119" t="s">
        <v>1619</v>
      </c>
      <c r="C286" s="119" t="s">
        <v>1585</v>
      </c>
      <c r="D286" s="119" t="s">
        <v>1619</v>
      </c>
      <c r="E286" s="119" t="s">
        <v>1544</v>
      </c>
      <c r="F286" s="119" t="s">
        <v>1544</v>
      </c>
      <c r="G286" s="119" t="s">
        <v>1619</v>
      </c>
      <c r="H286" s="119" t="s">
        <v>1544</v>
      </c>
      <c r="I286" s="119" t="s">
        <v>1544</v>
      </c>
      <c r="J286" s="119" t="s">
        <v>1512</v>
      </c>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row>
    <row r="287" spans="1:36" ht="15.75" customHeight="1" x14ac:dyDescent="0.45">
      <c r="A287" s="125" t="s">
        <v>1694</v>
      </c>
      <c r="B287" s="119" t="s">
        <v>1619</v>
      </c>
      <c r="C287" s="119" t="s">
        <v>1585</v>
      </c>
      <c r="D287" s="119" t="s">
        <v>1619</v>
      </c>
      <c r="E287" s="119" t="s">
        <v>1695</v>
      </c>
      <c r="F287" s="119" t="s">
        <v>1695</v>
      </c>
      <c r="G287" s="119" t="s">
        <v>1619</v>
      </c>
      <c r="H287" s="119" t="s">
        <v>1695</v>
      </c>
      <c r="I287" s="119" t="s">
        <v>1695</v>
      </c>
      <c r="J287" s="119" t="s">
        <v>1512</v>
      </c>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row>
    <row r="288" spans="1:36" ht="15.75" customHeight="1" x14ac:dyDescent="0.45">
      <c r="A288" s="127" t="s">
        <v>1696</v>
      </c>
      <c r="B288" s="119">
        <v>644611.42667525948</v>
      </c>
      <c r="C288" s="119" t="s">
        <v>1585</v>
      </c>
      <c r="D288" s="104" t="s">
        <v>285</v>
      </c>
      <c r="E288" s="104" t="s">
        <v>285</v>
      </c>
      <c r="F288" s="104" t="s">
        <v>285</v>
      </c>
      <c r="G288" s="119">
        <v>32382.999172178999</v>
      </c>
      <c r="H288" s="119" t="s">
        <v>1695</v>
      </c>
      <c r="I288" s="119" t="s">
        <v>1695</v>
      </c>
      <c r="J288" s="119" t="s">
        <v>1512</v>
      </c>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row>
    <row r="289" spans="1:36" ht="15.75" customHeight="1" x14ac:dyDescent="0.45">
      <c r="A289" s="125" t="s">
        <v>1586</v>
      </c>
      <c r="B289" s="98" t="s">
        <v>1541</v>
      </c>
      <c r="C289" s="119" t="s">
        <v>1585</v>
      </c>
      <c r="D289" s="119" t="s">
        <v>1541</v>
      </c>
      <c r="E289" s="119" t="s">
        <v>1544</v>
      </c>
      <c r="F289" s="119" t="s">
        <v>1544</v>
      </c>
      <c r="G289" s="98" t="s">
        <v>1541</v>
      </c>
      <c r="H289" s="98" t="s">
        <v>1544</v>
      </c>
      <c r="I289" s="98" t="s">
        <v>1544</v>
      </c>
      <c r="J289" s="119" t="s">
        <v>1512</v>
      </c>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row>
    <row r="290" spans="1:36" ht="15.75" customHeight="1" x14ac:dyDescent="0.45">
      <c r="A290" s="125" t="s">
        <v>1587</v>
      </c>
      <c r="B290" s="98" t="s">
        <v>1544</v>
      </c>
      <c r="C290" s="119" t="s">
        <v>1585</v>
      </c>
      <c r="D290" s="119" t="s">
        <v>1544</v>
      </c>
      <c r="E290" s="119" t="s">
        <v>1544</v>
      </c>
      <c r="F290" s="119" t="s">
        <v>1544</v>
      </c>
      <c r="G290" s="98" t="s">
        <v>1544</v>
      </c>
      <c r="H290" s="98" t="s">
        <v>1544</v>
      </c>
      <c r="I290" s="98" t="s">
        <v>1544</v>
      </c>
      <c r="J290" s="119" t="s">
        <v>1512</v>
      </c>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row>
    <row r="291" spans="1:36" ht="15.75" customHeight="1" x14ac:dyDescent="0.45">
      <c r="A291" s="125" t="s">
        <v>1588</v>
      </c>
      <c r="B291" s="98">
        <v>644611.42667525948</v>
      </c>
      <c r="C291" s="119" t="s">
        <v>1585</v>
      </c>
      <c r="D291" s="119">
        <v>50.236464685713393</v>
      </c>
      <c r="E291" s="119" t="s">
        <v>1541</v>
      </c>
      <c r="F291" s="119" t="s">
        <v>1541</v>
      </c>
      <c r="G291" s="98">
        <v>32382.999172178999</v>
      </c>
      <c r="H291" s="98" t="s">
        <v>1541</v>
      </c>
      <c r="I291" s="98" t="s">
        <v>1541</v>
      </c>
      <c r="J291" s="119" t="s">
        <v>1512</v>
      </c>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row>
    <row r="292" spans="1:36" ht="15.75" customHeight="1" x14ac:dyDescent="0.45">
      <c r="A292" s="125" t="s">
        <v>1697</v>
      </c>
      <c r="B292" s="98" t="s">
        <v>1514</v>
      </c>
      <c r="C292" s="119" t="s">
        <v>1585</v>
      </c>
      <c r="D292" s="119" t="s">
        <v>1514</v>
      </c>
      <c r="E292" s="119" t="s">
        <v>1544</v>
      </c>
      <c r="F292" s="119" t="s">
        <v>1544</v>
      </c>
      <c r="G292" s="98" t="s">
        <v>1514</v>
      </c>
      <c r="H292" s="98" t="s">
        <v>1544</v>
      </c>
      <c r="I292" s="98" t="s">
        <v>1544</v>
      </c>
      <c r="J292" s="119" t="s">
        <v>1512</v>
      </c>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row>
    <row r="293" spans="1:36" ht="15.75" customHeight="1" x14ac:dyDescent="0.45">
      <c r="A293" s="125" t="s">
        <v>1698</v>
      </c>
      <c r="B293" s="98" t="s">
        <v>1544</v>
      </c>
      <c r="C293" s="119" t="s">
        <v>1585</v>
      </c>
      <c r="D293" s="119" t="s">
        <v>1544</v>
      </c>
      <c r="E293" s="119" t="s">
        <v>1544</v>
      </c>
      <c r="F293" s="119" t="s">
        <v>1544</v>
      </c>
      <c r="G293" s="98" t="s">
        <v>1544</v>
      </c>
      <c r="H293" s="98" t="s">
        <v>1544</v>
      </c>
      <c r="I293" s="98" t="s">
        <v>1544</v>
      </c>
      <c r="J293" s="119" t="s">
        <v>1512</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row>
    <row r="294" spans="1:36" ht="15.75" customHeight="1" x14ac:dyDescent="0.45">
      <c r="A294" s="127" t="s">
        <v>1699</v>
      </c>
      <c r="B294" s="119" t="s">
        <v>1619</v>
      </c>
      <c r="C294" s="119" t="s">
        <v>1585</v>
      </c>
      <c r="D294" s="104" t="s">
        <v>285</v>
      </c>
      <c r="E294" s="104" t="s">
        <v>285</v>
      </c>
      <c r="F294" s="104" t="s">
        <v>285</v>
      </c>
      <c r="G294" s="119" t="s">
        <v>1619</v>
      </c>
      <c r="H294" s="119">
        <v>14.737803804471721</v>
      </c>
      <c r="I294" s="119">
        <v>4.7773099929134597</v>
      </c>
      <c r="J294" s="119" t="s">
        <v>1512</v>
      </c>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row>
    <row r="295" spans="1:36" ht="15.75" customHeight="1" x14ac:dyDescent="0.45">
      <c r="A295" s="123" t="s">
        <v>1700</v>
      </c>
      <c r="B295" s="119" t="s">
        <v>1619</v>
      </c>
      <c r="C295" s="119" t="s">
        <v>1585</v>
      </c>
      <c r="D295" s="104" t="s">
        <v>285</v>
      </c>
      <c r="E295" s="104" t="s">
        <v>285</v>
      </c>
      <c r="F295" s="104" t="s">
        <v>285</v>
      </c>
      <c r="G295" s="119" t="s">
        <v>1619</v>
      </c>
      <c r="H295" s="119">
        <v>14.737803804471721</v>
      </c>
      <c r="I295" s="119">
        <v>4.7773099929134597</v>
      </c>
      <c r="J295" s="119" t="s">
        <v>1512</v>
      </c>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row>
    <row r="296" spans="1:36" ht="15.75" customHeight="1" x14ac:dyDescent="0.45">
      <c r="A296" s="123" t="s">
        <v>1602</v>
      </c>
      <c r="B296" s="98" t="s">
        <v>1514</v>
      </c>
      <c r="C296" s="119" t="s">
        <v>1585</v>
      </c>
      <c r="D296" s="119" t="s">
        <v>1514</v>
      </c>
      <c r="E296" s="119" t="s">
        <v>1514</v>
      </c>
      <c r="F296" s="119" t="s">
        <v>1514</v>
      </c>
      <c r="G296" s="98" t="s">
        <v>1514</v>
      </c>
      <c r="H296" s="98">
        <v>14.737803804471721</v>
      </c>
      <c r="I296" s="98">
        <v>4.7773099929134597</v>
      </c>
      <c r="J296" s="119" t="s">
        <v>1512</v>
      </c>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row>
    <row r="297" spans="1:36" ht="15.75" customHeight="1" x14ac:dyDescent="0.45">
      <c r="A297" s="123" t="s">
        <v>1603</v>
      </c>
      <c r="B297" s="98" t="s">
        <v>1544</v>
      </c>
      <c r="C297" s="119" t="s">
        <v>1585</v>
      </c>
      <c r="D297" s="119" t="s">
        <v>1544</v>
      </c>
      <c r="E297" s="119" t="s">
        <v>1544</v>
      </c>
      <c r="F297" s="119" t="s">
        <v>1544</v>
      </c>
      <c r="G297" s="98" t="s">
        <v>1544</v>
      </c>
      <c r="H297" s="98" t="s">
        <v>1544</v>
      </c>
      <c r="I297" s="98" t="s">
        <v>1544</v>
      </c>
      <c r="J297" s="119" t="s">
        <v>1512</v>
      </c>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row>
    <row r="298" spans="1:36" ht="15.75" customHeight="1" x14ac:dyDescent="0.45">
      <c r="A298" s="123" t="s">
        <v>1604</v>
      </c>
      <c r="B298" s="98" t="s">
        <v>1514</v>
      </c>
      <c r="C298" s="119" t="s">
        <v>1585</v>
      </c>
      <c r="D298" s="119" t="s">
        <v>1514</v>
      </c>
      <c r="E298" s="119" t="s">
        <v>1541</v>
      </c>
      <c r="F298" s="119" t="s">
        <v>1541</v>
      </c>
      <c r="G298" s="98" t="s">
        <v>1514</v>
      </c>
      <c r="H298" s="98" t="s">
        <v>1541</v>
      </c>
      <c r="I298" s="98" t="s">
        <v>1541</v>
      </c>
      <c r="J298" s="119" t="s">
        <v>1512</v>
      </c>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row>
    <row r="299" spans="1:36" ht="15.75" customHeight="1" x14ac:dyDescent="0.45">
      <c r="A299" s="123" t="s">
        <v>1605</v>
      </c>
      <c r="B299" s="98" t="s">
        <v>1544</v>
      </c>
      <c r="C299" s="119" t="s">
        <v>1585</v>
      </c>
      <c r="D299" s="119" t="s">
        <v>1544</v>
      </c>
      <c r="E299" s="119" t="s">
        <v>1544</v>
      </c>
      <c r="F299" s="119" t="s">
        <v>1544</v>
      </c>
      <c r="G299" s="98" t="s">
        <v>1544</v>
      </c>
      <c r="H299" s="98" t="s">
        <v>1544</v>
      </c>
      <c r="I299" s="98" t="s">
        <v>1544</v>
      </c>
      <c r="J299" s="119" t="s">
        <v>1512</v>
      </c>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row>
    <row r="300" spans="1:36" ht="15.75" customHeight="1" x14ac:dyDescent="0.45">
      <c r="A300" s="123" t="s">
        <v>312</v>
      </c>
      <c r="B300" s="98" t="s">
        <v>1514</v>
      </c>
      <c r="C300" s="119" t="s">
        <v>1585</v>
      </c>
      <c r="D300" s="119" t="s">
        <v>1514</v>
      </c>
      <c r="E300" s="119" t="s">
        <v>1541</v>
      </c>
      <c r="F300" s="119" t="s">
        <v>1541</v>
      </c>
      <c r="G300" s="98" t="s">
        <v>1514</v>
      </c>
      <c r="H300" s="98" t="s">
        <v>1541</v>
      </c>
      <c r="I300" s="98" t="s">
        <v>1541</v>
      </c>
      <c r="J300" s="119" t="s">
        <v>1512</v>
      </c>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row>
    <row r="301" spans="1:36" ht="15.75" customHeight="1" x14ac:dyDescent="0.45">
      <c r="A301" s="121" t="s">
        <v>1701</v>
      </c>
      <c r="B301" s="119">
        <v>11303238.125626562</v>
      </c>
      <c r="C301" s="119" t="s">
        <v>1585</v>
      </c>
      <c r="D301" s="104" t="s">
        <v>285</v>
      </c>
      <c r="E301" s="104" t="s">
        <v>285</v>
      </c>
      <c r="F301" s="104" t="s">
        <v>285</v>
      </c>
      <c r="G301" s="119">
        <v>581575.34226087632</v>
      </c>
      <c r="H301" s="119">
        <v>204.91913730185334</v>
      </c>
      <c r="I301" s="119">
        <v>4.0749038471008197</v>
      </c>
      <c r="J301" s="119" t="s">
        <v>1512</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row>
    <row r="302" spans="1:36" ht="15.75" customHeight="1" x14ac:dyDescent="0.45">
      <c r="A302" s="120" t="s">
        <v>1586</v>
      </c>
      <c r="B302" s="119">
        <v>2198593.1136838049</v>
      </c>
      <c r="C302" s="119" t="s">
        <v>1585</v>
      </c>
      <c r="D302" s="119">
        <v>66.484493320042304</v>
      </c>
      <c r="E302" s="119">
        <v>9.4999707944178802</v>
      </c>
      <c r="F302" s="119">
        <v>0.57000553216732996</v>
      </c>
      <c r="G302" s="119">
        <v>146172.34918020194</v>
      </c>
      <c r="H302" s="119">
        <v>20.886570368804421</v>
      </c>
      <c r="I302" s="119">
        <v>1.25321023778476</v>
      </c>
      <c r="J302" s="119" t="s">
        <v>1512</v>
      </c>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row>
    <row r="303" spans="1:36" ht="15.75" customHeight="1" x14ac:dyDescent="0.45">
      <c r="A303" s="120" t="s">
        <v>1587</v>
      </c>
      <c r="B303" s="119">
        <v>112924.73302758516</v>
      </c>
      <c r="C303" s="119" t="s">
        <v>1585</v>
      </c>
      <c r="D303" s="119">
        <v>90.664078459531524</v>
      </c>
      <c r="E303" s="119">
        <v>31.211661957997912</v>
      </c>
      <c r="F303" s="119">
        <v>1.42500000000001</v>
      </c>
      <c r="G303" s="119">
        <v>10238.21685523463</v>
      </c>
      <c r="H303" s="119">
        <v>3.5245685939541498</v>
      </c>
      <c r="I303" s="119">
        <v>0.16091774456430999</v>
      </c>
      <c r="J303" s="119" t="s">
        <v>1512</v>
      </c>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row>
    <row r="304" spans="1:36" ht="15.75" customHeight="1" x14ac:dyDescent="0.45">
      <c r="A304" s="120" t="s">
        <v>1588</v>
      </c>
      <c r="B304" s="119">
        <v>8463270.2337899823</v>
      </c>
      <c r="C304" s="119" t="s">
        <v>1585</v>
      </c>
      <c r="D304" s="119">
        <v>50.236464685713393</v>
      </c>
      <c r="E304" s="119">
        <v>4.4990744131945704</v>
      </c>
      <c r="F304" s="119">
        <v>0.09</v>
      </c>
      <c r="G304" s="119">
        <v>425164.77622543974</v>
      </c>
      <c r="H304" s="119">
        <v>38.076882560795781</v>
      </c>
      <c r="I304" s="119">
        <v>0.76169432104110002</v>
      </c>
      <c r="J304" s="119" t="s">
        <v>1512</v>
      </c>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row>
    <row r="305" spans="1:36" ht="15.75" customHeight="1" x14ac:dyDescent="0.45">
      <c r="A305" s="120" t="s">
        <v>1702</v>
      </c>
      <c r="B305" s="119" t="s">
        <v>1544</v>
      </c>
      <c r="C305" s="119" t="s">
        <v>1585</v>
      </c>
      <c r="D305" s="119" t="s">
        <v>1558</v>
      </c>
      <c r="E305" s="119" t="s">
        <v>1512</v>
      </c>
      <c r="F305" s="119" t="s">
        <v>1512</v>
      </c>
      <c r="G305" s="119" t="s">
        <v>1544</v>
      </c>
      <c r="H305" s="119" t="s">
        <v>1512</v>
      </c>
      <c r="I305" s="119" t="s">
        <v>1512</v>
      </c>
      <c r="J305" s="119" t="s">
        <v>1512</v>
      </c>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row>
    <row r="306" spans="1:36" ht="15.75" customHeight="1" x14ac:dyDescent="0.45">
      <c r="A306" s="120" t="s">
        <v>1703</v>
      </c>
      <c r="B306" s="119" t="s">
        <v>1544</v>
      </c>
      <c r="C306" s="119" t="s">
        <v>1585</v>
      </c>
      <c r="D306" s="119" t="s">
        <v>1558</v>
      </c>
      <c r="E306" s="119" t="s">
        <v>1512</v>
      </c>
      <c r="F306" s="119" t="s">
        <v>1512</v>
      </c>
      <c r="G306" s="119" t="s">
        <v>1544</v>
      </c>
      <c r="H306" s="119" t="s">
        <v>1512</v>
      </c>
      <c r="I306" s="119" t="s">
        <v>1512</v>
      </c>
      <c r="J306" s="119" t="s">
        <v>1512</v>
      </c>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row>
    <row r="307" spans="1:36" ht="15.75" customHeight="1" x14ac:dyDescent="0.45">
      <c r="A307" s="120" t="s">
        <v>1704</v>
      </c>
      <c r="B307" s="119">
        <v>528450.04512518982</v>
      </c>
      <c r="C307" s="119" t="s">
        <v>1585</v>
      </c>
      <c r="D307" s="119">
        <v>97.678084928587992</v>
      </c>
      <c r="E307" s="119">
        <v>269.52616825788527</v>
      </c>
      <c r="F307" s="119">
        <v>3.5936822434384599</v>
      </c>
      <c r="G307" s="119">
        <v>51617.988388254453</v>
      </c>
      <c r="H307" s="119">
        <v>142.43111577829899</v>
      </c>
      <c r="I307" s="119">
        <v>1.8990815437106501</v>
      </c>
      <c r="J307" s="119" t="s">
        <v>1512</v>
      </c>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row>
    <row r="308" spans="1:36" ht="15.75" customHeight="1" x14ac:dyDescent="0.45">
      <c r="A308" s="120" t="s">
        <v>1705</v>
      </c>
      <c r="B308" s="119">
        <v>4174492.6792782918</v>
      </c>
      <c r="C308" s="119" t="s">
        <v>1585</v>
      </c>
      <c r="D308" s="104" t="s">
        <v>285</v>
      </c>
      <c r="E308" s="104" t="s">
        <v>285</v>
      </c>
      <c r="F308" s="104" t="s">
        <v>285</v>
      </c>
      <c r="G308" s="119">
        <v>223479.67618891632</v>
      </c>
      <c r="H308" s="119">
        <v>42.674366835697008</v>
      </c>
      <c r="I308" s="119">
        <v>1.1338347568242</v>
      </c>
      <c r="J308" s="119" t="s">
        <v>1512</v>
      </c>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row>
    <row r="309" spans="1:36" ht="15.75" customHeight="1" x14ac:dyDescent="0.45">
      <c r="A309" s="120" t="s">
        <v>1586</v>
      </c>
      <c r="B309" s="119">
        <v>754962.76096598851</v>
      </c>
      <c r="C309" s="119" t="s">
        <v>1585</v>
      </c>
      <c r="D309" s="119">
        <v>67.966503724599846</v>
      </c>
      <c r="E309" s="119">
        <v>9.5</v>
      </c>
      <c r="F309" s="119">
        <v>0.56999999999999995</v>
      </c>
      <c r="G309" s="119">
        <v>51312.179305129037</v>
      </c>
      <c r="H309" s="119">
        <v>7.1721462291768896</v>
      </c>
      <c r="I309" s="119">
        <v>0.43032877375061002</v>
      </c>
      <c r="J309" s="119" t="s">
        <v>1512</v>
      </c>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row>
    <row r="310" spans="1:36" ht="15.75" customHeight="1" x14ac:dyDescent="0.45">
      <c r="A310" s="120" t="s">
        <v>1587</v>
      </c>
      <c r="B310" s="119">
        <v>102339.36264828738</v>
      </c>
      <c r="C310" s="119" t="s">
        <v>1585</v>
      </c>
      <c r="D310" s="119">
        <v>90.679224037092183</v>
      </c>
      <c r="E310" s="119">
        <v>9.5</v>
      </c>
      <c r="F310" s="119">
        <v>1.425</v>
      </c>
      <c r="G310" s="119">
        <v>9280.0539933972741</v>
      </c>
      <c r="H310" s="119">
        <v>0.97222394515873001</v>
      </c>
      <c r="I310" s="119">
        <v>0.14583359177381</v>
      </c>
      <c r="J310" s="119" t="s">
        <v>1512</v>
      </c>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row>
    <row r="311" spans="1:36" ht="15.75" customHeight="1" x14ac:dyDescent="0.45">
      <c r="A311" s="120" t="s">
        <v>1588</v>
      </c>
      <c r="B311" s="119">
        <v>3242414.5271654259</v>
      </c>
      <c r="C311" s="119" t="s">
        <v>1585</v>
      </c>
      <c r="D311" s="119">
        <v>50.236464685713393</v>
      </c>
      <c r="E311" s="119">
        <v>4.5</v>
      </c>
      <c r="F311" s="119">
        <v>0.09</v>
      </c>
      <c r="G311" s="119">
        <v>162887.44289039</v>
      </c>
      <c r="H311" s="119">
        <v>14.590865372244419</v>
      </c>
      <c r="I311" s="119">
        <v>0.29181730744488998</v>
      </c>
      <c r="J311" s="119" t="s">
        <v>1512</v>
      </c>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row>
    <row r="312" spans="1:36" ht="15.75" customHeight="1" x14ac:dyDescent="0.45">
      <c r="A312" s="120" t="s">
        <v>1706</v>
      </c>
      <c r="B312" s="119" t="s">
        <v>1544</v>
      </c>
      <c r="C312" s="119" t="s">
        <v>1585</v>
      </c>
      <c r="D312" s="119" t="s">
        <v>1558</v>
      </c>
      <c r="E312" s="119" t="s">
        <v>1512</v>
      </c>
      <c r="F312" s="119" t="s">
        <v>1512</v>
      </c>
      <c r="G312" s="119" t="s">
        <v>1544</v>
      </c>
      <c r="H312" s="119" t="s">
        <v>1512</v>
      </c>
      <c r="I312" s="119" t="s">
        <v>1512</v>
      </c>
      <c r="J312" s="119" t="s">
        <v>1512</v>
      </c>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row>
    <row r="313" spans="1:36" ht="15.75" customHeight="1" x14ac:dyDescent="0.45">
      <c r="A313" s="120" t="s">
        <v>1707</v>
      </c>
      <c r="B313" s="119" t="s">
        <v>1544</v>
      </c>
      <c r="C313" s="119" t="s">
        <v>1585</v>
      </c>
      <c r="D313" s="119" t="s">
        <v>1558</v>
      </c>
      <c r="E313" s="119" t="s">
        <v>1512</v>
      </c>
      <c r="F313" s="119" t="s">
        <v>1512</v>
      </c>
      <c r="G313" s="119" t="s">
        <v>1544</v>
      </c>
      <c r="H313" s="119" t="s">
        <v>1512</v>
      </c>
      <c r="I313" s="119" t="s">
        <v>1512</v>
      </c>
      <c r="J313" s="119" t="s">
        <v>1512</v>
      </c>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row>
    <row r="314" spans="1:36" ht="15.75" customHeight="1" x14ac:dyDescent="0.45">
      <c r="A314" s="120" t="s">
        <v>1708</v>
      </c>
      <c r="B314" s="119">
        <v>74776.028498589876</v>
      </c>
      <c r="C314" s="119" t="s">
        <v>1585</v>
      </c>
      <c r="D314" s="119">
        <v>97.328304958721361</v>
      </c>
      <c r="E314" s="119">
        <v>266.65138132460436</v>
      </c>
      <c r="F314" s="119">
        <v>3.5553517509946899</v>
      </c>
      <c r="G314" s="119">
        <v>7277.8241053127949</v>
      </c>
      <c r="H314" s="119">
        <v>19.939131289116968</v>
      </c>
      <c r="I314" s="119">
        <v>0.26585508385488998</v>
      </c>
      <c r="J314" s="119" t="s">
        <v>1512</v>
      </c>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row>
    <row r="315" spans="1:36" ht="15.75" customHeight="1" x14ac:dyDescent="0.45">
      <c r="A315" s="123" t="s">
        <v>1709</v>
      </c>
      <c r="B315" s="119">
        <v>4174492.6792782918</v>
      </c>
      <c r="C315" s="119" t="s">
        <v>1585</v>
      </c>
      <c r="D315" s="104" t="s">
        <v>285</v>
      </c>
      <c r="E315" s="104" t="s">
        <v>285</v>
      </c>
      <c r="F315" s="104" t="s">
        <v>285</v>
      </c>
      <c r="G315" s="119">
        <v>223479.67618891632</v>
      </c>
      <c r="H315" s="119">
        <v>42.674366835697008</v>
      </c>
      <c r="I315" s="119">
        <v>1.1338347568242</v>
      </c>
      <c r="J315" s="119" t="s">
        <v>1512</v>
      </c>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row>
    <row r="316" spans="1:36" ht="15.75" customHeight="1" x14ac:dyDescent="0.45">
      <c r="A316" s="123" t="s">
        <v>1602</v>
      </c>
      <c r="B316" s="98">
        <v>754962.76096598851</v>
      </c>
      <c r="C316" s="119" t="s">
        <v>1585</v>
      </c>
      <c r="D316" s="119">
        <v>67.966503724599846</v>
      </c>
      <c r="E316" s="119">
        <v>9.5</v>
      </c>
      <c r="F316" s="119">
        <v>0.56999999999999995</v>
      </c>
      <c r="G316" s="98">
        <v>51312.179305129037</v>
      </c>
      <c r="H316" s="98">
        <v>7.1721462291768896</v>
      </c>
      <c r="I316" s="98">
        <v>0.43032877375061002</v>
      </c>
      <c r="J316" s="98" t="s">
        <v>1512</v>
      </c>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row>
    <row r="317" spans="1:36" ht="15.75" customHeight="1" x14ac:dyDescent="0.45">
      <c r="A317" s="123" t="s">
        <v>1603</v>
      </c>
      <c r="B317" s="98">
        <v>102339.36264828738</v>
      </c>
      <c r="C317" s="119" t="s">
        <v>1585</v>
      </c>
      <c r="D317" s="119">
        <v>90.679224037092183</v>
      </c>
      <c r="E317" s="119">
        <v>9.5</v>
      </c>
      <c r="F317" s="119">
        <v>1.425</v>
      </c>
      <c r="G317" s="98">
        <v>9280.0539933972741</v>
      </c>
      <c r="H317" s="98">
        <v>0.97222394515873001</v>
      </c>
      <c r="I317" s="98">
        <v>0.14583359177381</v>
      </c>
      <c r="J317" s="98" t="s">
        <v>1512</v>
      </c>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row>
    <row r="318" spans="1:36" ht="15.75" customHeight="1" x14ac:dyDescent="0.45">
      <c r="A318" s="123" t="s">
        <v>1604</v>
      </c>
      <c r="B318" s="98">
        <v>3242414.5271654259</v>
      </c>
      <c r="C318" s="119" t="s">
        <v>1585</v>
      </c>
      <c r="D318" s="119">
        <v>50.236464685713393</v>
      </c>
      <c r="E318" s="119">
        <v>4.5</v>
      </c>
      <c r="F318" s="119">
        <v>0.09</v>
      </c>
      <c r="G318" s="98">
        <v>162887.44289039</v>
      </c>
      <c r="H318" s="98">
        <v>14.590865372244419</v>
      </c>
      <c r="I318" s="98">
        <v>0.29181730744488998</v>
      </c>
      <c r="J318" s="98" t="s">
        <v>1512</v>
      </c>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row>
    <row r="319" spans="1:36" ht="15.75" customHeight="1" x14ac:dyDescent="0.45">
      <c r="A319" s="123" t="s">
        <v>1605</v>
      </c>
      <c r="B319" s="98" t="s">
        <v>1544</v>
      </c>
      <c r="C319" s="119" t="s">
        <v>1585</v>
      </c>
      <c r="D319" s="119" t="s">
        <v>1558</v>
      </c>
      <c r="E319" s="119" t="s">
        <v>1512</v>
      </c>
      <c r="F319" s="119" t="s">
        <v>1512</v>
      </c>
      <c r="G319" s="98" t="s">
        <v>1544</v>
      </c>
      <c r="H319" s="98" t="s">
        <v>1512</v>
      </c>
      <c r="I319" s="98" t="s">
        <v>1512</v>
      </c>
      <c r="J319" s="98" t="s">
        <v>1512</v>
      </c>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row>
    <row r="320" spans="1:36" ht="15.75" customHeight="1" x14ac:dyDescent="0.45">
      <c r="A320" s="123" t="s">
        <v>1606</v>
      </c>
      <c r="B320" s="98" t="s">
        <v>1544</v>
      </c>
      <c r="C320" s="119" t="s">
        <v>1585</v>
      </c>
      <c r="D320" s="119" t="s">
        <v>1558</v>
      </c>
      <c r="E320" s="119" t="s">
        <v>1512</v>
      </c>
      <c r="F320" s="119" t="s">
        <v>1512</v>
      </c>
      <c r="G320" s="98" t="s">
        <v>1544</v>
      </c>
      <c r="H320" s="98" t="s">
        <v>1512</v>
      </c>
      <c r="I320" s="98" t="s">
        <v>1512</v>
      </c>
      <c r="J320" s="98" t="s">
        <v>1512</v>
      </c>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row>
    <row r="321" spans="1:36" ht="15.75" customHeight="1" x14ac:dyDescent="0.45">
      <c r="A321" s="123" t="s">
        <v>312</v>
      </c>
      <c r="B321" s="98">
        <v>74776.028498589876</v>
      </c>
      <c r="C321" s="119" t="s">
        <v>1585</v>
      </c>
      <c r="D321" s="119">
        <v>97.328304958721361</v>
      </c>
      <c r="E321" s="119">
        <v>266.65138132460436</v>
      </c>
      <c r="F321" s="119">
        <v>3.5553517509946899</v>
      </c>
      <c r="G321" s="98">
        <v>7277.8241053127949</v>
      </c>
      <c r="H321" s="98">
        <v>19.939131289116968</v>
      </c>
      <c r="I321" s="98">
        <v>0.26585508385488998</v>
      </c>
      <c r="J321" s="98" t="s">
        <v>1512</v>
      </c>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row>
    <row r="322" spans="1:36" ht="15.75" customHeight="1" x14ac:dyDescent="0.45">
      <c r="A322" s="120" t="s">
        <v>1710</v>
      </c>
      <c r="B322" s="119">
        <v>7124869.054540881</v>
      </c>
      <c r="C322" s="119" t="s">
        <v>1585</v>
      </c>
      <c r="D322" s="104" t="s">
        <v>285</v>
      </c>
      <c r="E322" s="104" t="s">
        <v>285</v>
      </c>
      <c r="F322" s="104" t="s">
        <v>285</v>
      </c>
      <c r="G322" s="119">
        <v>357834.15475600655</v>
      </c>
      <c r="H322" s="119">
        <v>162.22672229540805</v>
      </c>
      <c r="I322" s="119">
        <v>2.9384503414682399</v>
      </c>
      <c r="J322" s="119" t="s">
        <v>1512</v>
      </c>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row>
    <row r="323" spans="1:36" ht="15.75" customHeight="1" x14ac:dyDescent="0.45">
      <c r="A323" s="120" t="s">
        <v>1586</v>
      </c>
      <c r="B323" s="119">
        <v>1443615.9049670831</v>
      </c>
      <c r="C323" s="119" t="s">
        <v>1585</v>
      </c>
      <c r="D323" s="119">
        <v>65.709406352494454</v>
      </c>
      <c r="E323" s="119">
        <v>9.5</v>
      </c>
      <c r="F323" s="119">
        <v>0.56999999999999995</v>
      </c>
      <c r="G323" s="119">
        <v>94859.144116406096</v>
      </c>
      <c r="H323" s="119">
        <v>13.71435109718729</v>
      </c>
      <c r="I323" s="119">
        <v>0.82286106583123997</v>
      </c>
      <c r="J323" s="119" t="s">
        <v>1512</v>
      </c>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row>
    <row r="324" spans="1:36" ht="15.75" customHeight="1" x14ac:dyDescent="0.45">
      <c r="A324" s="120" t="s">
        <v>1587</v>
      </c>
      <c r="B324" s="119">
        <v>8899.3961168497008</v>
      </c>
      <c r="C324" s="119" t="s">
        <v>1585</v>
      </c>
      <c r="D324" s="119">
        <v>90.679224037092155</v>
      </c>
      <c r="E324" s="119">
        <v>284.99999999999949</v>
      </c>
      <c r="F324" s="119">
        <v>1.4249999999999099</v>
      </c>
      <c r="G324" s="119">
        <v>806.9903342746419</v>
      </c>
      <c r="H324" s="119">
        <v>2.5363278933021598</v>
      </c>
      <c r="I324" s="119">
        <v>1.2681639466510001E-2</v>
      </c>
      <c r="J324" s="119" t="s">
        <v>1512</v>
      </c>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row>
    <row r="325" spans="1:36" ht="15.75" customHeight="1" x14ac:dyDescent="0.45">
      <c r="A325" s="120" t="s">
        <v>1588</v>
      </c>
      <c r="B325" s="119">
        <v>5218679.7368303481</v>
      </c>
      <c r="C325" s="119" t="s">
        <v>1585</v>
      </c>
      <c r="D325" s="119">
        <v>50.236464685713379</v>
      </c>
      <c r="E325" s="119">
        <v>4.5</v>
      </c>
      <c r="F325" s="119">
        <v>0.09</v>
      </c>
      <c r="G325" s="119">
        <v>262168.0203053258</v>
      </c>
      <c r="H325" s="119">
        <v>23.484058815736571</v>
      </c>
      <c r="I325" s="119">
        <v>0.46968117631473</v>
      </c>
      <c r="J325" s="119" t="s">
        <v>1512</v>
      </c>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row>
    <row r="326" spans="1:36" ht="15.75" customHeight="1" x14ac:dyDescent="0.45">
      <c r="A326" s="120" t="s">
        <v>1711</v>
      </c>
      <c r="B326" s="119" t="s">
        <v>1544</v>
      </c>
      <c r="C326" s="119" t="s">
        <v>1585</v>
      </c>
      <c r="D326" s="119" t="s">
        <v>1558</v>
      </c>
      <c r="E326" s="119" t="s">
        <v>1512</v>
      </c>
      <c r="F326" s="119" t="s">
        <v>1512</v>
      </c>
      <c r="G326" s="119" t="s">
        <v>1544</v>
      </c>
      <c r="H326" s="119" t="s">
        <v>1512</v>
      </c>
      <c r="I326" s="119" t="s">
        <v>1512</v>
      </c>
      <c r="J326" s="119" t="s">
        <v>1512</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row>
    <row r="327" spans="1:36" ht="15.75" customHeight="1" x14ac:dyDescent="0.45">
      <c r="A327" s="120" t="s">
        <v>1712</v>
      </c>
      <c r="B327" s="119" t="s">
        <v>1544</v>
      </c>
      <c r="C327" s="119" t="s">
        <v>1585</v>
      </c>
      <c r="D327" s="119" t="s">
        <v>1558</v>
      </c>
      <c r="E327" s="119" t="s">
        <v>1512</v>
      </c>
      <c r="F327" s="119" t="s">
        <v>1512</v>
      </c>
      <c r="G327" s="119" t="s">
        <v>1544</v>
      </c>
      <c r="H327" s="119" t="s">
        <v>1512</v>
      </c>
      <c r="I327" s="119" t="s">
        <v>1512</v>
      </c>
      <c r="J327" s="119" t="s">
        <v>1512</v>
      </c>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row>
    <row r="328" spans="1:36" ht="15.75" customHeight="1" x14ac:dyDescent="0.45">
      <c r="A328" s="120" t="s">
        <v>1713</v>
      </c>
      <c r="B328" s="119">
        <v>453674.0166266</v>
      </c>
      <c r="C328" s="119" t="s">
        <v>1585</v>
      </c>
      <c r="D328" s="119">
        <v>97.735736802039924</v>
      </c>
      <c r="E328" s="119">
        <v>270.00000000000006</v>
      </c>
      <c r="F328" s="119">
        <v>3.6</v>
      </c>
      <c r="G328" s="119">
        <v>44340.16428294166</v>
      </c>
      <c r="H328" s="119">
        <v>122.49198448918202</v>
      </c>
      <c r="I328" s="119">
        <v>1.63322645985576</v>
      </c>
      <c r="J328" s="119" t="s">
        <v>1512</v>
      </c>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row>
    <row r="329" spans="1:36" ht="15.75" customHeight="1" x14ac:dyDescent="0.45">
      <c r="A329" s="123" t="s">
        <v>1714</v>
      </c>
      <c r="B329" s="119">
        <v>7124869.054540881</v>
      </c>
      <c r="C329" s="119" t="s">
        <v>1585</v>
      </c>
      <c r="D329" s="104" t="s">
        <v>285</v>
      </c>
      <c r="E329" s="104" t="s">
        <v>285</v>
      </c>
      <c r="F329" s="104" t="s">
        <v>285</v>
      </c>
      <c r="G329" s="119">
        <v>357834.15475600655</v>
      </c>
      <c r="H329" s="119">
        <v>162.22672229540805</v>
      </c>
      <c r="I329" s="119">
        <v>2.9384503414682399</v>
      </c>
      <c r="J329" s="119" t="s">
        <v>1512</v>
      </c>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row>
    <row r="330" spans="1:36" ht="15.75" customHeight="1" x14ac:dyDescent="0.45">
      <c r="A330" s="123" t="s">
        <v>1715</v>
      </c>
      <c r="B330" s="119">
        <v>7124869.054540881</v>
      </c>
      <c r="C330" s="119" t="s">
        <v>1585</v>
      </c>
      <c r="D330" s="104" t="s">
        <v>285</v>
      </c>
      <c r="E330" s="104" t="s">
        <v>285</v>
      </c>
      <c r="F330" s="104" t="s">
        <v>285</v>
      </c>
      <c r="G330" s="119">
        <v>357834.15475600655</v>
      </c>
      <c r="H330" s="119">
        <v>162.22672229540805</v>
      </c>
      <c r="I330" s="119">
        <v>2.9384503414682399</v>
      </c>
      <c r="J330" s="119" t="s">
        <v>1512</v>
      </c>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row>
    <row r="331" spans="1:36" ht="15.75" customHeight="1" x14ac:dyDescent="0.45">
      <c r="A331" s="123" t="s">
        <v>1602</v>
      </c>
      <c r="B331" s="98">
        <v>1443615.9049670831</v>
      </c>
      <c r="C331" s="119" t="s">
        <v>1585</v>
      </c>
      <c r="D331" s="119">
        <v>65.709406352494454</v>
      </c>
      <c r="E331" s="119">
        <v>9.5</v>
      </c>
      <c r="F331" s="119">
        <v>0.56999999999999995</v>
      </c>
      <c r="G331" s="98">
        <v>94859.144116406096</v>
      </c>
      <c r="H331" s="98">
        <v>13.71435109718729</v>
      </c>
      <c r="I331" s="98">
        <v>0.82286106583123997</v>
      </c>
      <c r="J331" s="98" t="s">
        <v>1512</v>
      </c>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row>
    <row r="332" spans="1:36" ht="15.75" customHeight="1" x14ac:dyDescent="0.45">
      <c r="A332" s="123" t="s">
        <v>1603</v>
      </c>
      <c r="B332" s="98">
        <v>8899.3961168497008</v>
      </c>
      <c r="C332" s="119" t="s">
        <v>1585</v>
      </c>
      <c r="D332" s="119">
        <v>90.679224037092155</v>
      </c>
      <c r="E332" s="119">
        <v>284.99999999999949</v>
      </c>
      <c r="F332" s="119">
        <v>1.4249999999999099</v>
      </c>
      <c r="G332" s="98">
        <v>806.9903342746419</v>
      </c>
      <c r="H332" s="98">
        <v>2.5363278933021598</v>
      </c>
      <c r="I332" s="98">
        <v>1.2681639466510001E-2</v>
      </c>
      <c r="J332" s="98" t="s">
        <v>1512</v>
      </c>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row>
    <row r="333" spans="1:36" ht="15.75" customHeight="1" x14ac:dyDescent="0.45">
      <c r="A333" s="123" t="s">
        <v>1604</v>
      </c>
      <c r="B333" s="98">
        <v>5218679.7368303481</v>
      </c>
      <c r="C333" s="119" t="s">
        <v>1585</v>
      </c>
      <c r="D333" s="119">
        <v>50.236464685713379</v>
      </c>
      <c r="E333" s="119">
        <v>4.5</v>
      </c>
      <c r="F333" s="119">
        <v>0.09</v>
      </c>
      <c r="G333" s="98">
        <v>262168.0203053258</v>
      </c>
      <c r="H333" s="98">
        <v>23.484058815736571</v>
      </c>
      <c r="I333" s="98">
        <v>0.46968117631473</v>
      </c>
      <c r="J333" s="98" t="s">
        <v>1512</v>
      </c>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row>
    <row r="334" spans="1:36" ht="15.75" customHeight="1" x14ac:dyDescent="0.45">
      <c r="A334" s="123" t="s">
        <v>1605</v>
      </c>
      <c r="B334" s="98" t="s">
        <v>1544</v>
      </c>
      <c r="C334" s="119" t="s">
        <v>1585</v>
      </c>
      <c r="D334" s="119" t="s">
        <v>1558</v>
      </c>
      <c r="E334" s="119" t="s">
        <v>1512</v>
      </c>
      <c r="F334" s="119" t="s">
        <v>1512</v>
      </c>
      <c r="G334" s="98" t="s">
        <v>1544</v>
      </c>
      <c r="H334" s="98" t="s">
        <v>1512</v>
      </c>
      <c r="I334" s="98" t="s">
        <v>1512</v>
      </c>
      <c r="J334" s="98" t="s">
        <v>1512</v>
      </c>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row>
    <row r="335" spans="1:36" ht="15.75" customHeight="1" x14ac:dyDescent="0.45">
      <c r="A335" s="123" t="s">
        <v>1606</v>
      </c>
      <c r="B335" s="98" t="s">
        <v>1544</v>
      </c>
      <c r="C335" s="119" t="s">
        <v>1585</v>
      </c>
      <c r="D335" s="119" t="s">
        <v>1558</v>
      </c>
      <c r="E335" s="119" t="s">
        <v>1512</v>
      </c>
      <c r="F335" s="119" t="s">
        <v>1512</v>
      </c>
      <c r="G335" s="98" t="s">
        <v>1544</v>
      </c>
      <c r="H335" s="98" t="s">
        <v>1512</v>
      </c>
      <c r="I335" s="98" t="s">
        <v>1512</v>
      </c>
      <c r="J335" s="98" t="s">
        <v>1512</v>
      </c>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row>
    <row r="336" spans="1:36" ht="15.75" customHeight="1" x14ac:dyDescent="0.45">
      <c r="A336" s="123" t="s">
        <v>312</v>
      </c>
      <c r="B336" s="98">
        <v>453674.0166266</v>
      </c>
      <c r="C336" s="119" t="s">
        <v>1585</v>
      </c>
      <c r="D336" s="119">
        <v>97.735736802039924</v>
      </c>
      <c r="E336" s="119">
        <v>270.00000000000006</v>
      </c>
      <c r="F336" s="119">
        <v>3.6</v>
      </c>
      <c r="G336" s="98">
        <v>44340.16428294166</v>
      </c>
      <c r="H336" s="98">
        <v>122.49198448918202</v>
      </c>
      <c r="I336" s="98">
        <v>1.63322645985576</v>
      </c>
      <c r="J336" s="98" t="s">
        <v>1512</v>
      </c>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row>
    <row r="337" spans="1:36" ht="15.75" customHeight="1" x14ac:dyDescent="0.45">
      <c r="A337" s="120" t="s">
        <v>1532</v>
      </c>
      <c r="B337" s="119">
        <v>3876.391807390301</v>
      </c>
      <c r="C337" s="119" t="s">
        <v>1585</v>
      </c>
      <c r="D337" s="104" t="s">
        <v>285</v>
      </c>
      <c r="E337" s="104" t="s">
        <v>285</v>
      </c>
      <c r="F337" s="104" t="s">
        <v>285</v>
      </c>
      <c r="G337" s="119">
        <v>261.51131595348204</v>
      </c>
      <c r="H337" s="119">
        <v>1.8048170748290002E-2</v>
      </c>
      <c r="I337" s="119">
        <v>2.6187488083799998E-3</v>
      </c>
      <c r="J337" s="119" t="s">
        <v>1512</v>
      </c>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row>
    <row r="338" spans="1:36" ht="15.75" customHeight="1" x14ac:dyDescent="0.45">
      <c r="A338" s="120" t="s">
        <v>1586</v>
      </c>
      <c r="B338" s="119">
        <v>14.44775073344322</v>
      </c>
      <c r="C338" s="119" t="s">
        <v>1585</v>
      </c>
      <c r="D338" s="119">
        <v>70.997810368113193</v>
      </c>
      <c r="E338" s="119">
        <v>5.0556271067802703</v>
      </c>
      <c r="F338" s="119">
        <v>1.41186010793935</v>
      </c>
      <c r="G338" s="119">
        <v>1.0257586668187699</v>
      </c>
      <c r="H338" s="119">
        <v>7.3042440239999996E-5</v>
      </c>
      <c r="I338" s="119">
        <v>2.039820291E-5</v>
      </c>
      <c r="J338" s="119" t="s">
        <v>1512</v>
      </c>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row>
    <row r="339" spans="1:36" ht="15.75" customHeight="1" x14ac:dyDescent="0.45">
      <c r="A339" s="120" t="s">
        <v>1587</v>
      </c>
      <c r="B339" s="119">
        <v>1685.97426244808</v>
      </c>
      <c r="C339" s="119" t="s">
        <v>1585</v>
      </c>
      <c r="D339" s="119">
        <v>89.664789629236907</v>
      </c>
      <c r="E339" s="119">
        <v>9.5000000000019202</v>
      </c>
      <c r="F339" s="119">
        <v>1.42500000000088</v>
      </c>
      <c r="G339" s="119">
        <v>151.17252756271495</v>
      </c>
      <c r="H339" s="119">
        <v>1.6016755493259999E-2</v>
      </c>
      <c r="I339" s="119">
        <v>2.40251332399E-3</v>
      </c>
      <c r="J339" s="119" t="s">
        <v>1512</v>
      </c>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row>
    <row r="340" spans="1:36" ht="15.75" customHeight="1" x14ac:dyDescent="0.45">
      <c r="A340" s="120" t="s">
        <v>1588</v>
      </c>
      <c r="B340" s="119">
        <v>2175.9697942087778</v>
      </c>
      <c r="C340" s="119" t="s">
        <v>1585</v>
      </c>
      <c r="D340" s="119">
        <v>50.236464685713393</v>
      </c>
      <c r="E340" s="119">
        <v>0.90000000000097002</v>
      </c>
      <c r="F340" s="119">
        <v>9.0000000000559993E-2</v>
      </c>
      <c r="G340" s="119">
        <v>109.3130297239483</v>
      </c>
      <c r="H340" s="119">
        <v>1.9583728147900001E-3</v>
      </c>
      <c r="I340" s="119">
        <v>1.9583728148000001E-4</v>
      </c>
      <c r="J340" s="119" t="s">
        <v>1512</v>
      </c>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row>
    <row r="341" spans="1:36" ht="15.75" customHeight="1" x14ac:dyDescent="0.45">
      <c r="A341" s="120" t="s">
        <v>1716</v>
      </c>
      <c r="B341" s="119" t="s">
        <v>1544</v>
      </c>
      <c r="C341" s="119" t="s">
        <v>1585</v>
      </c>
      <c r="D341" s="119" t="s">
        <v>1558</v>
      </c>
      <c r="E341" s="119" t="s">
        <v>1512</v>
      </c>
      <c r="F341" s="119" t="s">
        <v>1512</v>
      </c>
      <c r="G341" s="119" t="s">
        <v>1544</v>
      </c>
      <c r="H341" s="119" t="s">
        <v>1512</v>
      </c>
      <c r="I341" s="119" t="s">
        <v>1512</v>
      </c>
      <c r="J341" s="119" t="s">
        <v>1512</v>
      </c>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row>
    <row r="342" spans="1:36" ht="15.75" customHeight="1" x14ac:dyDescent="0.45">
      <c r="A342" s="120" t="s">
        <v>1717</v>
      </c>
      <c r="B342" s="119" t="s">
        <v>1544</v>
      </c>
      <c r="C342" s="119" t="s">
        <v>1585</v>
      </c>
      <c r="D342" s="119" t="s">
        <v>1558</v>
      </c>
      <c r="E342" s="119" t="s">
        <v>1512</v>
      </c>
      <c r="F342" s="119" t="s">
        <v>1512</v>
      </c>
      <c r="G342" s="119" t="s">
        <v>1544</v>
      </c>
      <c r="H342" s="119" t="s">
        <v>1512</v>
      </c>
      <c r="I342" s="119" t="s">
        <v>1512</v>
      </c>
      <c r="J342" s="119" t="s">
        <v>1512</v>
      </c>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row>
    <row r="343" spans="1:36" ht="15.75" customHeight="1" x14ac:dyDescent="0.45">
      <c r="A343" s="120" t="s">
        <v>1718</v>
      </c>
      <c r="B343" s="119" t="s">
        <v>1514</v>
      </c>
      <c r="C343" s="119" t="s">
        <v>1585</v>
      </c>
      <c r="D343" s="119" t="s">
        <v>1612</v>
      </c>
      <c r="E343" s="119" t="s">
        <v>1514</v>
      </c>
      <c r="F343" s="119" t="s">
        <v>1514</v>
      </c>
      <c r="G343" s="119" t="s">
        <v>1514</v>
      </c>
      <c r="H343" s="119" t="s">
        <v>1514</v>
      </c>
      <c r="I343" s="119" t="s">
        <v>1514</v>
      </c>
      <c r="J343" s="119" t="s">
        <v>1512</v>
      </c>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row>
    <row r="344" spans="1:36" ht="15.75" customHeight="1" x14ac:dyDescent="0.45">
      <c r="A344" s="120" t="s">
        <v>1719</v>
      </c>
      <c r="B344" s="119">
        <v>3876.391807390301</v>
      </c>
      <c r="C344" s="119" t="s">
        <v>1585</v>
      </c>
      <c r="D344" s="104" t="s">
        <v>285</v>
      </c>
      <c r="E344" s="104" t="s">
        <v>285</v>
      </c>
      <c r="F344" s="104" t="s">
        <v>285</v>
      </c>
      <c r="G344" s="119">
        <v>261.51131595348204</v>
      </c>
      <c r="H344" s="119">
        <v>1.8048170748290002E-2</v>
      </c>
      <c r="I344" s="119">
        <v>2.6187488083799998E-3</v>
      </c>
      <c r="J344" s="119" t="s">
        <v>1512</v>
      </c>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row>
    <row r="345" spans="1:36" ht="15.75" customHeight="1" x14ac:dyDescent="0.45">
      <c r="A345" s="120" t="s">
        <v>1586</v>
      </c>
      <c r="B345" s="98">
        <v>14.44775073344322</v>
      </c>
      <c r="C345" s="119" t="s">
        <v>1585</v>
      </c>
      <c r="D345" s="119">
        <v>70.997810368113193</v>
      </c>
      <c r="E345" s="119">
        <v>5.0556271067802703</v>
      </c>
      <c r="F345" s="119">
        <v>1.41186010793935</v>
      </c>
      <c r="G345" s="98">
        <v>1.0257586668187699</v>
      </c>
      <c r="H345" s="98">
        <v>7.3042440239999996E-5</v>
      </c>
      <c r="I345" s="98">
        <v>2.039820291E-5</v>
      </c>
      <c r="J345" s="98" t="s">
        <v>1512</v>
      </c>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row>
    <row r="346" spans="1:36" ht="15.75" customHeight="1" x14ac:dyDescent="0.45">
      <c r="A346" s="120" t="s">
        <v>1587</v>
      </c>
      <c r="B346" s="98">
        <v>1685.97426244808</v>
      </c>
      <c r="C346" s="119" t="s">
        <v>1585</v>
      </c>
      <c r="D346" s="119">
        <v>89.664789629236907</v>
      </c>
      <c r="E346" s="119">
        <v>9.5000000000019202</v>
      </c>
      <c r="F346" s="119">
        <v>1.42500000000088</v>
      </c>
      <c r="G346" s="98">
        <v>151.17252756271495</v>
      </c>
      <c r="H346" s="98">
        <v>1.6016755493259999E-2</v>
      </c>
      <c r="I346" s="98">
        <v>2.40251332399E-3</v>
      </c>
      <c r="J346" s="98" t="s">
        <v>1512</v>
      </c>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row>
    <row r="347" spans="1:36" ht="15.75" customHeight="1" x14ac:dyDescent="0.45">
      <c r="A347" s="120" t="s">
        <v>1588</v>
      </c>
      <c r="B347" s="98">
        <v>2175.9697942087778</v>
      </c>
      <c r="C347" s="119" t="s">
        <v>1585</v>
      </c>
      <c r="D347" s="119">
        <v>50.236464685713393</v>
      </c>
      <c r="E347" s="119">
        <v>0.90000000000097002</v>
      </c>
      <c r="F347" s="119">
        <v>9.0000000000559993E-2</v>
      </c>
      <c r="G347" s="98">
        <v>109.3130297239483</v>
      </c>
      <c r="H347" s="98">
        <v>1.9583728147900001E-3</v>
      </c>
      <c r="I347" s="98">
        <v>1.9583728148000001E-4</v>
      </c>
      <c r="J347" s="98" t="s">
        <v>1512</v>
      </c>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row>
    <row r="348" spans="1:36" ht="15.75" customHeight="1" x14ac:dyDescent="0.45">
      <c r="A348" s="120" t="s">
        <v>1720</v>
      </c>
      <c r="B348" s="98" t="s">
        <v>1544</v>
      </c>
      <c r="C348" s="119" t="s">
        <v>1585</v>
      </c>
      <c r="D348" s="119" t="s">
        <v>1558</v>
      </c>
      <c r="E348" s="119" t="s">
        <v>1512</v>
      </c>
      <c r="F348" s="119" t="s">
        <v>1512</v>
      </c>
      <c r="G348" s="98" t="s">
        <v>1544</v>
      </c>
      <c r="H348" s="98" t="s">
        <v>1512</v>
      </c>
      <c r="I348" s="98" t="s">
        <v>1512</v>
      </c>
      <c r="J348" s="98" t="s">
        <v>1512</v>
      </c>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row>
    <row r="349" spans="1:36" ht="15.75" customHeight="1" x14ac:dyDescent="0.45">
      <c r="A349" s="120" t="s">
        <v>1721</v>
      </c>
      <c r="B349" s="98" t="s">
        <v>1544</v>
      </c>
      <c r="C349" s="119" t="s">
        <v>1585</v>
      </c>
      <c r="D349" s="119" t="s">
        <v>1558</v>
      </c>
      <c r="E349" s="119" t="s">
        <v>1512</v>
      </c>
      <c r="F349" s="119" t="s">
        <v>1512</v>
      </c>
      <c r="G349" s="98" t="s">
        <v>1544</v>
      </c>
      <c r="H349" s="98" t="s">
        <v>1512</v>
      </c>
      <c r="I349" s="98" t="s">
        <v>1512</v>
      </c>
      <c r="J349" s="98" t="s">
        <v>1512</v>
      </c>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row>
    <row r="350" spans="1:36" ht="15.75" customHeight="1" x14ac:dyDescent="0.45">
      <c r="A350" s="120" t="s">
        <v>1722</v>
      </c>
      <c r="B350" s="98" t="s">
        <v>1514</v>
      </c>
      <c r="C350" s="119" t="s">
        <v>1585</v>
      </c>
      <c r="D350" s="119" t="s">
        <v>1612</v>
      </c>
      <c r="E350" s="119" t="s">
        <v>1514</v>
      </c>
      <c r="F350" s="119" t="s">
        <v>1514</v>
      </c>
      <c r="G350" s="98" t="s">
        <v>1514</v>
      </c>
      <c r="H350" s="98" t="s">
        <v>1514</v>
      </c>
      <c r="I350" s="98" t="s">
        <v>1514</v>
      </c>
      <c r="J350" s="98" t="s">
        <v>1512</v>
      </c>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row>
    <row r="351" spans="1:36" ht="15.75" customHeight="1" x14ac:dyDescent="0.45">
      <c r="A351" s="120" t="s">
        <v>1723</v>
      </c>
      <c r="B351" s="119" t="s">
        <v>1619</v>
      </c>
      <c r="C351" s="119" t="s">
        <v>1585</v>
      </c>
      <c r="D351" s="104" t="s">
        <v>285</v>
      </c>
      <c r="E351" s="104" t="s">
        <v>285</v>
      </c>
      <c r="F351" s="104" t="s">
        <v>285</v>
      </c>
      <c r="G351" s="119" t="s">
        <v>1619</v>
      </c>
      <c r="H351" s="119" t="s">
        <v>1612</v>
      </c>
      <c r="I351" s="119" t="s">
        <v>1612</v>
      </c>
      <c r="J351" s="104" t="s">
        <v>285</v>
      </c>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row>
    <row r="352" spans="1:36" ht="15.75" customHeight="1" x14ac:dyDescent="0.45">
      <c r="A352" s="120" t="s">
        <v>1654</v>
      </c>
      <c r="B352" s="98" t="s">
        <v>1514</v>
      </c>
      <c r="C352" s="119" t="s">
        <v>1585</v>
      </c>
      <c r="D352" s="119" t="s">
        <v>1514</v>
      </c>
      <c r="E352" s="119" t="s">
        <v>1514</v>
      </c>
      <c r="F352" s="119" t="s">
        <v>1514</v>
      </c>
      <c r="G352" s="98" t="s">
        <v>1514</v>
      </c>
      <c r="H352" s="98" t="s">
        <v>1514</v>
      </c>
      <c r="I352" s="98" t="s">
        <v>1514</v>
      </c>
      <c r="J352" s="104" t="s">
        <v>285</v>
      </c>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row>
    <row r="353" spans="1:36" ht="15.75" customHeight="1" x14ac:dyDescent="0.45">
      <c r="A353" s="120" t="s">
        <v>1655</v>
      </c>
      <c r="B353" s="98" t="s">
        <v>1514</v>
      </c>
      <c r="C353" s="119" t="s">
        <v>1585</v>
      </c>
      <c r="D353" s="119" t="s">
        <v>1514</v>
      </c>
      <c r="E353" s="119" t="s">
        <v>1514</v>
      </c>
      <c r="F353" s="119" t="s">
        <v>1514</v>
      </c>
      <c r="G353" s="98" t="s">
        <v>1514</v>
      </c>
      <c r="H353" s="98" t="s">
        <v>1514</v>
      </c>
      <c r="I353" s="98" t="s">
        <v>1514</v>
      </c>
      <c r="J353" s="104" t="s">
        <v>285</v>
      </c>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row>
    <row r="354" spans="1:36" ht="15.75" customHeight="1" x14ac:dyDescent="0.45">
      <c r="A354" s="120" t="s">
        <v>1656</v>
      </c>
      <c r="B354" s="98" t="s">
        <v>1514</v>
      </c>
      <c r="C354" s="119" t="s">
        <v>1585</v>
      </c>
      <c r="D354" s="119" t="s">
        <v>1514</v>
      </c>
      <c r="E354" s="119" t="s">
        <v>1514</v>
      </c>
      <c r="F354" s="119" t="s">
        <v>1514</v>
      </c>
      <c r="G354" s="98" t="s">
        <v>1514</v>
      </c>
      <c r="H354" s="98" t="s">
        <v>1514</v>
      </c>
      <c r="I354" s="98" t="s">
        <v>1514</v>
      </c>
      <c r="J354" s="104" t="s">
        <v>285</v>
      </c>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row>
    <row r="355" spans="1:36" ht="15.75" customHeight="1" x14ac:dyDescent="0.45">
      <c r="A355" s="120" t="s">
        <v>1724</v>
      </c>
      <c r="B355" s="119" t="s">
        <v>1514</v>
      </c>
      <c r="C355" s="119" t="s">
        <v>1585</v>
      </c>
      <c r="D355" s="104" t="s">
        <v>285</v>
      </c>
      <c r="E355" s="104" t="s">
        <v>285</v>
      </c>
      <c r="F355" s="104" t="s">
        <v>285</v>
      </c>
      <c r="G355" s="119" t="s">
        <v>1514</v>
      </c>
      <c r="H355" s="119" t="s">
        <v>1512</v>
      </c>
      <c r="I355" s="119" t="s">
        <v>1512</v>
      </c>
      <c r="J355" s="104" t="s">
        <v>285</v>
      </c>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row>
    <row r="356" spans="1:36" ht="15.75" customHeight="1" x14ac:dyDescent="0.45">
      <c r="A356" s="120" t="s">
        <v>1588</v>
      </c>
      <c r="B356" s="98" t="s">
        <v>1514</v>
      </c>
      <c r="C356" s="119" t="s">
        <v>1585</v>
      </c>
      <c r="D356" s="119" t="s">
        <v>1514</v>
      </c>
      <c r="E356" s="119" t="s">
        <v>1514</v>
      </c>
      <c r="F356" s="119" t="s">
        <v>1514</v>
      </c>
      <c r="G356" s="98" t="s">
        <v>1514</v>
      </c>
      <c r="H356" s="98" t="s">
        <v>1514</v>
      </c>
      <c r="I356" s="98" t="s">
        <v>1514</v>
      </c>
      <c r="J356" s="104" t="s">
        <v>285</v>
      </c>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row>
    <row r="357" spans="1:36" ht="15.75" customHeight="1" x14ac:dyDescent="0.45">
      <c r="A357" s="120" t="s">
        <v>1725</v>
      </c>
      <c r="B357" s="98" t="s">
        <v>1514</v>
      </c>
      <c r="C357" s="119" t="s">
        <v>1585</v>
      </c>
      <c r="D357" s="119" t="s">
        <v>1514</v>
      </c>
      <c r="E357" s="119" t="s">
        <v>1514</v>
      </c>
      <c r="F357" s="119" t="s">
        <v>1514</v>
      </c>
      <c r="G357" s="98" t="s">
        <v>1514</v>
      </c>
      <c r="H357" s="98" t="s">
        <v>1514</v>
      </c>
      <c r="I357" s="98" t="s">
        <v>1514</v>
      </c>
      <c r="J357" s="104" t="s">
        <v>285</v>
      </c>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row>
    <row r="358" spans="1:36" ht="15.75" customHeight="1" x14ac:dyDescent="0.45">
      <c r="A358" s="120" t="s">
        <v>1726</v>
      </c>
      <c r="B358" s="119" t="s">
        <v>1544</v>
      </c>
      <c r="C358" s="119" t="s">
        <v>1512</v>
      </c>
      <c r="D358" s="104" t="s">
        <v>285</v>
      </c>
      <c r="E358" s="104" t="s">
        <v>285</v>
      </c>
      <c r="F358" s="104" t="s">
        <v>285</v>
      </c>
      <c r="G358" s="119" t="s">
        <v>1544</v>
      </c>
      <c r="H358" s="119" t="s">
        <v>1512</v>
      </c>
      <c r="I358" s="119" t="s">
        <v>1512</v>
      </c>
      <c r="J358" s="104" t="s">
        <v>285</v>
      </c>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row>
    <row r="359" spans="1:36" ht="15.75" customHeight="1" x14ac:dyDescent="0.45">
      <c r="A359" s="120" t="s">
        <v>1727</v>
      </c>
      <c r="B359" s="119" t="s">
        <v>1619</v>
      </c>
      <c r="C359" s="119" t="s">
        <v>1585</v>
      </c>
      <c r="D359" s="104" t="s">
        <v>285</v>
      </c>
      <c r="E359" s="104" t="s">
        <v>285</v>
      </c>
      <c r="F359" s="104" t="s">
        <v>285</v>
      </c>
      <c r="G359" s="119" t="s">
        <v>1619</v>
      </c>
      <c r="H359" s="119" t="s">
        <v>1612</v>
      </c>
      <c r="I359" s="119" t="s">
        <v>1612</v>
      </c>
      <c r="J359" s="104" t="s">
        <v>285</v>
      </c>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row>
    <row r="360" spans="1:36" ht="15.75" customHeight="1" x14ac:dyDescent="0.45">
      <c r="A360" s="120" t="s">
        <v>1686</v>
      </c>
      <c r="B360" s="98" t="s">
        <v>1514</v>
      </c>
      <c r="C360" s="119" t="s">
        <v>1585</v>
      </c>
      <c r="D360" s="119" t="s">
        <v>1514</v>
      </c>
      <c r="E360" s="119" t="s">
        <v>1514</v>
      </c>
      <c r="F360" s="119" t="s">
        <v>1514</v>
      </c>
      <c r="G360" s="98" t="s">
        <v>1514</v>
      </c>
      <c r="H360" s="98" t="s">
        <v>1514</v>
      </c>
      <c r="I360" s="98" t="s">
        <v>1514</v>
      </c>
      <c r="J360" s="104" t="s">
        <v>285</v>
      </c>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row>
    <row r="361" spans="1:36" ht="15.75" customHeight="1" x14ac:dyDescent="0.45">
      <c r="A361" s="120" t="s">
        <v>1687</v>
      </c>
      <c r="B361" s="98" t="s">
        <v>1514</v>
      </c>
      <c r="C361" s="119" t="s">
        <v>1585</v>
      </c>
      <c r="D361" s="119" t="s">
        <v>1514</v>
      </c>
      <c r="E361" s="119" t="s">
        <v>1514</v>
      </c>
      <c r="F361" s="119" t="s">
        <v>1514</v>
      </c>
      <c r="G361" s="98" t="s">
        <v>1514</v>
      </c>
      <c r="H361" s="98" t="s">
        <v>1514</v>
      </c>
      <c r="I361" s="98" t="s">
        <v>1514</v>
      </c>
      <c r="J361" s="104" t="s">
        <v>285</v>
      </c>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row>
    <row r="362" spans="1:36" ht="15.75" customHeight="1" x14ac:dyDescent="0.45">
      <c r="A362" s="120" t="s">
        <v>1654</v>
      </c>
      <c r="B362" s="98" t="s">
        <v>1514</v>
      </c>
      <c r="C362" s="119" t="s">
        <v>1585</v>
      </c>
      <c r="D362" s="119" t="s">
        <v>1514</v>
      </c>
      <c r="E362" s="119" t="s">
        <v>1514</v>
      </c>
      <c r="F362" s="119" t="s">
        <v>1514</v>
      </c>
      <c r="G362" s="98" t="s">
        <v>1514</v>
      </c>
      <c r="H362" s="98" t="s">
        <v>1514</v>
      </c>
      <c r="I362" s="98" t="s">
        <v>1514</v>
      </c>
      <c r="J362" s="104" t="s">
        <v>285</v>
      </c>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row>
    <row r="363" spans="1:36" ht="15.75" customHeight="1" x14ac:dyDescent="0.45">
      <c r="A363" s="120" t="s">
        <v>1728</v>
      </c>
      <c r="B363" s="119" t="s">
        <v>1514</v>
      </c>
      <c r="C363" s="119" t="s">
        <v>1585</v>
      </c>
      <c r="D363" s="104" t="s">
        <v>285</v>
      </c>
      <c r="E363" s="104" t="s">
        <v>285</v>
      </c>
      <c r="F363" s="104" t="s">
        <v>285</v>
      </c>
      <c r="G363" s="119" t="s">
        <v>1514</v>
      </c>
      <c r="H363" s="119" t="s">
        <v>1514</v>
      </c>
      <c r="I363" s="119" t="s">
        <v>1514</v>
      </c>
      <c r="J363" s="104" t="s">
        <v>285</v>
      </c>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row>
    <row r="364" spans="1:36" ht="15.75" customHeight="1" x14ac:dyDescent="0.45">
      <c r="A364" s="120" t="s">
        <v>1588</v>
      </c>
      <c r="B364" s="98" t="s">
        <v>1514</v>
      </c>
      <c r="C364" s="119" t="s">
        <v>1585</v>
      </c>
      <c r="D364" s="119" t="s">
        <v>1514</v>
      </c>
      <c r="E364" s="119" t="s">
        <v>1514</v>
      </c>
      <c r="F364" s="119" t="s">
        <v>1514</v>
      </c>
      <c r="G364" s="98" t="s">
        <v>1514</v>
      </c>
      <c r="H364" s="98" t="s">
        <v>1514</v>
      </c>
      <c r="I364" s="98" t="s">
        <v>1514</v>
      </c>
      <c r="J364" s="104" t="s">
        <v>285</v>
      </c>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row>
    <row r="365" spans="1:36" ht="15.75" customHeight="1" x14ac:dyDescent="0.45">
      <c r="A365" s="120" t="s">
        <v>1729</v>
      </c>
      <c r="B365" s="98" t="s">
        <v>1514</v>
      </c>
      <c r="C365" s="119" t="s">
        <v>1585</v>
      </c>
      <c r="D365" s="119" t="s">
        <v>1514</v>
      </c>
      <c r="E365" s="119" t="s">
        <v>1514</v>
      </c>
      <c r="F365" s="119" t="s">
        <v>1514</v>
      </c>
      <c r="G365" s="98" t="s">
        <v>1514</v>
      </c>
      <c r="H365" s="98" t="s">
        <v>1514</v>
      </c>
      <c r="I365" s="98" t="s">
        <v>1514</v>
      </c>
      <c r="J365" s="104" t="s">
        <v>285</v>
      </c>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row>
    <row r="366" spans="1:36" ht="15.75" customHeight="1" x14ac:dyDescent="0.45">
      <c r="A366" s="120" t="s">
        <v>1730</v>
      </c>
      <c r="B366" s="119" t="s">
        <v>1544</v>
      </c>
      <c r="C366" s="119" t="s">
        <v>1512</v>
      </c>
      <c r="D366" s="104" t="s">
        <v>285</v>
      </c>
      <c r="E366" s="104" t="s">
        <v>285</v>
      </c>
      <c r="F366" s="104" t="s">
        <v>285</v>
      </c>
      <c r="G366" s="119" t="s">
        <v>1544</v>
      </c>
      <c r="H366" s="119" t="s">
        <v>1512</v>
      </c>
      <c r="I366" s="119" t="s">
        <v>1512</v>
      </c>
      <c r="J366" s="104" t="s">
        <v>285</v>
      </c>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row>
    <row r="367" spans="1:36" ht="15.75" customHeight="1" x14ac:dyDescent="0.45">
      <c r="A367" s="128" t="s">
        <v>1731</v>
      </c>
      <c r="B367" s="119">
        <v>7080659.3257521326</v>
      </c>
      <c r="C367" s="119" t="s">
        <v>1585</v>
      </c>
      <c r="D367" s="104" t="s">
        <v>285</v>
      </c>
      <c r="E367" s="104" t="s">
        <v>285</v>
      </c>
      <c r="F367" s="104" t="s">
        <v>285</v>
      </c>
      <c r="G367" s="119">
        <v>228671.05819418194</v>
      </c>
      <c r="H367" s="119">
        <v>3.6559890812845302</v>
      </c>
      <c r="I367" s="119">
        <v>2.5045478700810602</v>
      </c>
      <c r="J367" s="119" t="s">
        <v>1512</v>
      </c>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row>
    <row r="368" spans="1:36" ht="15.75" customHeight="1" x14ac:dyDescent="0.45">
      <c r="A368" s="126" t="s">
        <v>1732</v>
      </c>
      <c r="B368" s="119">
        <v>6697922.8901149854</v>
      </c>
      <c r="C368" s="119" t="s">
        <v>1585</v>
      </c>
      <c r="D368" s="104" t="s">
        <v>285</v>
      </c>
      <c r="E368" s="104" t="s">
        <v>285</v>
      </c>
      <c r="F368" s="104" t="s">
        <v>285</v>
      </c>
      <c r="G368" s="119">
        <v>201104.75109076229</v>
      </c>
      <c r="H368" s="119">
        <v>3.1677223027145298</v>
      </c>
      <c r="I368" s="119">
        <v>1.7229382360827401</v>
      </c>
      <c r="J368" s="119" t="s">
        <v>1512</v>
      </c>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row>
    <row r="369" spans="1:36" ht="15.75" customHeight="1" x14ac:dyDescent="0.45">
      <c r="A369" s="123" t="s">
        <v>1733</v>
      </c>
      <c r="B369" s="119">
        <v>302072.04657817504</v>
      </c>
      <c r="C369" s="119" t="s">
        <v>1585</v>
      </c>
      <c r="D369" s="104" t="s">
        <v>285</v>
      </c>
      <c r="E369" s="104" t="s">
        <v>285</v>
      </c>
      <c r="F369" s="104" t="s">
        <v>285</v>
      </c>
      <c r="G369" s="119">
        <v>12468.726392347711</v>
      </c>
      <c r="H369" s="119">
        <v>5.1947039253499999E-3</v>
      </c>
      <c r="I369" s="119">
        <v>1.29867598133739</v>
      </c>
      <c r="J369" s="119" t="s">
        <v>1512</v>
      </c>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row>
    <row r="370" spans="1:36" ht="15.75" customHeight="1" x14ac:dyDescent="0.45">
      <c r="A370" s="123" t="s">
        <v>1602</v>
      </c>
      <c r="B370" s="98" t="s">
        <v>1512</v>
      </c>
      <c r="C370" s="119" t="s">
        <v>1585</v>
      </c>
      <c r="D370" s="119" t="s">
        <v>1512</v>
      </c>
      <c r="E370" s="119" t="s">
        <v>1512</v>
      </c>
      <c r="F370" s="119" t="s">
        <v>1512</v>
      </c>
      <c r="G370" s="98" t="s">
        <v>1512</v>
      </c>
      <c r="H370" s="98" t="s">
        <v>1512</v>
      </c>
      <c r="I370" s="98" t="s">
        <v>1512</v>
      </c>
      <c r="J370" s="98" t="s">
        <v>1512</v>
      </c>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row>
    <row r="371" spans="1:36" ht="15.75" customHeight="1" x14ac:dyDescent="0.45">
      <c r="A371" s="123" t="s">
        <v>1603</v>
      </c>
      <c r="B371" s="98" t="s">
        <v>1512</v>
      </c>
      <c r="C371" s="119" t="s">
        <v>1585</v>
      </c>
      <c r="D371" s="119" t="s">
        <v>1512</v>
      </c>
      <c r="E371" s="119" t="s">
        <v>1512</v>
      </c>
      <c r="F371" s="119" t="s">
        <v>1512</v>
      </c>
      <c r="G371" s="98" t="s">
        <v>1512</v>
      </c>
      <c r="H371" s="98" t="s">
        <v>1512</v>
      </c>
      <c r="I371" s="98" t="s">
        <v>1512</v>
      </c>
      <c r="J371" s="98" t="s">
        <v>1512</v>
      </c>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row>
    <row r="372" spans="1:36" ht="15.75" customHeight="1" x14ac:dyDescent="0.45">
      <c r="A372" s="123" t="s">
        <v>1604</v>
      </c>
      <c r="B372" s="98" t="s">
        <v>1512</v>
      </c>
      <c r="C372" s="119" t="s">
        <v>1585</v>
      </c>
      <c r="D372" s="119" t="s">
        <v>1512</v>
      </c>
      <c r="E372" s="119" t="s">
        <v>1512</v>
      </c>
      <c r="F372" s="119" t="s">
        <v>1512</v>
      </c>
      <c r="G372" s="98" t="s">
        <v>1512</v>
      </c>
      <c r="H372" s="98" t="s">
        <v>1512</v>
      </c>
      <c r="I372" s="98" t="s">
        <v>1512</v>
      </c>
      <c r="J372" s="98" t="s">
        <v>1512</v>
      </c>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row>
    <row r="373" spans="1:36" ht="15.75" customHeight="1" x14ac:dyDescent="0.45">
      <c r="A373" s="123" t="s">
        <v>1605</v>
      </c>
      <c r="B373" s="98">
        <v>302072.04657817504</v>
      </c>
      <c r="C373" s="119" t="s">
        <v>1585</v>
      </c>
      <c r="D373" s="119">
        <v>41.277326166361618</v>
      </c>
      <c r="E373" s="119">
        <v>1.7196903798930002E-2</v>
      </c>
      <c r="F373" s="119">
        <v>4.2992259497314897</v>
      </c>
      <c r="G373" s="98">
        <v>12468.726392347711</v>
      </c>
      <c r="H373" s="98">
        <v>5.1947039253499999E-3</v>
      </c>
      <c r="I373" s="98">
        <v>1.29867598133739</v>
      </c>
      <c r="J373" s="98" t="s">
        <v>1512</v>
      </c>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row>
    <row r="374" spans="1:36" ht="15.75" customHeight="1" x14ac:dyDescent="0.45">
      <c r="A374" s="123" t="s">
        <v>1606</v>
      </c>
      <c r="B374" s="98" t="s">
        <v>1544</v>
      </c>
      <c r="C374" s="119" t="s">
        <v>1585</v>
      </c>
      <c r="D374" s="119" t="s">
        <v>1558</v>
      </c>
      <c r="E374" s="119" t="s">
        <v>1512</v>
      </c>
      <c r="F374" s="119" t="s">
        <v>1512</v>
      </c>
      <c r="G374" s="98" t="s">
        <v>1544</v>
      </c>
      <c r="H374" s="98" t="s">
        <v>1512</v>
      </c>
      <c r="I374" s="98" t="s">
        <v>1512</v>
      </c>
      <c r="J374" s="98" t="s">
        <v>1512</v>
      </c>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row>
    <row r="375" spans="1:36" ht="15.75" customHeight="1" x14ac:dyDescent="0.45">
      <c r="A375" s="123" t="s">
        <v>312</v>
      </c>
      <c r="B375" s="98" t="s">
        <v>1512</v>
      </c>
      <c r="C375" s="119" t="s">
        <v>1585</v>
      </c>
      <c r="D375" s="119" t="s">
        <v>1512</v>
      </c>
      <c r="E375" s="119" t="s">
        <v>1512</v>
      </c>
      <c r="F375" s="119" t="s">
        <v>1512</v>
      </c>
      <c r="G375" s="98" t="s">
        <v>1512</v>
      </c>
      <c r="H375" s="98" t="s">
        <v>1512</v>
      </c>
      <c r="I375" s="98" t="s">
        <v>1512</v>
      </c>
      <c r="J375" s="98" t="s">
        <v>1512</v>
      </c>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row>
    <row r="376" spans="1:36" ht="15.75" customHeight="1" x14ac:dyDescent="0.45">
      <c r="A376" s="123" t="s">
        <v>1734</v>
      </c>
      <c r="B376" s="119">
        <v>714190.32359639043</v>
      </c>
      <c r="C376" s="119" t="s">
        <v>1585</v>
      </c>
      <c r="D376" s="104" t="s">
        <v>285</v>
      </c>
      <c r="E376" s="104" t="s">
        <v>285</v>
      </c>
      <c r="F376" s="104" t="s">
        <v>285</v>
      </c>
      <c r="G376" s="119">
        <v>57860.922368929852</v>
      </c>
      <c r="H376" s="119">
        <v>3.1625275987891799</v>
      </c>
      <c r="I376" s="119">
        <v>0.42426225474535001</v>
      </c>
      <c r="J376" s="119" t="s">
        <v>1512</v>
      </c>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row>
    <row r="377" spans="1:36" ht="15.75" customHeight="1" x14ac:dyDescent="0.45">
      <c r="A377" s="123" t="s">
        <v>1602</v>
      </c>
      <c r="B377" s="98">
        <v>654034.1913309677</v>
      </c>
      <c r="C377" s="119" t="s">
        <v>1585</v>
      </c>
      <c r="D377" s="119">
        <v>81.888740073021339</v>
      </c>
      <c r="E377" s="119">
        <v>4.7500000000000098</v>
      </c>
      <c r="F377" s="119">
        <v>0.56999999999999995</v>
      </c>
      <c r="G377" s="98">
        <v>53558.03589277032</v>
      </c>
      <c r="H377" s="98">
        <v>3.1066624088221002</v>
      </c>
      <c r="I377" s="98">
        <v>0.37279948905865001</v>
      </c>
      <c r="J377" s="98" t="s">
        <v>1512</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row>
    <row r="378" spans="1:36" ht="15.75" customHeight="1" x14ac:dyDescent="0.45">
      <c r="A378" s="123" t="s">
        <v>1603</v>
      </c>
      <c r="B378" s="98">
        <v>34493.418563902516</v>
      </c>
      <c r="C378" s="119" t="s">
        <v>1585</v>
      </c>
      <c r="D378" s="119">
        <v>87.369782150481583</v>
      </c>
      <c r="E378" s="119">
        <v>0.95000000000008</v>
      </c>
      <c r="F378" s="119">
        <v>1.4249999999999701</v>
      </c>
      <c r="G378" s="98">
        <v>3013.6824655535402</v>
      </c>
      <c r="H378" s="98">
        <v>3.2768747635709999E-2</v>
      </c>
      <c r="I378" s="98">
        <v>4.9153121453560003E-2</v>
      </c>
      <c r="J378" s="98" t="s">
        <v>1512</v>
      </c>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row>
    <row r="379" spans="1:36" ht="15.75" customHeight="1" x14ac:dyDescent="0.45">
      <c r="A379" s="123" t="s">
        <v>1604</v>
      </c>
      <c r="B379" s="98">
        <v>25662.713701520213</v>
      </c>
      <c r="C379" s="119" t="s">
        <v>1585</v>
      </c>
      <c r="D379" s="119">
        <v>50.236464685713401</v>
      </c>
      <c r="E379" s="119">
        <v>0.90000000000006997</v>
      </c>
      <c r="F379" s="119">
        <v>9.0000000000119998E-2</v>
      </c>
      <c r="G379" s="98">
        <v>1289.2040106059935</v>
      </c>
      <c r="H379" s="98">
        <v>2.3096442331369999E-2</v>
      </c>
      <c r="I379" s="98">
        <v>2.3096442331399999E-3</v>
      </c>
      <c r="J379" s="98" t="s">
        <v>1512</v>
      </c>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row>
    <row r="380" spans="1:36" ht="15.75" customHeight="1" x14ac:dyDescent="0.45">
      <c r="A380" s="123" t="s">
        <v>1605</v>
      </c>
      <c r="B380" s="98" t="s">
        <v>1544</v>
      </c>
      <c r="C380" s="119" t="s">
        <v>1585</v>
      </c>
      <c r="D380" s="119" t="s">
        <v>1558</v>
      </c>
      <c r="E380" s="119" t="s">
        <v>1544</v>
      </c>
      <c r="F380" s="119" t="s">
        <v>1544</v>
      </c>
      <c r="G380" s="98" t="s">
        <v>1544</v>
      </c>
      <c r="H380" s="98" t="s">
        <v>1544</v>
      </c>
      <c r="I380" s="98" t="s">
        <v>1544</v>
      </c>
      <c r="J380" s="98" t="s">
        <v>1512</v>
      </c>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row>
    <row r="381" spans="1:36" ht="15.75" customHeight="1" x14ac:dyDescent="0.45">
      <c r="A381" s="123" t="s">
        <v>1606</v>
      </c>
      <c r="B381" s="98" t="s">
        <v>1544</v>
      </c>
      <c r="C381" s="119" t="s">
        <v>1585</v>
      </c>
      <c r="D381" s="119" t="s">
        <v>1558</v>
      </c>
      <c r="E381" s="119" t="s">
        <v>1512</v>
      </c>
      <c r="F381" s="119" t="s">
        <v>1512</v>
      </c>
      <c r="G381" s="98" t="s">
        <v>1544</v>
      </c>
      <c r="H381" s="98" t="s">
        <v>1512</v>
      </c>
      <c r="I381" s="98" t="s">
        <v>1512</v>
      </c>
      <c r="J381" s="98" t="s">
        <v>1512</v>
      </c>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row>
    <row r="382" spans="1:36" ht="15.75" customHeight="1" x14ac:dyDescent="0.45">
      <c r="A382" s="123" t="s">
        <v>312</v>
      </c>
      <c r="B382" s="98" t="s">
        <v>1541</v>
      </c>
      <c r="C382" s="119" t="s">
        <v>1585</v>
      </c>
      <c r="D382" s="119" t="s">
        <v>1537</v>
      </c>
      <c r="E382" s="119" t="s">
        <v>1541</v>
      </c>
      <c r="F382" s="119" t="s">
        <v>1541</v>
      </c>
      <c r="G382" s="98" t="s">
        <v>1541</v>
      </c>
      <c r="H382" s="98" t="s">
        <v>1541</v>
      </c>
      <c r="I382" s="98" t="s">
        <v>1541</v>
      </c>
      <c r="J382" s="98" t="s">
        <v>1512</v>
      </c>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row>
    <row r="383" spans="1:36" ht="15.75" customHeight="1" x14ac:dyDescent="0.45">
      <c r="A383" s="123" t="s">
        <v>1735</v>
      </c>
      <c r="B383" s="119">
        <v>5681660.5199404201</v>
      </c>
      <c r="C383" s="119" t="s">
        <v>1585</v>
      </c>
      <c r="D383" s="104" t="s">
        <v>285</v>
      </c>
      <c r="E383" s="104" t="s">
        <v>285</v>
      </c>
      <c r="F383" s="104" t="s">
        <v>285</v>
      </c>
      <c r="G383" s="119">
        <v>130775.10232948473</v>
      </c>
      <c r="H383" s="119" t="s">
        <v>1512</v>
      </c>
      <c r="I383" s="119" t="s">
        <v>1512</v>
      </c>
      <c r="J383" s="119" t="s">
        <v>1512</v>
      </c>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row>
    <row r="384" spans="1:36" ht="15.75" customHeight="1" x14ac:dyDescent="0.45">
      <c r="A384" s="123" t="s">
        <v>1602</v>
      </c>
      <c r="B384" s="98">
        <v>5126642.5199793531</v>
      </c>
      <c r="C384" s="119" t="s">
        <v>1585</v>
      </c>
      <c r="D384" s="119">
        <v>20.964589223530609</v>
      </c>
      <c r="E384" s="119" t="s">
        <v>1512</v>
      </c>
      <c r="F384" s="119" t="s">
        <v>1512</v>
      </c>
      <c r="G384" s="98">
        <v>107477.95452725294</v>
      </c>
      <c r="H384" s="98" t="s">
        <v>1512</v>
      </c>
      <c r="I384" s="98" t="s">
        <v>1512</v>
      </c>
      <c r="J384" s="98" t="s">
        <v>1512</v>
      </c>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row>
    <row r="385" spans="1:36" ht="15.75" customHeight="1" x14ac:dyDescent="0.45">
      <c r="A385" s="123" t="s">
        <v>1603</v>
      </c>
      <c r="B385" s="98">
        <v>208410.19601240882</v>
      </c>
      <c r="C385" s="119" t="s">
        <v>1585</v>
      </c>
      <c r="D385" s="119">
        <v>77.670090286689458</v>
      </c>
      <c r="E385" s="119" t="s">
        <v>1512</v>
      </c>
      <c r="F385" s="119" t="s">
        <v>1512</v>
      </c>
      <c r="G385" s="98">
        <v>16187.238740950441</v>
      </c>
      <c r="H385" s="98" t="s">
        <v>1512</v>
      </c>
      <c r="I385" s="98" t="s">
        <v>1512</v>
      </c>
      <c r="J385" s="98" t="s">
        <v>1512</v>
      </c>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row>
    <row r="386" spans="1:36" ht="15.75" customHeight="1" x14ac:dyDescent="0.45">
      <c r="A386" s="123" t="s">
        <v>1604</v>
      </c>
      <c r="B386" s="98">
        <v>346607.8039486584</v>
      </c>
      <c r="C386" s="119" t="s">
        <v>1585</v>
      </c>
      <c r="D386" s="119">
        <v>20.512836065094788</v>
      </c>
      <c r="E386" s="119" t="s">
        <v>1512</v>
      </c>
      <c r="F386" s="119" t="s">
        <v>1512</v>
      </c>
      <c r="G386" s="98">
        <v>7109.9090612813461</v>
      </c>
      <c r="H386" s="98" t="s">
        <v>1512</v>
      </c>
      <c r="I386" s="98" t="s">
        <v>1512</v>
      </c>
      <c r="J386" s="98" t="s">
        <v>1512</v>
      </c>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5.75" customHeight="1" x14ac:dyDescent="0.45">
      <c r="A387" s="123" t="s">
        <v>1605</v>
      </c>
      <c r="B387" s="98" t="s">
        <v>1544</v>
      </c>
      <c r="C387" s="119" t="s">
        <v>1585</v>
      </c>
      <c r="D387" s="119" t="s">
        <v>1558</v>
      </c>
      <c r="E387" s="119" t="s">
        <v>1512</v>
      </c>
      <c r="F387" s="119" t="s">
        <v>1512</v>
      </c>
      <c r="G387" s="98" t="s">
        <v>1544</v>
      </c>
      <c r="H387" s="98" t="s">
        <v>1512</v>
      </c>
      <c r="I387" s="98" t="s">
        <v>1512</v>
      </c>
      <c r="J387" s="98" t="s">
        <v>1512</v>
      </c>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row>
    <row r="388" spans="1:36" ht="15.75" customHeight="1" x14ac:dyDescent="0.45">
      <c r="A388" s="123" t="s">
        <v>1606</v>
      </c>
      <c r="B388" s="98" t="s">
        <v>1544</v>
      </c>
      <c r="C388" s="119" t="s">
        <v>1585</v>
      </c>
      <c r="D388" s="119" t="s">
        <v>1558</v>
      </c>
      <c r="E388" s="119" t="s">
        <v>1512</v>
      </c>
      <c r="F388" s="119" t="s">
        <v>1512</v>
      </c>
      <c r="G388" s="98" t="s">
        <v>1544</v>
      </c>
      <c r="H388" s="98" t="s">
        <v>1512</v>
      </c>
      <c r="I388" s="98" t="s">
        <v>1512</v>
      </c>
      <c r="J388" s="98" t="s">
        <v>1512</v>
      </c>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row>
    <row r="389" spans="1:36" ht="15.75" customHeight="1" x14ac:dyDescent="0.45">
      <c r="A389" s="123" t="s">
        <v>312</v>
      </c>
      <c r="B389" s="98" t="s">
        <v>1512</v>
      </c>
      <c r="C389" s="119" t="s">
        <v>1585</v>
      </c>
      <c r="D389" s="119" t="s">
        <v>1512</v>
      </c>
      <c r="E389" s="119" t="s">
        <v>1512</v>
      </c>
      <c r="F389" s="119" t="s">
        <v>1512</v>
      </c>
      <c r="G389" s="98" t="s">
        <v>1512</v>
      </c>
      <c r="H389" s="98" t="s">
        <v>1512</v>
      </c>
      <c r="I389" s="98" t="s">
        <v>1512</v>
      </c>
      <c r="J389" s="98" t="s">
        <v>1512</v>
      </c>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row>
    <row r="390" spans="1:36" ht="15.75" customHeight="1" x14ac:dyDescent="0.45">
      <c r="A390" s="126" t="s">
        <v>1736</v>
      </c>
      <c r="B390" s="119">
        <v>382736.43563714705</v>
      </c>
      <c r="C390" s="119" t="s">
        <v>1585</v>
      </c>
      <c r="D390" s="104" t="s">
        <v>285</v>
      </c>
      <c r="E390" s="104" t="s">
        <v>285</v>
      </c>
      <c r="F390" s="104" t="s">
        <v>285</v>
      </c>
      <c r="G390" s="119">
        <v>27566.307103419644</v>
      </c>
      <c r="H390" s="119">
        <v>0.48826677857</v>
      </c>
      <c r="I390" s="119">
        <v>0.78160963399831995</v>
      </c>
      <c r="J390" s="104" t="s">
        <v>285</v>
      </c>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row>
    <row r="391" spans="1:36" ht="15.75" customHeight="1" x14ac:dyDescent="0.45">
      <c r="A391" s="123" t="s">
        <v>1737</v>
      </c>
      <c r="B391" s="119">
        <v>382736.43563714705</v>
      </c>
      <c r="C391" s="119" t="s">
        <v>1585</v>
      </c>
      <c r="D391" s="104" t="s">
        <v>285</v>
      </c>
      <c r="E391" s="104" t="s">
        <v>285</v>
      </c>
      <c r="F391" s="104" t="s">
        <v>285</v>
      </c>
      <c r="G391" s="119">
        <v>27566.307103419644</v>
      </c>
      <c r="H391" s="119">
        <v>0.48826677857</v>
      </c>
      <c r="I391" s="119">
        <v>0.78160963399831995</v>
      </c>
      <c r="J391" s="104" t="s">
        <v>285</v>
      </c>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row>
    <row r="392" spans="1:36" ht="15.75" customHeight="1" x14ac:dyDescent="0.45">
      <c r="A392" s="123" t="s">
        <v>1602</v>
      </c>
      <c r="B392" s="98">
        <v>382736.43563714705</v>
      </c>
      <c r="C392" s="119" t="s">
        <v>1585</v>
      </c>
      <c r="D392" s="119">
        <v>72.024256215715667</v>
      </c>
      <c r="E392" s="119">
        <v>1.27572588629346</v>
      </c>
      <c r="F392" s="119">
        <v>2.0421615535431399</v>
      </c>
      <c r="G392" s="98">
        <v>27566.307103419644</v>
      </c>
      <c r="H392" s="98">
        <v>0.48826677857</v>
      </c>
      <c r="I392" s="98">
        <v>0.78160963399831995</v>
      </c>
      <c r="J392" s="104" t="s">
        <v>285</v>
      </c>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row>
    <row r="393" spans="1:36" ht="15.75" customHeight="1" x14ac:dyDescent="0.45">
      <c r="A393" s="123" t="s">
        <v>1603</v>
      </c>
      <c r="B393" s="98" t="s">
        <v>1512</v>
      </c>
      <c r="C393" s="119" t="s">
        <v>1585</v>
      </c>
      <c r="D393" s="119" t="s">
        <v>1512</v>
      </c>
      <c r="E393" s="119" t="s">
        <v>1512</v>
      </c>
      <c r="F393" s="119" t="s">
        <v>1512</v>
      </c>
      <c r="G393" s="98" t="s">
        <v>1512</v>
      </c>
      <c r="H393" s="98" t="s">
        <v>1512</v>
      </c>
      <c r="I393" s="98" t="s">
        <v>1512</v>
      </c>
      <c r="J393" s="104" t="s">
        <v>285</v>
      </c>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row>
    <row r="394" spans="1:36" ht="15.75" customHeight="1" x14ac:dyDescent="0.45">
      <c r="A394" s="123" t="s">
        <v>1604</v>
      </c>
      <c r="B394" s="98" t="s">
        <v>1512</v>
      </c>
      <c r="C394" s="119" t="s">
        <v>1585</v>
      </c>
      <c r="D394" s="119" t="s">
        <v>1512</v>
      </c>
      <c r="E394" s="119" t="s">
        <v>1512</v>
      </c>
      <c r="F394" s="119" t="s">
        <v>1512</v>
      </c>
      <c r="G394" s="98" t="s">
        <v>1512</v>
      </c>
      <c r="H394" s="98" t="s">
        <v>1512</v>
      </c>
      <c r="I394" s="98" t="s">
        <v>1512</v>
      </c>
      <c r="J394" s="104" t="s">
        <v>285</v>
      </c>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row>
    <row r="395" spans="1:36" ht="15.75" customHeight="1" x14ac:dyDescent="0.45">
      <c r="A395" s="123" t="s">
        <v>1605</v>
      </c>
      <c r="B395" s="98" t="s">
        <v>1512</v>
      </c>
      <c r="C395" s="119" t="s">
        <v>1585</v>
      </c>
      <c r="D395" s="119" t="s">
        <v>1512</v>
      </c>
      <c r="E395" s="119" t="s">
        <v>1512</v>
      </c>
      <c r="F395" s="119" t="s">
        <v>1512</v>
      </c>
      <c r="G395" s="98" t="s">
        <v>1512</v>
      </c>
      <c r="H395" s="98" t="s">
        <v>1512</v>
      </c>
      <c r="I395" s="98" t="s">
        <v>1512</v>
      </c>
      <c r="J395" s="104" t="s">
        <v>285</v>
      </c>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row>
    <row r="396" spans="1:36" ht="15.75" customHeight="1" x14ac:dyDescent="0.45">
      <c r="A396" s="123" t="s">
        <v>312</v>
      </c>
      <c r="B396" s="98" t="s">
        <v>1512</v>
      </c>
      <c r="C396" s="119" t="s">
        <v>1585</v>
      </c>
      <c r="D396" s="119" t="s">
        <v>1512</v>
      </c>
      <c r="E396" s="119" t="s">
        <v>1512</v>
      </c>
      <c r="F396" s="119" t="s">
        <v>1512</v>
      </c>
      <c r="G396" s="98" t="s">
        <v>1512</v>
      </c>
      <c r="H396" s="98" t="s">
        <v>1512</v>
      </c>
      <c r="I396" s="98" t="s">
        <v>1512</v>
      </c>
      <c r="J396" s="104" t="s">
        <v>285</v>
      </c>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row>
    <row r="397" spans="1:36" ht="15.75" customHeight="1" x14ac:dyDescent="0.45">
      <c r="A397" s="121" t="s">
        <v>1738</v>
      </c>
      <c r="B397" s="129"/>
      <c r="C397" s="129"/>
      <c r="D397" s="129"/>
      <c r="E397" s="129"/>
      <c r="F397" s="129"/>
      <c r="G397" s="129"/>
      <c r="H397" s="129"/>
      <c r="I397" s="129"/>
      <c r="J397" s="129"/>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row>
    <row r="398" spans="1:36" ht="15.75" customHeight="1" x14ac:dyDescent="0.45">
      <c r="A398" s="126" t="s">
        <v>1739</v>
      </c>
      <c r="B398" s="104" t="s">
        <v>285</v>
      </c>
      <c r="C398" s="104" t="s">
        <v>285</v>
      </c>
      <c r="D398" s="104" t="s">
        <v>285</v>
      </c>
      <c r="E398" s="104" t="s">
        <v>285</v>
      </c>
      <c r="F398" s="104" t="s">
        <v>285</v>
      </c>
      <c r="G398" s="104" t="s">
        <v>285</v>
      </c>
      <c r="H398" s="104" t="s">
        <v>285</v>
      </c>
      <c r="I398" s="104" t="s">
        <v>285</v>
      </c>
      <c r="J398" s="104" t="s">
        <v>285</v>
      </c>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row>
    <row r="399" spans="1:36" ht="15.75" customHeight="1" x14ac:dyDescent="0.45">
      <c r="A399" s="120" t="s">
        <v>1740</v>
      </c>
      <c r="B399" s="98" t="s">
        <v>1512</v>
      </c>
      <c r="C399" s="119" t="s">
        <v>1585</v>
      </c>
      <c r="D399" s="119" t="s">
        <v>1512</v>
      </c>
      <c r="E399" s="119" t="s">
        <v>1512</v>
      </c>
      <c r="F399" s="119" t="s">
        <v>1512</v>
      </c>
      <c r="G399" s="98" t="s">
        <v>1512</v>
      </c>
      <c r="H399" s="98" t="s">
        <v>1512</v>
      </c>
      <c r="I399" s="98" t="s">
        <v>1512</v>
      </c>
      <c r="J399" s="98" t="s">
        <v>1512</v>
      </c>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row>
    <row r="400" spans="1:36" ht="15.75" customHeight="1" x14ac:dyDescent="0.45">
      <c r="A400" s="120" t="s">
        <v>1741</v>
      </c>
      <c r="B400" s="98" t="s">
        <v>1512</v>
      </c>
      <c r="C400" s="119" t="s">
        <v>1585</v>
      </c>
      <c r="D400" s="119" t="s">
        <v>1512</v>
      </c>
      <c r="E400" s="119" t="s">
        <v>1512</v>
      </c>
      <c r="F400" s="119" t="s">
        <v>1512</v>
      </c>
      <c r="G400" s="98" t="s">
        <v>1512</v>
      </c>
      <c r="H400" s="98" t="s">
        <v>1512</v>
      </c>
      <c r="I400" s="98" t="s">
        <v>1512</v>
      </c>
      <c r="J400" s="98" t="s">
        <v>1512</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row>
    <row r="401" spans="1:36" ht="15.75" customHeight="1" x14ac:dyDescent="0.45">
      <c r="A401" s="8"/>
      <c r="B401" s="8"/>
      <c r="C401" s="8"/>
      <c r="D401" s="8"/>
      <c r="E401" s="8"/>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row>
    <row r="402" spans="1:36" ht="15.75" customHeight="1" x14ac:dyDescent="0.45">
      <c r="A402" s="108" t="s">
        <v>1742</v>
      </c>
      <c r="B402" s="130">
        <f t="shared" ref="B402:J402" si="1">SUM(B210,B396)</f>
        <v>0</v>
      </c>
      <c r="C402" s="130">
        <f t="shared" si="1"/>
        <v>0</v>
      </c>
      <c r="D402" s="130">
        <f t="shared" si="1"/>
        <v>0</v>
      </c>
      <c r="E402" s="130">
        <f t="shared" si="1"/>
        <v>0</v>
      </c>
      <c r="F402" s="130">
        <f t="shared" si="1"/>
        <v>0</v>
      </c>
      <c r="G402" s="130">
        <f t="shared" si="1"/>
        <v>0</v>
      </c>
      <c r="H402" s="130">
        <f t="shared" si="1"/>
        <v>8.7547292278300007E-3</v>
      </c>
      <c r="I402" s="130">
        <f t="shared" si="1"/>
        <v>9.8360250666199994E-3</v>
      </c>
      <c r="J402" s="130">
        <f t="shared" si="1"/>
        <v>0</v>
      </c>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row>
    <row r="403" spans="1:36" ht="15.75" customHeight="1" x14ac:dyDescent="0.45">
      <c r="A403" s="8"/>
      <c r="B403" s="8"/>
      <c r="C403" s="8"/>
      <c r="D403" s="8"/>
      <c r="E403" s="8"/>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row>
    <row r="404" spans="1:36" ht="15.75" customHeight="1" x14ac:dyDescent="0.45">
      <c r="A404" s="416" t="s">
        <v>1743</v>
      </c>
      <c r="B404" s="417"/>
      <c r="C404" s="417"/>
      <c r="D404" s="417"/>
      <c r="E404" s="417"/>
      <c r="F404" s="417"/>
      <c r="G404" s="400"/>
      <c r="H404" s="131"/>
      <c r="I404" s="131"/>
      <c r="J404" s="131"/>
      <c r="K404" s="131"/>
      <c r="L404" s="131"/>
      <c r="M404" s="132" t="s">
        <v>1496</v>
      </c>
      <c r="N404" s="2"/>
      <c r="O404" s="2"/>
      <c r="P404" s="2"/>
      <c r="Q404" s="2"/>
      <c r="R404" s="2"/>
      <c r="S404" s="2"/>
      <c r="T404" s="2"/>
      <c r="U404" s="2"/>
      <c r="V404" s="2"/>
      <c r="W404" s="2"/>
      <c r="X404" s="2"/>
      <c r="Y404" s="2"/>
      <c r="Z404" s="2"/>
      <c r="AA404" s="2"/>
      <c r="AB404" s="2"/>
      <c r="AC404" s="2"/>
      <c r="AD404" s="2"/>
      <c r="AE404" s="2"/>
      <c r="AF404" s="2"/>
      <c r="AG404" s="2"/>
      <c r="AH404" s="2"/>
      <c r="AI404" s="2"/>
      <c r="AJ404" s="2"/>
    </row>
    <row r="405" spans="1:36" ht="15.75" customHeight="1" x14ac:dyDescent="0.45">
      <c r="A405" s="83"/>
      <c r="B405" s="111"/>
      <c r="C405" s="111"/>
      <c r="D405" s="111"/>
      <c r="E405" s="111"/>
      <c r="F405" s="111"/>
      <c r="G405" s="111"/>
      <c r="H405" s="131"/>
      <c r="I405" s="131"/>
      <c r="J405" s="131"/>
      <c r="K405" s="131"/>
      <c r="L405" s="131"/>
      <c r="M405" s="132" t="s">
        <v>1497</v>
      </c>
      <c r="N405" s="2"/>
      <c r="O405" s="2"/>
      <c r="P405" s="2"/>
      <c r="Q405" s="2"/>
      <c r="R405" s="2"/>
      <c r="S405" s="2"/>
      <c r="T405" s="2"/>
      <c r="U405" s="2"/>
      <c r="V405" s="2"/>
      <c r="W405" s="2"/>
      <c r="X405" s="2"/>
      <c r="Y405" s="2"/>
      <c r="Z405" s="2"/>
      <c r="AA405" s="2"/>
      <c r="AB405" s="2"/>
      <c r="AC405" s="2"/>
      <c r="AD405" s="2"/>
      <c r="AE405" s="2"/>
      <c r="AF405" s="2"/>
      <c r="AG405" s="2"/>
      <c r="AH405" s="2"/>
      <c r="AI405" s="2"/>
      <c r="AJ405" s="2"/>
    </row>
    <row r="406" spans="1:36" ht="15.75" customHeight="1" x14ac:dyDescent="0.45">
      <c r="A406" s="131"/>
      <c r="B406" s="131"/>
      <c r="C406" s="131"/>
      <c r="D406" s="131"/>
      <c r="E406" s="131"/>
      <c r="F406" s="131"/>
      <c r="G406" s="131"/>
      <c r="H406" s="131"/>
      <c r="I406" s="131"/>
      <c r="J406" s="131"/>
      <c r="K406" s="131"/>
      <c r="L406" s="132"/>
      <c r="M406" s="132" t="s">
        <v>1498</v>
      </c>
      <c r="N406" s="2"/>
      <c r="O406" s="2"/>
      <c r="P406" s="2"/>
      <c r="Q406" s="2"/>
      <c r="R406" s="2"/>
      <c r="S406" s="2"/>
      <c r="T406" s="2"/>
      <c r="U406" s="2"/>
      <c r="V406" s="2"/>
      <c r="W406" s="2"/>
      <c r="X406" s="2"/>
      <c r="Y406" s="2"/>
      <c r="Z406" s="2"/>
      <c r="AA406" s="2"/>
      <c r="AB406" s="2"/>
      <c r="AC406" s="2"/>
      <c r="AD406" s="2"/>
      <c r="AE406" s="2"/>
      <c r="AF406" s="2"/>
      <c r="AG406" s="2"/>
      <c r="AH406" s="2"/>
      <c r="AI406" s="2"/>
      <c r="AJ406" s="2"/>
    </row>
    <row r="407" spans="1:36" ht="15.75" customHeight="1" x14ac:dyDescent="0.45">
      <c r="A407" s="131"/>
      <c r="B407" s="131"/>
      <c r="C407" s="131"/>
      <c r="D407" s="131"/>
      <c r="E407" s="131"/>
      <c r="F407" s="131"/>
      <c r="G407" s="131"/>
      <c r="H407" s="131"/>
      <c r="I407" s="131"/>
      <c r="J407" s="131"/>
      <c r="K407" s="131"/>
      <c r="L407" s="131"/>
      <c r="M407" s="133"/>
      <c r="N407" s="2"/>
      <c r="O407" s="2"/>
      <c r="P407" s="2"/>
      <c r="Q407" s="2"/>
      <c r="R407" s="2"/>
      <c r="S407" s="2"/>
      <c r="T407" s="2"/>
      <c r="U407" s="2"/>
      <c r="V407" s="2"/>
      <c r="W407" s="2"/>
      <c r="X407" s="2"/>
      <c r="Y407" s="2"/>
      <c r="Z407" s="2"/>
      <c r="AA407" s="2"/>
      <c r="AB407" s="2"/>
      <c r="AC407" s="2"/>
      <c r="AD407" s="2"/>
      <c r="AE407" s="2"/>
      <c r="AF407" s="2"/>
      <c r="AG407" s="2"/>
      <c r="AH407" s="2"/>
      <c r="AI407" s="2"/>
      <c r="AJ407" s="2"/>
    </row>
    <row r="408" spans="1:36" ht="15.75" customHeight="1" x14ac:dyDescent="0.45">
      <c r="A408" s="134" t="s">
        <v>1499</v>
      </c>
      <c r="B408" s="135" t="s">
        <v>1744</v>
      </c>
      <c r="C408" s="136" t="s">
        <v>1745</v>
      </c>
      <c r="D408" s="136" t="s">
        <v>1746</v>
      </c>
      <c r="E408" s="136" t="s">
        <v>1747</v>
      </c>
      <c r="F408" s="136" t="s">
        <v>1748</v>
      </c>
      <c r="G408" s="137" t="s">
        <v>1749</v>
      </c>
      <c r="H408" s="136" t="s">
        <v>1750</v>
      </c>
      <c r="I408" s="138" t="s">
        <v>1751</v>
      </c>
      <c r="J408" s="136" t="s">
        <v>1752</v>
      </c>
      <c r="K408" s="136" t="s">
        <v>69</v>
      </c>
      <c r="L408" s="136" t="s">
        <v>1504</v>
      </c>
      <c r="M408" s="139" t="s">
        <v>1753</v>
      </c>
      <c r="N408" s="2"/>
      <c r="O408" s="2"/>
      <c r="P408" s="2"/>
      <c r="Q408" s="2"/>
      <c r="R408" s="2"/>
      <c r="S408" s="2"/>
      <c r="T408" s="2"/>
      <c r="U408" s="2"/>
      <c r="V408" s="2"/>
      <c r="W408" s="2"/>
      <c r="X408" s="2"/>
      <c r="Y408" s="2"/>
      <c r="Z408" s="2"/>
      <c r="AA408" s="2"/>
      <c r="AB408" s="2"/>
      <c r="AC408" s="2"/>
      <c r="AD408" s="2"/>
      <c r="AE408" s="2"/>
      <c r="AF408" s="2"/>
      <c r="AG408" s="2"/>
      <c r="AH408" s="2"/>
      <c r="AI408" s="2"/>
      <c r="AJ408" s="2"/>
    </row>
    <row r="409" spans="1:36" ht="15.75" customHeight="1" x14ac:dyDescent="0.45">
      <c r="A409" s="140"/>
      <c r="B409" s="418" t="s">
        <v>1506</v>
      </c>
      <c r="C409" s="405"/>
      <c r="D409" s="414"/>
      <c r="E409" s="413" t="s">
        <v>1754</v>
      </c>
      <c r="F409" s="405"/>
      <c r="G409" s="414"/>
      <c r="H409" s="413" t="s">
        <v>1506</v>
      </c>
      <c r="I409" s="405"/>
      <c r="J409" s="405"/>
      <c r="K409" s="405"/>
      <c r="L409" s="405"/>
      <c r="M409" s="414"/>
      <c r="N409" s="2"/>
      <c r="O409" s="2"/>
      <c r="P409" s="2"/>
      <c r="Q409" s="2"/>
      <c r="R409" s="2"/>
      <c r="S409" s="2"/>
      <c r="T409" s="2"/>
      <c r="U409" s="2"/>
      <c r="V409" s="2"/>
      <c r="W409" s="2"/>
      <c r="X409" s="2"/>
      <c r="Y409" s="2"/>
      <c r="Z409" s="2"/>
      <c r="AA409" s="2"/>
      <c r="AB409" s="2"/>
      <c r="AC409" s="2"/>
      <c r="AD409" s="2"/>
      <c r="AE409" s="2"/>
      <c r="AF409" s="2"/>
      <c r="AG409" s="2"/>
      <c r="AH409" s="2"/>
      <c r="AI409" s="2"/>
      <c r="AJ409" s="2"/>
    </row>
    <row r="410" spans="1:36" ht="15.75" customHeight="1" x14ac:dyDescent="0.45">
      <c r="A410" s="141" t="s">
        <v>1755</v>
      </c>
      <c r="B410" s="94">
        <v>191652.86859140763</v>
      </c>
      <c r="C410" s="94">
        <v>4.4228396639999996</v>
      </c>
      <c r="D410" s="94">
        <v>76.499409240516357</v>
      </c>
      <c r="E410" s="94">
        <v>114068.04132317071</v>
      </c>
      <c r="F410" s="94">
        <v>6685.1696202922003</v>
      </c>
      <c r="G410" s="94">
        <v>5917.8748952000005</v>
      </c>
      <c r="H410" s="94">
        <v>0.51318586763019003</v>
      </c>
      <c r="I410" s="94">
        <v>2.8289339760639999E-2</v>
      </c>
      <c r="J410" s="94">
        <v>572.16514495327442</v>
      </c>
      <c r="K410" s="94">
        <v>1557.1939910195872</v>
      </c>
      <c r="L410" s="94">
        <v>5849.2197121443369</v>
      </c>
      <c r="M410" s="94">
        <v>830.75987228203655</v>
      </c>
      <c r="N410" s="2"/>
      <c r="O410" s="2"/>
      <c r="P410" s="2"/>
      <c r="Q410" s="2"/>
      <c r="R410" s="2"/>
      <c r="S410" s="2"/>
      <c r="T410" s="2"/>
      <c r="U410" s="2"/>
      <c r="V410" s="2"/>
      <c r="W410" s="2"/>
      <c r="X410" s="2"/>
      <c r="Y410" s="2"/>
      <c r="Z410" s="2"/>
      <c r="AA410" s="2"/>
      <c r="AB410" s="2"/>
      <c r="AC410" s="2"/>
      <c r="AD410" s="2"/>
      <c r="AE410" s="2"/>
      <c r="AF410" s="2"/>
      <c r="AG410" s="2"/>
      <c r="AH410" s="2"/>
      <c r="AI410" s="2"/>
      <c r="AJ410" s="2"/>
    </row>
    <row r="411" spans="1:36" ht="15.75" customHeight="1" x14ac:dyDescent="0.45">
      <c r="A411" s="142" t="s">
        <v>1756</v>
      </c>
      <c r="B411" s="94">
        <v>70318.070227320059</v>
      </c>
      <c r="C411" s="104" t="s">
        <v>285</v>
      </c>
      <c r="D411" s="104" t="s">
        <v>285</v>
      </c>
      <c r="E411" s="104" t="s">
        <v>285</v>
      </c>
      <c r="F411" s="104" t="s">
        <v>285</v>
      </c>
      <c r="G411" s="104" t="s">
        <v>285</v>
      </c>
      <c r="H411" s="104" t="s">
        <v>285</v>
      </c>
      <c r="I411" s="104" t="s">
        <v>285</v>
      </c>
      <c r="J411" s="94" t="s">
        <v>1512</v>
      </c>
      <c r="K411" s="94" t="s">
        <v>1512</v>
      </c>
      <c r="L411" s="94" t="s">
        <v>1512</v>
      </c>
      <c r="M411" s="94" t="s">
        <v>1512</v>
      </c>
      <c r="N411" s="2"/>
      <c r="O411" s="2"/>
      <c r="P411" s="2"/>
      <c r="Q411" s="2"/>
      <c r="R411" s="2"/>
      <c r="S411" s="2"/>
      <c r="T411" s="2"/>
      <c r="U411" s="2"/>
      <c r="V411" s="2"/>
      <c r="W411" s="2"/>
      <c r="X411" s="2"/>
      <c r="Y411" s="2"/>
      <c r="Z411" s="2"/>
      <c r="AA411" s="2"/>
      <c r="AB411" s="2"/>
      <c r="AC411" s="2"/>
      <c r="AD411" s="2"/>
      <c r="AE411" s="2"/>
      <c r="AF411" s="2"/>
      <c r="AG411" s="2"/>
      <c r="AH411" s="2"/>
      <c r="AI411" s="2"/>
      <c r="AJ411" s="2"/>
    </row>
    <row r="412" spans="1:36" ht="15.75" customHeight="1" x14ac:dyDescent="0.45">
      <c r="A412" s="143" t="s">
        <v>1757</v>
      </c>
      <c r="B412" s="94">
        <v>46194.121028708993</v>
      </c>
      <c r="C412" s="104" t="s">
        <v>285</v>
      </c>
      <c r="D412" s="104" t="s">
        <v>285</v>
      </c>
      <c r="E412" s="104" t="s">
        <v>285</v>
      </c>
      <c r="F412" s="104" t="s">
        <v>285</v>
      </c>
      <c r="G412" s="104" t="s">
        <v>285</v>
      </c>
      <c r="H412" s="104" t="s">
        <v>285</v>
      </c>
      <c r="I412" s="104" t="s">
        <v>285</v>
      </c>
      <c r="J412" s="104" t="s">
        <v>285</v>
      </c>
      <c r="K412" s="104" t="s">
        <v>285</v>
      </c>
      <c r="L412" s="104" t="s">
        <v>285</v>
      </c>
      <c r="M412" s="98" t="s">
        <v>1512</v>
      </c>
      <c r="N412" s="2"/>
      <c r="O412" s="2"/>
      <c r="P412" s="2"/>
      <c r="Q412" s="2"/>
      <c r="R412" s="2"/>
      <c r="S412" s="2"/>
      <c r="T412" s="2"/>
      <c r="U412" s="2"/>
      <c r="V412" s="2"/>
      <c r="W412" s="2"/>
      <c r="X412" s="2"/>
      <c r="Y412" s="2"/>
      <c r="Z412" s="2"/>
      <c r="AA412" s="2"/>
      <c r="AB412" s="2"/>
      <c r="AC412" s="2"/>
      <c r="AD412" s="2"/>
      <c r="AE412" s="2"/>
      <c r="AF412" s="2"/>
      <c r="AG412" s="2"/>
      <c r="AH412" s="2"/>
      <c r="AI412" s="2"/>
      <c r="AJ412" s="2"/>
    </row>
    <row r="413" spans="1:36" ht="15.75" customHeight="1" x14ac:dyDescent="0.45">
      <c r="A413" s="143" t="s">
        <v>1758</v>
      </c>
      <c r="B413" s="94">
        <v>14551.955897401811</v>
      </c>
      <c r="C413" s="104" t="s">
        <v>285</v>
      </c>
      <c r="D413" s="104" t="s">
        <v>285</v>
      </c>
      <c r="E413" s="104" t="s">
        <v>285</v>
      </c>
      <c r="F413" s="104" t="s">
        <v>285</v>
      </c>
      <c r="G413" s="104" t="s">
        <v>285</v>
      </c>
      <c r="H413" s="104" t="s">
        <v>285</v>
      </c>
      <c r="I413" s="104" t="s">
        <v>285</v>
      </c>
      <c r="J413" s="104" t="s">
        <v>285</v>
      </c>
      <c r="K413" s="104" t="s">
        <v>285</v>
      </c>
      <c r="L413" s="104" t="s">
        <v>285</v>
      </c>
      <c r="M413" s="104" t="s">
        <v>285</v>
      </c>
      <c r="N413" s="2"/>
      <c r="O413" s="2"/>
      <c r="P413" s="2"/>
      <c r="Q413" s="2"/>
      <c r="R413" s="2"/>
      <c r="S413" s="2"/>
      <c r="T413" s="2"/>
      <c r="U413" s="2"/>
      <c r="V413" s="2"/>
      <c r="W413" s="2"/>
      <c r="X413" s="2"/>
      <c r="Y413" s="2"/>
      <c r="Z413" s="2"/>
      <c r="AA413" s="2"/>
      <c r="AB413" s="2"/>
      <c r="AC413" s="2"/>
      <c r="AD413" s="2"/>
      <c r="AE413" s="2"/>
      <c r="AF413" s="2"/>
      <c r="AG413" s="2"/>
      <c r="AH413" s="2"/>
      <c r="AI413" s="2"/>
      <c r="AJ413" s="2"/>
    </row>
    <row r="414" spans="1:36" ht="15.75" customHeight="1" x14ac:dyDescent="0.45">
      <c r="A414" s="143" t="s">
        <v>1759</v>
      </c>
      <c r="B414" s="94">
        <v>1928.2873679484251</v>
      </c>
      <c r="C414" s="104" t="s">
        <v>285</v>
      </c>
      <c r="D414" s="104" t="s">
        <v>285</v>
      </c>
      <c r="E414" s="104" t="s">
        <v>285</v>
      </c>
      <c r="F414" s="104" t="s">
        <v>285</v>
      </c>
      <c r="G414" s="104" t="s">
        <v>285</v>
      </c>
      <c r="H414" s="104" t="s">
        <v>285</v>
      </c>
      <c r="I414" s="104" t="s">
        <v>285</v>
      </c>
      <c r="J414" s="104" t="s">
        <v>285</v>
      </c>
      <c r="K414" s="104" t="s">
        <v>285</v>
      </c>
      <c r="L414" s="104" t="s">
        <v>285</v>
      </c>
      <c r="M414" s="104" t="s">
        <v>285</v>
      </c>
      <c r="N414" s="2"/>
      <c r="O414" s="2"/>
      <c r="P414" s="2"/>
      <c r="Q414" s="2"/>
      <c r="R414" s="2"/>
      <c r="S414" s="2"/>
      <c r="T414" s="2"/>
      <c r="U414" s="2"/>
      <c r="V414" s="2"/>
      <c r="W414" s="2"/>
      <c r="X414" s="2"/>
      <c r="Y414" s="2"/>
      <c r="Z414" s="2"/>
      <c r="AA414" s="2"/>
      <c r="AB414" s="2"/>
      <c r="AC414" s="2"/>
      <c r="AD414" s="2"/>
      <c r="AE414" s="2"/>
      <c r="AF414" s="2"/>
      <c r="AG414" s="2"/>
      <c r="AH414" s="2"/>
      <c r="AI414" s="2"/>
      <c r="AJ414" s="2"/>
    </row>
    <row r="415" spans="1:36" ht="15.75" customHeight="1" x14ac:dyDescent="0.45">
      <c r="A415" s="143" t="s">
        <v>1760</v>
      </c>
      <c r="B415" s="94">
        <v>7643.7059332608324</v>
      </c>
      <c r="C415" s="104" t="s">
        <v>285</v>
      </c>
      <c r="D415" s="104" t="s">
        <v>285</v>
      </c>
      <c r="E415" s="104" t="s">
        <v>285</v>
      </c>
      <c r="F415" s="104" t="s">
        <v>285</v>
      </c>
      <c r="G415" s="104" t="s">
        <v>285</v>
      </c>
      <c r="H415" s="104" t="s">
        <v>285</v>
      </c>
      <c r="I415" s="104" t="s">
        <v>285</v>
      </c>
      <c r="J415" s="94" t="s">
        <v>1512</v>
      </c>
      <c r="K415" s="94" t="s">
        <v>1512</v>
      </c>
      <c r="L415" s="94" t="s">
        <v>1512</v>
      </c>
      <c r="M415" s="94" t="s">
        <v>1512</v>
      </c>
      <c r="N415" s="2"/>
      <c r="O415" s="2"/>
      <c r="P415" s="2"/>
      <c r="Q415" s="2"/>
      <c r="R415" s="2"/>
      <c r="S415" s="2"/>
      <c r="T415" s="2"/>
      <c r="U415" s="2"/>
      <c r="V415" s="2"/>
      <c r="W415" s="2"/>
      <c r="X415" s="2"/>
      <c r="Y415" s="2"/>
      <c r="Z415" s="2"/>
      <c r="AA415" s="2"/>
      <c r="AB415" s="2"/>
      <c r="AC415" s="2"/>
      <c r="AD415" s="2"/>
      <c r="AE415" s="2"/>
      <c r="AF415" s="2"/>
      <c r="AG415" s="2"/>
      <c r="AH415" s="2"/>
      <c r="AI415" s="2"/>
      <c r="AJ415" s="2"/>
    </row>
    <row r="416" spans="1:36" ht="15.75" customHeight="1" x14ac:dyDescent="0.45">
      <c r="A416" s="144" t="s">
        <v>1761</v>
      </c>
      <c r="B416" s="94">
        <v>46167.148702873594</v>
      </c>
      <c r="C416" s="94">
        <v>3.4620000000000002</v>
      </c>
      <c r="D416" s="94">
        <v>61.93531767867502</v>
      </c>
      <c r="E416" s="94">
        <v>20040.325102040817</v>
      </c>
      <c r="F416" s="94" t="s">
        <v>1512</v>
      </c>
      <c r="G416" s="94" t="s">
        <v>1512</v>
      </c>
      <c r="H416" s="94" t="s">
        <v>1512</v>
      </c>
      <c r="I416" s="94" t="s">
        <v>1512</v>
      </c>
      <c r="J416" s="94">
        <v>55.249069497127223</v>
      </c>
      <c r="K416" s="94">
        <v>188.72091220254887</v>
      </c>
      <c r="L416" s="94">
        <v>213.37603828081271</v>
      </c>
      <c r="M416" s="94">
        <v>228.15769905799976</v>
      </c>
      <c r="N416" s="2"/>
      <c r="O416" s="2"/>
      <c r="P416" s="2"/>
      <c r="Q416" s="2"/>
      <c r="R416" s="2"/>
      <c r="S416" s="2"/>
      <c r="T416" s="2"/>
      <c r="U416" s="2"/>
      <c r="V416" s="2"/>
      <c r="W416" s="2"/>
      <c r="X416" s="2"/>
      <c r="Y416" s="2"/>
      <c r="Z416" s="2"/>
      <c r="AA416" s="2"/>
      <c r="AB416" s="2"/>
      <c r="AC416" s="2"/>
      <c r="AD416" s="2"/>
      <c r="AE416" s="2"/>
      <c r="AF416" s="2"/>
      <c r="AG416" s="2"/>
      <c r="AH416" s="2"/>
      <c r="AI416" s="2"/>
      <c r="AJ416" s="2"/>
    </row>
    <row r="417" spans="1:36" ht="15.75" customHeight="1" x14ac:dyDescent="0.45">
      <c r="A417" s="145" t="s">
        <v>1762</v>
      </c>
      <c r="B417" s="94">
        <v>9195.8411847999996</v>
      </c>
      <c r="C417" s="94" t="s">
        <v>1512</v>
      </c>
      <c r="D417" s="94" t="s">
        <v>1512</v>
      </c>
      <c r="E417" s="104" t="s">
        <v>285</v>
      </c>
      <c r="F417" s="104" t="s">
        <v>285</v>
      </c>
      <c r="G417" s="104" t="s">
        <v>285</v>
      </c>
      <c r="H417" s="104" t="s">
        <v>285</v>
      </c>
      <c r="I417" s="104" t="s">
        <v>285</v>
      </c>
      <c r="J417" s="98" t="s">
        <v>1514</v>
      </c>
      <c r="K417" s="98" t="s">
        <v>1514</v>
      </c>
      <c r="L417" s="98" t="s">
        <v>1514</v>
      </c>
      <c r="M417" s="98" t="s">
        <v>1514</v>
      </c>
      <c r="N417" s="2"/>
      <c r="O417" s="2"/>
      <c r="P417" s="2"/>
      <c r="Q417" s="2"/>
      <c r="R417" s="2"/>
      <c r="S417" s="2"/>
      <c r="T417" s="2"/>
      <c r="U417" s="2"/>
      <c r="V417" s="2"/>
      <c r="W417" s="2"/>
      <c r="X417" s="2"/>
      <c r="Y417" s="2"/>
      <c r="Z417" s="2"/>
      <c r="AA417" s="2"/>
      <c r="AB417" s="2"/>
      <c r="AC417" s="2"/>
      <c r="AD417" s="2"/>
      <c r="AE417" s="2"/>
      <c r="AF417" s="2"/>
      <c r="AG417" s="2"/>
      <c r="AH417" s="2"/>
      <c r="AI417" s="2"/>
      <c r="AJ417" s="2"/>
    </row>
    <row r="418" spans="1:36" ht="15.75" customHeight="1" x14ac:dyDescent="0.45">
      <c r="A418" s="143" t="s">
        <v>1763</v>
      </c>
      <c r="B418" s="104" t="s">
        <v>285</v>
      </c>
      <c r="C418" s="104" t="s">
        <v>285</v>
      </c>
      <c r="D418" s="94">
        <v>37.974850892036379</v>
      </c>
      <c r="E418" s="104" t="s">
        <v>285</v>
      </c>
      <c r="F418" s="104" t="s">
        <v>285</v>
      </c>
      <c r="G418" s="104" t="s">
        <v>285</v>
      </c>
      <c r="H418" s="104" t="s">
        <v>285</v>
      </c>
      <c r="I418" s="104" t="s">
        <v>285</v>
      </c>
      <c r="J418" s="98" t="s">
        <v>1514</v>
      </c>
      <c r="K418" s="104" t="s">
        <v>285</v>
      </c>
      <c r="L418" s="104" t="s">
        <v>285</v>
      </c>
      <c r="M418" s="104" t="s">
        <v>285</v>
      </c>
      <c r="N418" s="2"/>
      <c r="O418" s="2"/>
      <c r="P418" s="2"/>
      <c r="Q418" s="2"/>
      <c r="R418" s="2"/>
      <c r="S418" s="2"/>
      <c r="T418" s="2"/>
      <c r="U418" s="2"/>
      <c r="V418" s="2"/>
      <c r="W418" s="2"/>
      <c r="X418" s="2"/>
      <c r="Y418" s="2"/>
      <c r="Z418" s="2"/>
      <c r="AA418" s="2"/>
      <c r="AB418" s="2"/>
      <c r="AC418" s="2"/>
      <c r="AD418" s="2"/>
      <c r="AE418" s="2"/>
      <c r="AF418" s="2"/>
      <c r="AG418" s="2"/>
      <c r="AH418" s="2"/>
      <c r="AI418" s="2"/>
      <c r="AJ418" s="2"/>
    </row>
    <row r="419" spans="1:36" ht="15.75" customHeight="1" x14ac:dyDescent="0.45">
      <c r="A419" s="143" t="s">
        <v>1764</v>
      </c>
      <c r="B419" s="94" t="s">
        <v>1512</v>
      </c>
      <c r="C419" s="104" t="s">
        <v>285</v>
      </c>
      <c r="D419" s="94">
        <v>23.960466786638641</v>
      </c>
      <c r="E419" s="104" t="s">
        <v>285</v>
      </c>
      <c r="F419" s="104" t="s">
        <v>285</v>
      </c>
      <c r="G419" s="104" t="s">
        <v>285</v>
      </c>
      <c r="H419" s="104" t="s">
        <v>285</v>
      </c>
      <c r="I419" s="104" t="s">
        <v>285</v>
      </c>
      <c r="J419" s="98" t="s">
        <v>1514</v>
      </c>
      <c r="K419" s="98" t="s">
        <v>1514</v>
      </c>
      <c r="L419" s="98" t="s">
        <v>1514</v>
      </c>
      <c r="M419" s="104" t="s">
        <v>285</v>
      </c>
      <c r="N419" s="2"/>
      <c r="O419" s="2"/>
      <c r="P419" s="2"/>
      <c r="Q419" s="2"/>
      <c r="R419" s="2"/>
      <c r="S419" s="2"/>
      <c r="T419" s="2"/>
      <c r="U419" s="2"/>
      <c r="V419" s="2"/>
      <c r="W419" s="2"/>
      <c r="X419" s="2"/>
      <c r="Y419" s="2"/>
      <c r="Z419" s="2"/>
      <c r="AA419" s="2"/>
      <c r="AB419" s="2"/>
      <c r="AC419" s="2"/>
      <c r="AD419" s="2"/>
      <c r="AE419" s="2"/>
      <c r="AF419" s="2"/>
      <c r="AG419" s="2"/>
      <c r="AH419" s="2"/>
      <c r="AI419" s="2"/>
      <c r="AJ419" s="2"/>
    </row>
    <row r="420" spans="1:36" ht="15.75" customHeight="1" x14ac:dyDescent="0.45">
      <c r="A420" s="143" t="s">
        <v>1765</v>
      </c>
      <c r="B420" s="94" t="s">
        <v>1541</v>
      </c>
      <c r="C420" s="104" t="s">
        <v>285</v>
      </c>
      <c r="D420" s="94" t="s">
        <v>1541</v>
      </c>
      <c r="E420" s="104" t="s">
        <v>285</v>
      </c>
      <c r="F420" s="104" t="s">
        <v>285</v>
      </c>
      <c r="G420" s="104" t="s">
        <v>285</v>
      </c>
      <c r="H420" s="104" t="s">
        <v>285</v>
      </c>
      <c r="I420" s="104" t="s">
        <v>285</v>
      </c>
      <c r="J420" s="104" t="s">
        <v>285</v>
      </c>
      <c r="K420" s="104" t="s">
        <v>285</v>
      </c>
      <c r="L420" s="98" t="s">
        <v>1514</v>
      </c>
      <c r="M420" s="98" t="s">
        <v>1514</v>
      </c>
      <c r="N420" s="2"/>
      <c r="O420" s="2"/>
      <c r="P420" s="2"/>
      <c r="Q420" s="2"/>
      <c r="R420" s="2"/>
      <c r="S420" s="2"/>
      <c r="T420" s="2"/>
      <c r="U420" s="2"/>
      <c r="V420" s="2"/>
      <c r="W420" s="2"/>
      <c r="X420" s="2"/>
      <c r="Y420" s="2"/>
      <c r="Z420" s="2"/>
      <c r="AA420" s="2"/>
      <c r="AB420" s="2"/>
      <c r="AC420" s="2"/>
      <c r="AD420" s="2"/>
      <c r="AE420" s="2"/>
      <c r="AF420" s="2"/>
      <c r="AG420" s="2"/>
      <c r="AH420" s="2"/>
      <c r="AI420" s="2"/>
      <c r="AJ420" s="2"/>
    </row>
    <row r="421" spans="1:36" ht="15.75" customHeight="1" x14ac:dyDescent="0.45">
      <c r="A421" s="143" t="s">
        <v>1766</v>
      </c>
      <c r="B421" s="94">
        <v>91.7</v>
      </c>
      <c r="C421" s="94">
        <v>0.40600000000000003</v>
      </c>
      <c r="D421" s="104" t="s">
        <v>285</v>
      </c>
      <c r="E421" s="104" t="s">
        <v>285</v>
      </c>
      <c r="F421" s="104" t="s">
        <v>285</v>
      </c>
      <c r="G421" s="104" t="s">
        <v>285</v>
      </c>
      <c r="H421" s="104" t="s">
        <v>285</v>
      </c>
      <c r="I421" s="104" t="s">
        <v>285</v>
      </c>
      <c r="J421" s="98" t="s">
        <v>1514</v>
      </c>
      <c r="K421" s="98" t="s">
        <v>1514</v>
      </c>
      <c r="L421" s="98" t="s">
        <v>1514</v>
      </c>
      <c r="M421" s="98" t="s">
        <v>1514</v>
      </c>
      <c r="N421" s="2"/>
      <c r="O421" s="2"/>
      <c r="P421" s="2"/>
      <c r="Q421" s="2"/>
      <c r="R421" s="2"/>
      <c r="S421" s="2"/>
      <c r="T421" s="2"/>
      <c r="U421" s="2"/>
      <c r="V421" s="2"/>
      <c r="W421" s="2"/>
      <c r="X421" s="2"/>
      <c r="Y421" s="2"/>
      <c r="Z421" s="2"/>
      <c r="AA421" s="2"/>
      <c r="AB421" s="2"/>
      <c r="AC421" s="2"/>
      <c r="AD421" s="2"/>
      <c r="AE421" s="2"/>
      <c r="AF421" s="2"/>
      <c r="AG421" s="2"/>
      <c r="AH421" s="2"/>
      <c r="AI421" s="2"/>
      <c r="AJ421" s="2"/>
    </row>
    <row r="422" spans="1:36" ht="15.75" customHeight="1" x14ac:dyDescent="0.45">
      <c r="A422" s="143" t="s">
        <v>1767</v>
      </c>
      <c r="B422" s="94">
        <v>1755.3999999999999</v>
      </c>
      <c r="C422" s="104" t="s">
        <v>285</v>
      </c>
      <c r="D422" s="104" t="s">
        <v>285</v>
      </c>
      <c r="E422" s="104" t="s">
        <v>285</v>
      </c>
      <c r="F422" s="104" t="s">
        <v>285</v>
      </c>
      <c r="G422" s="104" t="s">
        <v>285</v>
      </c>
      <c r="H422" s="104" t="s">
        <v>285</v>
      </c>
      <c r="I422" s="104" t="s">
        <v>285</v>
      </c>
      <c r="J422" s="104" t="s">
        <v>285</v>
      </c>
      <c r="K422" s="104" t="s">
        <v>285</v>
      </c>
      <c r="L422" s="104" t="s">
        <v>285</v>
      </c>
      <c r="M422" s="104" t="s">
        <v>285</v>
      </c>
      <c r="N422" s="2"/>
      <c r="O422" s="2"/>
      <c r="P422" s="2"/>
      <c r="Q422" s="2"/>
      <c r="R422" s="2"/>
      <c r="S422" s="2"/>
      <c r="T422" s="2"/>
      <c r="U422" s="2"/>
      <c r="V422" s="2"/>
      <c r="W422" s="2"/>
      <c r="X422" s="2"/>
      <c r="Y422" s="2"/>
      <c r="Z422" s="2"/>
      <c r="AA422" s="2"/>
      <c r="AB422" s="2"/>
      <c r="AC422" s="2"/>
      <c r="AD422" s="2"/>
      <c r="AE422" s="2"/>
      <c r="AF422" s="2"/>
      <c r="AG422" s="2"/>
      <c r="AH422" s="2"/>
      <c r="AI422" s="2"/>
      <c r="AJ422" s="2"/>
    </row>
    <row r="423" spans="1:36" ht="15.75" customHeight="1" x14ac:dyDescent="0.45">
      <c r="A423" s="143" t="s">
        <v>1768</v>
      </c>
      <c r="B423" s="94">
        <v>1655.306718597858</v>
      </c>
      <c r="C423" s="104" t="s">
        <v>285</v>
      </c>
      <c r="D423" s="104" t="s">
        <v>285</v>
      </c>
      <c r="E423" s="104" t="s">
        <v>285</v>
      </c>
      <c r="F423" s="104" t="s">
        <v>285</v>
      </c>
      <c r="G423" s="104" t="s">
        <v>285</v>
      </c>
      <c r="H423" s="104" t="s">
        <v>285</v>
      </c>
      <c r="I423" s="104" t="s">
        <v>285</v>
      </c>
      <c r="J423" s="104" t="s">
        <v>285</v>
      </c>
      <c r="K423" s="104" t="s">
        <v>285</v>
      </c>
      <c r="L423" s="104" t="s">
        <v>285</v>
      </c>
      <c r="M423" s="104" t="s">
        <v>285</v>
      </c>
      <c r="N423" s="2"/>
      <c r="O423" s="2"/>
      <c r="P423" s="2"/>
      <c r="Q423" s="2"/>
      <c r="R423" s="2"/>
      <c r="S423" s="2"/>
      <c r="T423" s="2"/>
      <c r="U423" s="2"/>
      <c r="V423" s="2"/>
      <c r="W423" s="2"/>
      <c r="X423" s="2"/>
      <c r="Y423" s="2"/>
      <c r="Z423" s="2"/>
      <c r="AA423" s="2"/>
      <c r="AB423" s="2"/>
      <c r="AC423" s="2"/>
      <c r="AD423" s="2"/>
      <c r="AE423" s="2"/>
      <c r="AF423" s="2"/>
      <c r="AG423" s="2"/>
      <c r="AH423" s="2"/>
      <c r="AI423" s="2"/>
      <c r="AJ423" s="2"/>
    </row>
    <row r="424" spans="1:36" ht="15.75" customHeight="1" x14ac:dyDescent="0.45">
      <c r="A424" s="143" t="s">
        <v>1769</v>
      </c>
      <c r="B424" s="94">
        <v>26971.51186341569</v>
      </c>
      <c r="C424" s="94">
        <v>3.056</v>
      </c>
      <c r="D424" s="104" t="s">
        <v>285</v>
      </c>
      <c r="E424" s="104" t="s">
        <v>285</v>
      </c>
      <c r="F424" s="104" t="s">
        <v>285</v>
      </c>
      <c r="G424" s="104" t="s">
        <v>285</v>
      </c>
      <c r="H424" s="104" t="s">
        <v>285</v>
      </c>
      <c r="I424" s="104" t="s">
        <v>285</v>
      </c>
      <c r="J424" s="98" t="s">
        <v>1514</v>
      </c>
      <c r="K424" s="98" t="s">
        <v>1514</v>
      </c>
      <c r="L424" s="98" t="s">
        <v>1514</v>
      </c>
      <c r="M424" s="98" t="s">
        <v>1514</v>
      </c>
      <c r="N424" s="2"/>
      <c r="O424" s="2"/>
      <c r="P424" s="2"/>
      <c r="Q424" s="2"/>
      <c r="R424" s="2"/>
      <c r="S424" s="2"/>
      <c r="T424" s="2"/>
      <c r="U424" s="2"/>
      <c r="V424" s="2"/>
      <c r="W424" s="2"/>
      <c r="X424" s="2"/>
      <c r="Y424" s="2"/>
      <c r="Z424" s="2"/>
      <c r="AA424" s="2"/>
      <c r="AB424" s="2"/>
      <c r="AC424" s="2"/>
      <c r="AD424" s="2"/>
      <c r="AE424" s="2"/>
      <c r="AF424" s="2"/>
      <c r="AG424" s="2"/>
      <c r="AH424" s="2"/>
      <c r="AI424" s="2"/>
      <c r="AJ424" s="2"/>
    </row>
    <row r="425" spans="1:36" ht="15.75" customHeight="1" x14ac:dyDescent="0.45">
      <c r="A425" s="143" t="s">
        <v>1770</v>
      </c>
      <c r="B425" s="104" t="s">
        <v>285</v>
      </c>
      <c r="C425" s="104" t="s">
        <v>285</v>
      </c>
      <c r="D425" s="104" t="s">
        <v>285</v>
      </c>
      <c r="E425" s="94">
        <v>20040.325102040817</v>
      </c>
      <c r="F425" s="94" t="s">
        <v>1512</v>
      </c>
      <c r="G425" s="94" t="s">
        <v>1512</v>
      </c>
      <c r="H425" s="94" t="s">
        <v>1512</v>
      </c>
      <c r="I425" s="94" t="s">
        <v>1512</v>
      </c>
      <c r="J425" s="104" t="s">
        <v>285</v>
      </c>
      <c r="K425" s="104" t="s">
        <v>285</v>
      </c>
      <c r="L425" s="104" t="s">
        <v>285</v>
      </c>
      <c r="M425" s="104" t="s">
        <v>285</v>
      </c>
      <c r="N425" s="2"/>
      <c r="O425" s="2"/>
      <c r="P425" s="2"/>
      <c r="Q425" s="2"/>
      <c r="R425" s="2"/>
      <c r="S425" s="2"/>
      <c r="T425" s="2"/>
      <c r="U425" s="2"/>
      <c r="V425" s="2"/>
      <c r="W425" s="2"/>
      <c r="X425" s="2"/>
      <c r="Y425" s="2"/>
      <c r="Z425" s="2"/>
      <c r="AA425" s="2"/>
      <c r="AB425" s="2"/>
      <c r="AC425" s="2"/>
      <c r="AD425" s="2"/>
      <c r="AE425" s="2"/>
      <c r="AF425" s="2"/>
      <c r="AG425" s="2"/>
      <c r="AH425" s="2"/>
      <c r="AI425" s="2"/>
      <c r="AJ425" s="2"/>
    </row>
    <row r="426" spans="1:36" ht="15.75" customHeight="1" x14ac:dyDescent="0.45">
      <c r="A426" s="146" t="s">
        <v>1771</v>
      </c>
      <c r="B426" s="94">
        <v>6497.3889360600488</v>
      </c>
      <c r="C426" s="94" t="s">
        <v>1558</v>
      </c>
      <c r="D426" s="94" t="s">
        <v>1512</v>
      </c>
      <c r="E426" s="94" t="s">
        <v>1512</v>
      </c>
      <c r="F426" s="94" t="s">
        <v>1512</v>
      </c>
      <c r="G426" s="94" t="s">
        <v>1512</v>
      </c>
      <c r="H426" s="94" t="s">
        <v>1512</v>
      </c>
      <c r="I426" s="94" t="s">
        <v>1512</v>
      </c>
      <c r="J426" s="94">
        <v>55.249069497127223</v>
      </c>
      <c r="K426" s="94">
        <v>188.72091220254887</v>
      </c>
      <c r="L426" s="94">
        <v>213.37603828081271</v>
      </c>
      <c r="M426" s="94">
        <v>228.15769905799976</v>
      </c>
      <c r="N426" s="2"/>
      <c r="O426" s="2"/>
      <c r="P426" s="2"/>
      <c r="Q426" s="2"/>
      <c r="R426" s="2"/>
      <c r="S426" s="2"/>
      <c r="T426" s="2"/>
      <c r="U426" s="2"/>
      <c r="V426" s="2"/>
      <c r="W426" s="2"/>
      <c r="X426" s="2"/>
      <c r="Y426" s="2"/>
      <c r="Z426" s="2"/>
      <c r="AA426" s="2"/>
      <c r="AB426" s="2"/>
      <c r="AC426" s="2"/>
      <c r="AD426" s="2"/>
      <c r="AE426" s="2"/>
      <c r="AF426" s="2"/>
      <c r="AG426" s="2"/>
      <c r="AH426" s="2"/>
      <c r="AI426" s="2"/>
      <c r="AJ426" s="2"/>
    </row>
    <row r="427" spans="1:36" ht="15.75" customHeight="1" x14ac:dyDescent="0.45">
      <c r="A427" s="142" t="s">
        <v>1772</v>
      </c>
      <c r="B427" s="94">
        <v>75167.649661213989</v>
      </c>
      <c r="C427" s="94">
        <v>0.96083966399999998</v>
      </c>
      <c r="D427" s="94" t="s">
        <v>1512</v>
      </c>
      <c r="E427" s="94" t="s">
        <v>1558</v>
      </c>
      <c r="F427" s="94">
        <v>3439.7541856200496</v>
      </c>
      <c r="G427" s="94" t="s">
        <v>1512</v>
      </c>
      <c r="H427" s="94">
        <v>0.12041830440901</v>
      </c>
      <c r="I427" s="94" t="s">
        <v>1512</v>
      </c>
      <c r="J427" s="94">
        <v>60.032090854165958</v>
      </c>
      <c r="K427" s="94">
        <v>752.39490757758881</v>
      </c>
      <c r="L427" s="94">
        <v>44.874287061635293</v>
      </c>
      <c r="M427" s="94">
        <v>158.39225986800554</v>
      </c>
      <c r="N427" s="2"/>
      <c r="O427" s="2"/>
      <c r="P427" s="2"/>
      <c r="Q427" s="2"/>
      <c r="R427" s="2"/>
      <c r="S427" s="2"/>
      <c r="T427" s="2"/>
      <c r="U427" s="2"/>
      <c r="V427" s="2"/>
      <c r="W427" s="2"/>
      <c r="X427" s="2"/>
      <c r="Y427" s="2"/>
      <c r="Z427" s="2"/>
      <c r="AA427" s="2"/>
      <c r="AB427" s="2"/>
      <c r="AC427" s="2"/>
      <c r="AD427" s="2"/>
      <c r="AE427" s="2"/>
      <c r="AF427" s="2"/>
      <c r="AG427" s="2"/>
      <c r="AH427" s="2"/>
      <c r="AI427" s="2"/>
      <c r="AJ427" s="2"/>
    </row>
    <row r="428" spans="1:36" ht="15.75" customHeight="1" x14ac:dyDescent="0.45">
      <c r="A428" s="143" t="s">
        <v>1773</v>
      </c>
      <c r="B428" s="94">
        <v>68047.322820320755</v>
      </c>
      <c r="C428" s="94">
        <v>0.57413966400000005</v>
      </c>
      <c r="D428" s="104" t="s">
        <v>285</v>
      </c>
      <c r="E428" s="104" t="s">
        <v>285</v>
      </c>
      <c r="F428" s="104" t="s">
        <v>285</v>
      </c>
      <c r="G428" s="104" t="s">
        <v>285</v>
      </c>
      <c r="H428" s="104" t="s">
        <v>285</v>
      </c>
      <c r="I428" s="104" t="s">
        <v>285</v>
      </c>
      <c r="J428" s="98" t="s">
        <v>1514</v>
      </c>
      <c r="K428" s="98" t="s">
        <v>1514</v>
      </c>
      <c r="L428" s="98" t="s">
        <v>1514</v>
      </c>
      <c r="M428" s="98" t="s">
        <v>1514</v>
      </c>
      <c r="N428" s="2"/>
      <c r="O428" s="2"/>
      <c r="P428" s="2"/>
      <c r="Q428" s="2"/>
      <c r="R428" s="2"/>
      <c r="S428" s="2"/>
      <c r="T428" s="2"/>
      <c r="U428" s="2"/>
      <c r="V428" s="2"/>
      <c r="W428" s="2"/>
      <c r="X428" s="2"/>
      <c r="Y428" s="2"/>
      <c r="Z428" s="2"/>
      <c r="AA428" s="2"/>
      <c r="AB428" s="2"/>
      <c r="AC428" s="2"/>
      <c r="AD428" s="2"/>
      <c r="AE428" s="2"/>
      <c r="AF428" s="2"/>
      <c r="AG428" s="2"/>
      <c r="AH428" s="2"/>
      <c r="AI428" s="2"/>
      <c r="AJ428" s="2"/>
    </row>
    <row r="429" spans="1:36" ht="15.75" customHeight="1" x14ac:dyDescent="0.45">
      <c r="A429" s="143" t="s">
        <v>1774</v>
      </c>
      <c r="B429" s="94">
        <v>1391.9</v>
      </c>
      <c r="C429" s="94">
        <v>0.38669999999999999</v>
      </c>
      <c r="D429" s="104" t="s">
        <v>285</v>
      </c>
      <c r="E429" s="104" t="s">
        <v>285</v>
      </c>
      <c r="F429" s="104" t="s">
        <v>285</v>
      </c>
      <c r="G429" s="104" t="s">
        <v>285</v>
      </c>
      <c r="H429" s="104" t="s">
        <v>285</v>
      </c>
      <c r="I429" s="104" t="s">
        <v>285</v>
      </c>
      <c r="J429" s="98" t="s">
        <v>1514</v>
      </c>
      <c r="K429" s="98" t="s">
        <v>1514</v>
      </c>
      <c r="L429" s="98" t="s">
        <v>1514</v>
      </c>
      <c r="M429" s="98" t="s">
        <v>1514</v>
      </c>
      <c r="N429" s="2"/>
      <c r="O429" s="2"/>
      <c r="P429" s="2"/>
      <c r="Q429" s="2"/>
      <c r="R429" s="2"/>
      <c r="S429" s="2"/>
      <c r="T429" s="2"/>
      <c r="U429" s="2"/>
      <c r="V429" s="2"/>
      <c r="W429" s="2"/>
      <c r="X429" s="2"/>
      <c r="Y429" s="2"/>
      <c r="Z429" s="2"/>
      <c r="AA429" s="2"/>
      <c r="AB429" s="2"/>
      <c r="AC429" s="2"/>
      <c r="AD429" s="2"/>
      <c r="AE429" s="2"/>
      <c r="AF429" s="2"/>
      <c r="AG429" s="2"/>
      <c r="AH429" s="2"/>
      <c r="AI429" s="2"/>
      <c r="AJ429" s="2"/>
    </row>
    <row r="430" spans="1:36" ht="15.75" customHeight="1" x14ac:dyDescent="0.45">
      <c r="A430" s="143" t="s">
        <v>1775</v>
      </c>
      <c r="B430" s="94">
        <v>4142.0497045616085</v>
      </c>
      <c r="C430" s="104" t="s">
        <v>285</v>
      </c>
      <c r="D430" s="104" t="s">
        <v>285</v>
      </c>
      <c r="E430" s="104" t="s">
        <v>285</v>
      </c>
      <c r="F430" s="94">
        <v>3439.7541856200496</v>
      </c>
      <c r="G430" s="104" t="s">
        <v>285</v>
      </c>
      <c r="H430" s="94" t="s">
        <v>1512</v>
      </c>
      <c r="I430" s="104" t="s">
        <v>285</v>
      </c>
      <c r="J430" s="98" t="s">
        <v>1514</v>
      </c>
      <c r="K430" s="98" t="s">
        <v>1514</v>
      </c>
      <c r="L430" s="98" t="s">
        <v>1514</v>
      </c>
      <c r="M430" s="98" t="s">
        <v>1514</v>
      </c>
      <c r="N430" s="2"/>
      <c r="O430" s="2"/>
      <c r="P430" s="2"/>
      <c r="Q430" s="2"/>
      <c r="R430" s="2"/>
      <c r="S430" s="2"/>
      <c r="T430" s="2"/>
      <c r="U430" s="2"/>
      <c r="V430" s="2"/>
      <c r="W430" s="2"/>
      <c r="X430" s="2"/>
      <c r="Y430" s="2"/>
      <c r="Z430" s="2"/>
      <c r="AA430" s="2"/>
      <c r="AB430" s="2"/>
      <c r="AC430" s="2"/>
      <c r="AD430" s="2"/>
      <c r="AE430" s="2"/>
      <c r="AF430" s="2"/>
      <c r="AG430" s="2"/>
      <c r="AH430" s="2"/>
      <c r="AI430" s="2"/>
      <c r="AJ430" s="2"/>
    </row>
    <row r="431" spans="1:36" ht="15.75" customHeight="1" x14ac:dyDescent="0.45">
      <c r="A431" s="146" t="s">
        <v>1776</v>
      </c>
      <c r="B431" s="94">
        <v>2.9424154986548698</v>
      </c>
      <c r="C431" s="104" t="s">
        <v>285</v>
      </c>
      <c r="D431" s="104" t="s">
        <v>285</v>
      </c>
      <c r="E431" s="94" t="s">
        <v>1558</v>
      </c>
      <c r="F431" s="94" t="s">
        <v>1512</v>
      </c>
      <c r="G431" s="94" t="s">
        <v>1512</v>
      </c>
      <c r="H431" s="94">
        <v>0.12041830440901</v>
      </c>
      <c r="I431" s="104" t="s">
        <v>285</v>
      </c>
      <c r="J431" s="98" t="s">
        <v>1514</v>
      </c>
      <c r="K431" s="98" t="s">
        <v>1514</v>
      </c>
      <c r="L431" s="98" t="s">
        <v>1514</v>
      </c>
      <c r="M431" s="98" t="s">
        <v>1514</v>
      </c>
      <c r="N431" s="2"/>
      <c r="O431" s="2"/>
      <c r="P431" s="2"/>
      <c r="Q431" s="2"/>
      <c r="R431" s="2"/>
      <c r="S431" s="2"/>
      <c r="T431" s="2"/>
      <c r="U431" s="2"/>
      <c r="V431" s="2"/>
      <c r="W431" s="2"/>
      <c r="X431" s="2"/>
      <c r="Y431" s="2"/>
      <c r="Z431" s="2"/>
      <c r="AA431" s="2"/>
      <c r="AB431" s="2"/>
      <c r="AC431" s="2"/>
      <c r="AD431" s="2"/>
      <c r="AE431" s="2"/>
      <c r="AF431" s="2"/>
      <c r="AG431" s="2"/>
      <c r="AH431" s="2"/>
      <c r="AI431" s="2"/>
      <c r="AJ431" s="2"/>
    </row>
    <row r="432" spans="1:36" ht="15.75" customHeight="1" x14ac:dyDescent="0.45">
      <c r="A432" s="147" t="s">
        <v>1777</v>
      </c>
      <c r="B432" s="94">
        <v>553.25</v>
      </c>
      <c r="C432" s="104" t="s">
        <v>285</v>
      </c>
      <c r="D432" s="104" t="s">
        <v>285</v>
      </c>
      <c r="E432" s="104" t="s">
        <v>285</v>
      </c>
      <c r="F432" s="104" t="s">
        <v>285</v>
      </c>
      <c r="G432" s="104" t="s">
        <v>285</v>
      </c>
      <c r="H432" s="104" t="s">
        <v>285</v>
      </c>
      <c r="I432" s="104" t="s">
        <v>285</v>
      </c>
      <c r="J432" s="98" t="s">
        <v>1514</v>
      </c>
      <c r="K432" s="98" t="s">
        <v>1514</v>
      </c>
      <c r="L432" s="98" t="s">
        <v>1514</v>
      </c>
      <c r="M432" s="98" t="s">
        <v>1514</v>
      </c>
      <c r="N432" s="2"/>
      <c r="O432" s="2"/>
      <c r="P432" s="2"/>
      <c r="Q432" s="2"/>
      <c r="R432" s="2"/>
      <c r="S432" s="2"/>
      <c r="T432" s="2"/>
      <c r="U432" s="2"/>
      <c r="V432" s="2"/>
      <c r="W432" s="2"/>
      <c r="X432" s="2"/>
      <c r="Y432" s="2"/>
      <c r="Z432" s="2"/>
      <c r="AA432" s="2"/>
      <c r="AB432" s="2"/>
      <c r="AC432" s="2"/>
      <c r="AD432" s="2"/>
      <c r="AE432" s="2"/>
      <c r="AF432" s="2"/>
      <c r="AG432" s="2"/>
      <c r="AH432" s="2"/>
      <c r="AI432" s="2"/>
      <c r="AJ432" s="2"/>
    </row>
    <row r="433" spans="1:36" ht="15.75" customHeight="1" x14ac:dyDescent="0.45">
      <c r="A433" s="147" t="s">
        <v>1778</v>
      </c>
      <c r="B433" s="94">
        <v>1030.18472083296</v>
      </c>
      <c r="C433" s="104" t="s">
        <v>285</v>
      </c>
      <c r="D433" s="104" t="s">
        <v>285</v>
      </c>
      <c r="E433" s="104" t="s">
        <v>285</v>
      </c>
      <c r="F433" s="104" t="s">
        <v>285</v>
      </c>
      <c r="G433" s="104" t="s">
        <v>285</v>
      </c>
      <c r="H433" s="104" t="s">
        <v>285</v>
      </c>
      <c r="I433" s="104" t="s">
        <v>285</v>
      </c>
      <c r="J433" s="98" t="s">
        <v>1514</v>
      </c>
      <c r="K433" s="98" t="s">
        <v>1514</v>
      </c>
      <c r="L433" s="98" t="s">
        <v>1514</v>
      </c>
      <c r="M433" s="98" t="s">
        <v>1514</v>
      </c>
      <c r="N433" s="2"/>
      <c r="O433" s="2"/>
      <c r="P433" s="2"/>
      <c r="Q433" s="2"/>
      <c r="R433" s="2"/>
      <c r="S433" s="2"/>
      <c r="T433" s="2"/>
      <c r="U433" s="2"/>
      <c r="V433" s="2"/>
      <c r="W433" s="2"/>
      <c r="X433" s="2"/>
      <c r="Y433" s="2"/>
      <c r="Z433" s="2"/>
      <c r="AA433" s="2"/>
      <c r="AB433" s="2"/>
      <c r="AC433" s="2"/>
      <c r="AD433" s="2"/>
      <c r="AE433" s="2"/>
      <c r="AF433" s="2"/>
      <c r="AG433" s="2"/>
      <c r="AH433" s="2"/>
      <c r="AI433" s="2"/>
      <c r="AJ433" s="2"/>
    </row>
    <row r="434" spans="1:36" ht="15.75" customHeight="1" x14ac:dyDescent="0.45">
      <c r="A434" s="143" t="s">
        <v>1779</v>
      </c>
      <c r="B434" s="94" t="s">
        <v>1512</v>
      </c>
      <c r="C434" s="94" t="s">
        <v>1512</v>
      </c>
      <c r="D434" s="94" t="s">
        <v>1512</v>
      </c>
      <c r="E434" s="94" t="s">
        <v>1512</v>
      </c>
      <c r="F434" s="94" t="s">
        <v>1512</v>
      </c>
      <c r="G434" s="94" t="s">
        <v>1512</v>
      </c>
      <c r="H434" s="94" t="s">
        <v>1512</v>
      </c>
      <c r="I434" s="94" t="s">
        <v>1512</v>
      </c>
      <c r="J434" s="94">
        <v>60.032090854165958</v>
      </c>
      <c r="K434" s="94">
        <v>752.39490757758881</v>
      </c>
      <c r="L434" s="94">
        <v>44.874287061635293</v>
      </c>
      <c r="M434" s="94">
        <v>158.39225986800554</v>
      </c>
      <c r="N434" s="2"/>
      <c r="O434" s="2"/>
      <c r="P434" s="2"/>
      <c r="Q434" s="2"/>
      <c r="R434" s="2"/>
      <c r="S434" s="2"/>
      <c r="T434" s="2"/>
      <c r="U434" s="2"/>
      <c r="V434" s="2"/>
      <c r="W434" s="2"/>
      <c r="X434" s="2"/>
      <c r="Y434" s="2"/>
      <c r="Z434" s="2"/>
      <c r="AA434" s="2"/>
      <c r="AB434" s="2"/>
      <c r="AC434" s="2"/>
      <c r="AD434" s="2"/>
      <c r="AE434" s="2"/>
      <c r="AF434" s="2"/>
      <c r="AG434" s="2"/>
      <c r="AH434" s="2"/>
      <c r="AI434" s="2"/>
      <c r="AJ434" s="2"/>
    </row>
    <row r="435" spans="1:36" ht="15.75" customHeight="1" x14ac:dyDescent="0.45">
      <c r="A435" s="148" t="s">
        <v>1780</v>
      </c>
      <c r="B435" s="94" t="s">
        <v>1514</v>
      </c>
      <c r="C435" s="94" t="s">
        <v>1512</v>
      </c>
      <c r="D435" s="94" t="s">
        <v>1512</v>
      </c>
      <c r="E435" s="104" t="s">
        <v>285</v>
      </c>
      <c r="F435" s="104" t="s">
        <v>285</v>
      </c>
      <c r="G435" s="104" t="s">
        <v>285</v>
      </c>
      <c r="H435" s="104" t="s">
        <v>285</v>
      </c>
      <c r="I435" s="104" t="s">
        <v>285</v>
      </c>
      <c r="J435" s="94" t="s">
        <v>1512</v>
      </c>
      <c r="K435" s="94" t="s">
        <v>1512</v>
      </c>
      <c r="L435" s="94" t="s">
        <v>1512</v>
      </c>
      <c r="M435" s="94" t="s">
        <v>1512</v>
      </c>
      <c r="N435" s="2"/>
      <c r="O435" s="2"/>
      <c r="P435" s="2"/>
      <c r="Q435" s="2"/>
      <c r="R435" s="2"/>
      <c r="S435" s="2"/>
      <c r="T435" s="2"/>
      <c r="U435" s="2"/>
      <c r="V435" s="2"/>
      <c r="W435" s="2"/>
      <c r="X435" s="2"/>
      <c r="Y435" s="2"/>
      <c r="Z435" s="2"/>
      <c r="AA435" s="2"/>
      <c r="AB435" s="2"/>
      <c r="AC435" s="2"/>
      <c r="AD435" s="2"/>
      <c r="AE435" s="2"/>
      <c r="AF435" s="2"/>
      <c r="AG435" s="2"/>
      <c r="AH435" s="2"/>
      <c r="AI435" s="2"/>
      <c r="AJ435" s="2"/>
    </row>
    <row r="436" spans="1:36" ht="15.75" customHeight="1" x14ac:dyDescent="0.45">
      <c r="A436" s="143" t="s">
        <v>1781</v>
      </c>
      <c r="B436" s="94" t="s">
        <v>1514</v>
      </c>
      <c r="C436" s="94" t="s">
        <v>1512</v>
      </c>
      <c r="D436" s="94" t="s">
        <v>1512</v>
      </c>
      <c r="E436" s="104" t="s">
        <v>285</v>
      </c>
      <c r="F436" s="104" t="s">
        <v>285</v>
      </c>
      <c r="G436" s="104" t="s">
        <v>285</v>
      </c>
      <c r="H436" s="104" t="s">
        <v>285</v>
      </c>
      <c r="I436" s="104" t="s">
        <v>285</v>
      </c>
      <c r="J436" s="98" t="s">
        <v>1512</v>
      </c>
      <c r="K436" s="98" t="s">
        <v>1512</v>
      </c>
      <c r="L436" s="98" t="s">
        <v>1512</v>
      </c>
      <c r="M436" s="98" t="s">
        <v>1512</v>
      </c>
      <c r="N436" s="2"/>
      <c r="O436" s="2"/>
      <c r="P436" s="2"/>
      <c r="Q436" s="2"/>
      <c r="R436" s="2"/>
      <c r="S436" s="2"/>
      <c r="T436" s="2"/>
      <c r="U436" s="2"/>
      <c r="V436" s="2"/>
      <c r="W436" s="2"/>
      <c r="X436" s="2"/>
      <c r="Y436" s="2"/>
      <c r="Z436" s="2"/>
      <c r="AA436" s="2"/>
      <c r="AB436" s="2"/>
      <c r="AC436" s="2"/>
      <c r="AD436" s="2"/>
      <c r="AE436" s="2"/>
      <c r="AF436" s="2"/>
      <c r="AG436" s="2"/>
      <c r="AH436" s="2"/>
      <c r="AI436" s="2"/>
      <c r="AJ436" s="2"/>
    </row>
    <row r="437" spans="1:36" ht="15.75" customHeight="1" x14ac:dyDescent="0.45">
      <c r="A437" s="143" t="s">
        <v>1782</v>
      </c>
      <c r="B437" s="94" t="s">
        <v>1514</v>
      </c>
      <c r="C437" s="94" t="s">
        <v>1512</v>
      </c>
      <c r="D437" s="94" t="s">
        <v>1512</v>
      </c>
      <c r="E437" s="104" t="s">
        <v>285</v>
      </c>
      <c r="F437" s="104" t="s">
        <v>285</v>
      </c>
      <c r="G437" s="104" t="s">
        <v>285</v>
      </c>
      <c r="H437" s="104" t="s">
        <v>285</v>
      </c>
      <c r="I437" s="104" t="s">
        <v>285</v>
      </c>
      <c r="J437" s="98" t="s">
        <v>1512</v>
      </c>
      <c r="K437" s="98" t="s">
        <v>1512</v>
      </c>
      <c r="L437" s="98" t="s">
        <v>1512</v>
      </c>
      <c r="M437" s="98" t="s">
        <v>1512</v>
      </c>
      <c r="N437" s="2"/>
      <c r="O437" s="2"/>
      <c r="P437" s="2"/>
      <c r="Q437" s="2"/>
      <c r="R437" s="2"/>
      <c r="S437" s="2"/>
      <c r="T437" s="2"/>
      <c r="U437" s="2"/>
      <c r="V437" s="2"/>
      <c r="W437" s="2"/>
      <c r="X437" s="2"/>
      <c r="Y437" s="2"/>
      <c r="Z437" s="2"/>
      <c r="AA437" s="2"/>
      <c r="AB437" s="2"/>
      <c r="AC437" s="2"/>
      <c r="AD437" s="2"/>
      <c r="AE437" s="2"/>
      <c r="AF437" s="2"/>
      <c r="AG437" s="2"/>
      <c r="AH437" s="2"/>
      <c r="AI437" s="2"/>
      <c r="AJ437" s="2"/>
    </row>
    <row r="438" spans="1:36" ht="15.75" customHeight="1" x14ac:dyDescent="0.45">
      <c r="A438" s="146" t="s">
        <v>1783</v>
      </c>
      <c r="B438" s="94" t="s">
        <v>1514</v>
      </c>
      <c r="C438" s="94" t="s">
        <v>1512</v>
      </c>
      <c r="D438" s="94" t="s">
        <v>1512</v>
      </c>
      <c r="E438" s="104" t="s">
        <v>285</v>
      </c>
      <c r="F438" s="104" t="s">
        <v>285</v>
      </c>
      <c r="G438" s="104" t="s">
        <v>285</v>
      </c>
      <c r="H438" s="104" t="s">
        <v>285</v>
      </c>
      <c r="I438" s="104" t="s">
        <v>285</v>
      </c>
      <c r="J438" s="94" t="s">
        <v>1512</v>
      </c>
      <c r="K438" s="94" t="s">
        <v>1512</v>
      </c>
      <c r="L438" s="94" t="s">
        <v>1512</v>
      </c>
      <c r="M438" s="94" t="s">
        <v>1512</v>
      </c>
      <c r="N438" s="2"/>
      <c r="O438" s="2"/>
      <c r="P438" s="2"/>
      <c r="Q438" s="2"/>
      <c r="R438" s="2"/>
      <c r="S438" s="2"/>
      <c r="T438" s="2"/>
      <c r="U438" s="2"/>
      <c r="V438" s="2"/>
      <c r="W438" s="2"/>
      <c r="X438" s="2"/>
      <c r="Y438" s="2"/>
      <c r="Z438" s="2"/>
      <c r="AA438" s="2"/>
      <c r="AB438" s="2"/>
      <c r="AC438" s="2"/>
      <c r="AD438" s="2"/>
      <c r="AE438" s="2"/>
      <c r="AF438" s="2"/>
      <c r="AG438" s="2"/>
      <c r="AH438" s="2"/>
      <c r="AI438" s="2"/>
      <c r="AJ438" s="2"/>
    </row>
    <row r="439" spans="1:36" ht="15.75" customHeight="1" x14ac:dyDescent="0.45">
      <c r="A439" s="149" t="s">
        <v>1784</v>
      </c>
      <c r="B439" s="104" t="s">
        <v>285</v>
      </c>
      <c r="C439" s="104" t="s">
        <v>285</v>
      </c>
      <c r="D439" s="104" t="s">
        <v>285</v>
      </c>
      <c r="E439" s="94">
        <v>202.07636112988695</v>
      </c>
      <c r="F439" s="94">
        <v>3229.7545466721508</v>
      </c>
      <c r="G439" s="94" t="s">
        <v>1512</v>
      </c>
      <c r="H439" s="94">
        <v>3.055205049931E-2</v>
      </c>
      <c r="I439" s="94">
        <v>2.8289339760639999E-2</v>
      </c>
      <c r="J439" s="104" t="s">
        <v>285</v>
      </c>
      <c r="K439" s="104" t="s">
        <v>285</v>
      </c>
      <c r="L439" s="104" t="s">
        <v>285</v>
      </c>
      <c r="M439" s="104" t="s">
        <v>285</v>
      </c>
      <c r="N439" s="2"/>
      <c r="O439" s="2"/>
      <c r="P439" s="2"/>
      <c r="Q439" s="2"/>
      <c r="R439" s="2"/>
      <c r="S439" s="2"/>
      <c r="T439" s="2"/>
      <c r="U439" s="2"/>
      <c r="V439" s="2"/>
      <c r="W439" s="2"/>
      <c r="X439" s="2"/>
      <c r="Y439" s="2"/>
      <c r="Z439" s="2"/>
      <c r="AA439" s="2"/>
      <c r="AB439" s="2"/>
      <c r="AC439" s="2"/>
      <c r="AD439" s="2"/>
      <c r="AE439" s="2"/>
      <c r="AF439" s="2"/>
      <c r="AG439" s="2"/>
      <c r="AH439" s="2"/>
      <c r="AI439" s="2"/>
      <c r="AJ439" s="2"/>
    </row>
    <row r="440" spans="1:36" ht="15.75" customHeight="1" x14ac:dyDescent="0.45">
      <c r="A440" s="143" t="s">
        <v>1785</v>
      </c>
      <c r="B440" s="104" t="s">
        <v>285</v>
      </c>
      <c r="C440" s="104" t="s">
        <v>285</v>
      </c>
      <c r="D440" s="104" t="s">
        <v>285</v>
      </c>
      <c r="E440" s="94">
        <v>202.07636112988695</v>
      </c>
      <c r="F440" s="94">
        <v>3229.7545466721508</v>
      </c>
      <c r="G440" s="94" t="s">
        <v>1512</v>
      </c>
      <c r="H440" s="94">
        <v>3.055205049931E-2</v>
      </c>
      <c r="I440" s="94">
        <v>2.8289339760639999E-2</v>
      </c>
      <c r="J440" s="104" t="s">
        <v>285</v>
      </c>
      <c r="K440" s="104" t="s">
        <v>285</v>
      </c>
      <c r="L440" s="104" t="s">
        <v>285</v>
      </c>
      <c r="M440" s="104" t="s">
        <v>285</v>
      </c>
      <c r="N440" s="2"/>
      <c r="O440" s="2"/>
      <c r="P440" s="2"/>
      <c r="Q440" s="2"/>
      <c r="R440" s="2"/>
      <c r="S440" s="2"/>
      <c r="T440" s="2"/>
      <c r="U440" s="2"/>
      <c r="V440" s="2"/>
      <c r="W440" s="2"/>
      <c r="X440" s="2"/>
      <c r="Y440" s="2"/>
      <c r="Z440" s="2"/>
      <c r="AA440" s="2"/>
      <c r="AB440" s="2"/>
      <c r="AC440" s="2"/>
      <c r="AD440" s="2"/>
      <c r="AE440" s="2"/>
      <c r="AF440" s="2"/>
      <c r="AG440" s="2"/>
      <c r="AH440" s="2"/>
      <c r="AI440" s="2"/>
      <c r="AJ440" s="2"/>
    </row>
    <row r="441" spans="1:36" ht="15.75" customHeight="1" x14ac:dyDescent="0.45">
      <c r="A441" s="143" t="s">
        <v>1786</v>
      </c>
      <c r="B441" s="104" t="s">
        <v>285</v>
      </c>
      <c r="C441" s="104" t="s">
        <v>285</v>
      </c>
      <c r="D441" s="104" t="s">
        <v>285</v>
      </c>
      <c r="E441" s="94" t="s">
        <v>1537</v>
      </c>
      <c r="F441" s="94" t="s">
        <v>1537</v>
      </c>
      <c r="G441" s="94" t="s">
        <v>1512</v>
      </c>
      <c r="H441" s="94" t="s">
        <v>1541</v>
      </c>
      <c r="I441" s="94" t="s">
        <v>1541</v>
      </c>
      <c r="J441" s="104" t="s">
        <v>285</v>
      </c>
      <c r="K441" s="104" t="s">
        <v>285</v>
      </c>
      <c r="L441" s="104" t="s">
        <v>285</v>
      </c>
      <c r="M441" s="104" t="s">
        <v>285</v>
      </c>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5.75" customHeight="1" x14ac:dyDescent="0.45">
      <c r="A442" s="143" t="s">
        <v>1787</v>
      </c>
      <c r="B442" s="104" t="s">
        <v>285</v>
      </c>
      <c r="C442" s="104" t="s">
        <v>285</v>
      </c>
      <c r="D442" s="104" t="s">
        <v>285</v>
      </c>
      <c r="E442" s="94" t="s">
        <v>1537</v>
      </c>
      <c r="F442" s="94" t="s">
        <v>1537</v>
      </c>
      <c r="G442" s="94" t="s">
        <v>1512</v>
      </c>
      <c r="H442" s="94" t="s">
        <v>1541</v>
      </c>
      <c r="I442" s="94" t="s">
        <v>1541</v>
      </c>
      <c r="J442" s="104" t="s">
        <v>285</v>
      </c>
      <c r="K442" s="104" t="s">
        <v>285</v>
      </c>
      <c r="L442" s="104" t="s">
        <v>285</v>
      </c>
      <c r="M442" s="104" t="s">
        <v>285</v>
      </c>
      <c r="N442" s="2"/>
      <c r="O442" s="2"/>
      <c r="P442" s="2"/>
      <c r="Q442" s="2"/>
      <c r="R442" s="2"/>
      <c r="S442" s="2"/>
      <c r="T442" s="2"/>
      <c r="U442" s="2"/>
      <c r="V442" s="2"/>
      <c r="W442" s="2"/>
      <c r="X442" s="2"/>
      <c r="Y442" s="2"/>
      <c r="Z442" s="2"/>
      <c r="AA442" s="2"/>
      <c r="AB442" s="2"/>
      <c r="AC442" s="2"/>
      <c r="AD442" s="2"/>
      <c r="AE442" s="2"/>
      <c r="AF442" s="2"/>
      <c r="AG442" s="2"/>
      <c r="AH442" s="2"/>
      <c r="AI442" s="2"/>
      <c r="AJ442" s="2"/>
    </row>
    <row r="443" spans="1:36" ht="15.75" customHeight="1" x14ac:dyDescent="0.45">
      <c r="A443" s="143" t="s">
        <v>1788</v>
      </c>
      <c r="B443" s="104" t="s">
        <v>285</v>
      </c>
      <c r="C443" s="104" t="s">
        <v>285</v>
      </c>
      <c r="D443" s="104" t="s">
        <v>285</v>
      </c>
      <c r="E443" s="94" t="s">
        <v>1537</v>
      </c>
      <c r="F443" s="94" t="s">
        <v>1537</v>
      </c>
      <c r="G443" s="94" t="s">
        <v>1512</v>
      </c>
      <c r="H443" s="94" t="s">
        <v>1541</v>
      </c>
      <c r="I443" s="94" t="s">
        <v>1541</v>
      </c>
      <c r="J443" s="104" t="s">
        <v>285</v>
      </c>
      <c r="K443" s="104" t="s">
        <v>285</v>
      </c>
      <c r="L443" s="104" t="s">
        <v>285</v>
      </c>
      <c r="M443" s="104" t="s">
        <v>285</v>
      </c>
      <c r="N443" s="2"/>
      <c r="O443" s="2"/>
      <c r="P443" s="2"/>
      <c r="Q443" s="2"/>
      <c r="R443" s="2"/>
      <c r="S443" s="2"/>
      <c r="T443" s="2"/>
      <c r="U443" s="2"/>
      <c r="V443" s="2"/>
      <c r="W443" s="2"/>
      <c r="X443" s="2"/>
      <c r="Y443" s="2"/>
      <c r="Z443" s="2"/>
      <c r="AA443" s="2"/>
      <c r="AB443" s="2"/>
      <c r="AC443" s="2"/>
      <c r="AD443" s="2"/>
      <c r="AE443" s="2"/>
      <c r="AF443" s="2"/>
      <c r="AG443" s="2"/>
      <c r="AH443" s="2"/>
      <c r="AI443" s="2"/>
      <c r="AJ443" s="2"/>
    </row>
    <row r="444" spans="1:36" ht="15.75" customHeight="1" x14ac:dyDescent="0.45">
      <c r="A444" s="143" t="s">
        <v>1789</v>
      </c>
      <c r="B444" s="104" t="s">
        <v>285</v>
      </c>
      <c r="C444" s="104" t="s">
        <v>285</v>
      </c>
      <c r="D444" s="104" t="s">
        <v>285</v>
      </c>
      <c r="E444" s="94" t="s">
        <v>1512</v>
      </c>
      <c r="F444" s="94" t="s">
        <v>1512</v>
      </c>
      <c r="G444" s="94" t="s">
        <v>1512</v>
      </c>
      <c r="H444" s="94" t="s">
        <v>1512</v>
      </c>
      <c r="I444" s="94" t="s">
        <v>1512</v>
      </c>
      <c r="J444" s="104" t="s">
        <v>285</v>
      </c>
      <c r="K444" s="104" t="s">
        <v>285</v>
      </c>
      <c r="L444" s="104" t="s">
        <v>285</v>
      </c>
      <c r="M444" s="104" t="s">
        <v>285</v>
      </c>
      <c r="N444" s="2"/>
      <c r="O444" s="2"/>
      <c r="P444" s="2"/>
      <c r="Q444" s="2"/>
      <c r="R444" s="2"/>
      <c r="S444" s="2"/>
      <c r="T444" s="2"/>
      <c r="U444" s="2"/>
      <c r="V444" s="2"/>
      <c r="W444" s="2"/>
      <c r="X444" s="2"/>
      <c r="Y444" s="2"/>
      <c r="Z444" s="2"/>
      <c r="AA444" s="2"/>
      <c r="AB444" s="2"/>
      <c r="AC444" s="2"/>
      <c r="AD444" s="2"/>
      <c r="AE444" s="2"/>
      <c r="AF444" s="2"/>
      <c r="AG444" s="2"/>
      <c r="AH444" s="2"/>
      <c r="AI444" s="2"/>
      <c r="AJ444" s="2"/>
    </row>
    <row r="445" spans="1:36" ht="15.75" customHeight="1" x14ac:dyDescent="0.45">
      <c r="A445" s="150" t="s">
        <v>1790</v>
      </c>
      <c r="B445" s="104" t="s">
        <v>285</v>
      </c>
      <c r="C445" s="104" t="s">
        <v>285</v>
      </c>
      <c r="D445" s="104" t="s">
        <v>285</v>
      </c>
      <c r="E445" s="94">
        <v>93825.639859999996</v>
      </c>
      <c r="F445" s="94">
        <v>15.660888</v>
      </c>
      <c r="G445" s="94">
        <v>5917.8748952000005</v>
      </c>
      <c r="H445" s="94" t="s">
        <v>1512</v>
      </c>
      <c r="I445" s="94" t="s">
        <v>1512</v>
      </c>
      <c r="J445" s="104" t="s">
        <v>285</v>
      </c>
      <c r="K445" s="104" t="s">
        <v>285</v>
      </c>
      <c r="L445" s="104" t="s">
        <v>285</v>
      </c>
      <c r="M445" s="104" t="s">
        <v>285</v>
      </c>
      <c r="N445" s="2"/>
      <c r="O445" s="2"/>
      <c r="P445" s="2"/>
      <c r="Q445" s="2"/>
      <c r="R445" s="2"/>
      <c r="S445" s="2"/>
      <c r="T445" s="2"/>
      <c r="U445" s="2"/>
      <c r="V445" s="2"/>
      <c r="W445" s="2"/>
      <c r="X445" s="2"/>
      <c r="Y445" s="2"/>
      <c r="Z445" s="2"/>
      <c r="AA445" s="2"/>
      <c r="AB445" s="2"/>
      <c r="AC445" s="2"/>
      <c r="AD445" s="2"/>
      <c r="AE445" s="2"/>
      <c r="AF445" s="2"/>
      <c r="AG445" s="2"/>
      <c r="AH445" s="2"/>
      <c r="AI445" s="2"/>
      <c r="AJ445" s="2"/>
    </row>
    <row r="446" spans="1:36" ht="15.75" customHeight="1" x14ac:dyDescent="0.45">
      <c r="A446" s="143" t="s">
        <v>1791</v>
      </c>
      <c r="B446" s="104" t="s">
        <v>285</v>
      </c>
      <c r="C446" s="104" t="s">
        <v>285</v>
      </c>
      <c r="D446" s="104" t="s">
        <v>285</v>
      </c>
      <c r="E446" s="94">
        <v>87751.272160000008</v>
      </c>
      <c r="F446" s="94" t="s">
        <v>1512</v>
      </c>
      <c r="G446" s="94" t="s">
        <v>1512</v>
      </c>
      <c r="H446" s="94" t="s">
        <v>1512</v>
      </c>
      <c r="I446" s="94" t="s">
        <v>1512</v>
      </c>
      <c r="J446" s="104" t="s">
        <v>285</v>
      </c>
      <c r="K446" s="104" t="s">
        <v>285</v>
      </c>
      <c r="L446" s="104" t="s">
        <v>285</v>
      </c>
      <c r="M446" s="104" t="s">
        <v>285</v>
      </c>
      <c r="N446" s="2"/>
      <c r="O446" s="2"/>
      <c r="P446" s="2"/>
      <c r="Q446" s="2"/>
      <c r="R446" s="2"/>
      <c r="S446" s="2"/>
      <c r="T446" s="2"/>
      <c r="U446" s="2"/>
      <c r="V446" s="2"/>
      <c r="W446" s="2"/>
      <c r="X446" s="2"/>
      <c r="Y446" s="2"/>
      <c r="Z446" s="2"/>
      <c r="AA446" s="2"/>
      <c r="AB446" s="2"/>
      <c r="AC446" s="2"/>
      <c r="AD446" s="2"/>
      <c r="AE446" s="2"/>
      <c r="AF446" s="2"/>
      <c r="AG446" s="2"/>
      <c r="AH446" s="2"/>
      <c r="AI446" s="2"/>
      <c r="AJ446" s="2"/>
    </row>
    <row r="447" spans="1:36" ht="15.75" customHeight="1" x14ac:dyDescent="0.45">
      <c r="A447" s="143" t="s">
        <v>1792</v>
      </c>
      <c r="B447" s="104" t="s">
        <v>285</v>
      </c>
      <c r="C447" s="104" t="s">
        <v>285</v>
      </c>
      <c r="D447" s="104" t="s">
        <v>285</v>
      </c>
      <c r="E447" s="94">
        <v>243.34309999999999</v>
      </c>
      <c r="F447" s="94" t="s">
        <v>1512</v>
      </c>
      <c r="G447" s="94" t="s">
        <v>1512</v>
      </c>
      <c r="H447" s="94" t="s">
        <v>1512</v>
      </c>
      <c r="I447" s="94" t="s">
        <v>1512</v>
      </c>
      <c r="J447" s="104" t="s">
        <v>285</v>
      </c>
      <c r="K447" s="104" t="s">
        <v>285</v>
      </c>
      <c r="L447" s="104" t="s">
        <v>285</v>
      </c>
      <c r="M447" s="104" t="s">
        <v>285</v>
      </c>
      <c r="N447" s="2"/>
      <c r="O447" s="2"/>
      <c r="P447" s="2"/>
      <c r="Q447" s="2"/>
      <c r="R447" s="2"/>
      <c r="S447" s="2"/>
      <c r="T447" s="2"/>
      <c r="U447" s="2"/>
      <c r="V447" s="2"/>
      <c r="W447" s="2"/>
      <c r="X447" s="2"/>
      <c r="Y447" s="2"/>
      <c r="Z447" s="2"/>
      <c r="AA447" s="2"/>
      <c r="AB447" s="2"/>
      <c r="AC447" s="2"/>
      <c r="AD447" s="2"/>
      <c r="AE447" s="2"/>
      <c r="AF447" s="2"/>
      <c r="AG447" s="2"/>
      <c r="AH447" s="2"/>
      <c r="AI447" s="2"/>
      <c r="AJ447" s="2"/>
    </row>
    <row r="448" spans="1:36" ht="15.75" customHeight="1" x14ac:dyDescent="0.45">
      <c r="A448" s="143" t="s">
        <v>1793</v>
      </c>
      <c r="B448" s="104" t="s">
        <v>285</v>
      </c>
      <c r="C448" s="104" t="s">
        <v>285</v>
      </c>
      <c r="D448" s="104" t="s">
        <v>285</v>
      </c>
      <c r="E448" s="94">
        <v>356.6986</v>
      </c>
      <c r="F448" s="94">
        <v>15.660888</v>
      </c>
      <c r="G448" s="94" t="s">
        <v>1512</v>
      </c>
      <c r="H448" s="94" t="s">
        <v>1512</v>
      </c>
      <c r="I448" s="94" t="s">
        <v>1512</v>
      </c>
      <c r="J448" s="104" t="s">
        <v>285</v>
      </c>
      <c r="K448" s="104" t="s">
        <v>285</v>
      </c>
      <c r="L448" s="104" t="s">
        <v>285</v>
      </c>
      <c r="M448" s="104" t="s">
        <v>285</v>
      </c>
      <c r="N448" s="2"/>
      <c r="O448" s="2"/>
      <c r="P448" s="2"/>
      <c r="Q448" s="2"/>
      <c r="R448" s="2"/>
      <c r="S448" s="2"/>
      <c r="T448" s="2"/>
      <c r="U448" s="2"/>
      <c r="V448" s="2"/>
      <c r="W448" s="2"/>
      <c r="X448" s="2"/>
      <c r="Y448" s="2"/>
      <c r="Z448" s="2"/>
      <c r="AA448" s="2"/>
      <c r="AB448" s="2"/>
      <c r="AC448" s="2"/>
      <c r="AD448" s="2"/>
      <c r="AE448" s="2"/>
      <c r="AF448" s="2"/>
      <c r="AG448" s="2"/>
      <c r="AH448" s="2"/>
      <c r="AI448" s="2"/>
      <c r="AJ448" s="2"/>
    </row>
    <row r="449" spans="1:36" ht="15.75" customHeight="1" x14ac:dyDescent="0.45">
      <c r="A449" s="143" t="s">
        <v>1794</v>
      </c>
      <c r="B449" s="104" t="s">
        <v>285</v>
      </c>
      <c r="C449" s="104" t="s">
        <v>285</v>
      </c>
      <c r="D449" s="104" t="s">
        <v>285</v>
      </c>
      <c r="E449" s="94">
        <v>5474.326</v>
      </c>
      <c r="F449" s="94" t="s">
        <v>1512</v>
      </c>
      <c r="G449" s="94" t="s">
        <v>1512</v>
      </c>
      <c r="H449" s="94" t="s">
        <v>1512</v>
      </c>
      <c r="I449" s="94" t="s">
        <v>1512</v>
      </c>
      <c r="J449" s="104" t="s">
        <v>285</v>
      </c>
      <c r="K449" s="104" t="s">
        <v>285</v>
      </c>
      <c r="L449" s="104" t="s">
        <v>285</v>
      </c>
      <c r="M449" s="104" t="s">
        <v>285</v>
      </c>
      <c r="N449" s="2"/>
      <c r="O449" s="2"/>
      <c r="P449" s="2"/>
      <c r="Q449" s="2"/>
      <c r="R449" s="2"/>
      <c r="S449" s="2"/>
      <c r="T449" s="2"/>
      <c r="U449" s="2"/>
      <c r="V449" s="2"/>
      <c r="W449" s="2"/>
      <c r="X449" s="2"/>
      <c r="Y449" s="2"/>
      <c r="Z449" s="2"/>
      <c r="AA449" s="2"/>
      <c r="AB449" s="2"/>
      <c r="AC449" s="2"/>
      <c r="AD449" s="2"/>
      <c r="AE449" s="2"/>
      <c r="AF449" s="2"/>
      <c r="AG449" s="2"/>
      <c r="AH449" s="2"/>
      <c r="AI449" s="2"/>
      <c r="AJ449" s="2"/>
    </row>
    <row r="450" spans="1:36" ht="15.75" customHeight="1" x14ac:dyDescent="0.45">
      <c r="A450" s="143" t="s">
        <v>1795</v>
      </c>
      <c r="B450" s="104" t="s">
        <v>285</v>
      </c>
      <c r="C450" s="104" t="s">
        <v>285</v>
      </c>
      <c r="D450" s="104" t="s">
        <v>285</v>
      </c>
      <c r="E450" s="94" t="s">
        <v>1512</v>
      </c>
      <c r="F450" s="94" t="s">
        <v>1512</v>
      </c>
      <c r="G450" s="94" t="s">
        <v>1512</v>
      </c>
      <c r="H450" s="94" t="s">
        <v>1512</v>
      </c>
      <c r="I450" s="94" t="s">
        <v>1512</v>
      </c>
      <c r="J450" s="104" t="s">
        <v>285</v>
      </c>
      <c r="K450" s="104" t="s">
        <v>285</v>
      </c>
      <c r="L450" s="104" t="s">
        <v>285</v>
      </c>
      <c r="M450" s="104" t="s">
        <v>285</v>
      </c>
      <c r="N450" s="2"/>
      <c r="O450" s="2"/>
      <c r="P450" s="2"/>
      <c r="Q450" s="2"/>
      <c r="R450" s="2"/>
      <c r="S450" s="2"/>
      <c r="T450" s="2"/>
      <c r="U450" s="2"/>
      <c r="V450" s="2"/>
      <c r="W450" s="2"/>
      <c r="X450" s="2"/>
      <c r="Y450" s="2"/>
      <c r="Z450" s="2"/>
      <c r="AA450" s="2"/>
      <c r="AB450" s="2"/>
      <c r="AC450" s="2"/>
      <c r="AD450" s="2"/>
      <c r="AE450" s="2"/>
      <c r="AF450" s="2"/>
      <c r="AG450" s="2"/>
      <c r="AH450" s="2"/>
      <c r="AI450" s="2"/>
      <c r="AJ450" s="2"/>
    </row>
    <row r="451" spans="1:36" ht="15.75" customHeight="1" x14ac:dyDescent="0.45">
      <c r="A451" s="146" t="s">
        <v>1796</v>
      </c>
      <c r="B451" s="104" t="s">
        <v>285</v>
      </c>
      <c r="C451" s="104" t="s">
        <v>285</v>
      </c>
      <c r="D451" s="104" t="s">
        <v>285</v>
      </c>
      <c r="E451" s="94" t="s">
        <v>1512</v>
      </c>
      <c r="F451" s="94" t="s">
        <v>1512</v>
      </c>
      <c r="G451" s="94">
        <v>5917.8748952000005</v>
      </c>
      <c r="H451" s="94" t="s">
        <v>1512</v>
      </c>
      <c r="I451" s="94" t="s">
        <v>1512</v>
      </c>
      <c r="J451" s="104" t="s">
        <v>285</v>
      </c>
      <c r="K451" s="104" t="s">
        <v>285</v>
      </c>
      <c r="L451" s="104" t="s">
        <v>285</v>
      </c>
      <c r="M451" s="104" t="s">
        <v>285</v>
      </c>
      <c r="N451" s="2"/>
      <c r="O451" s="2"/>
      <c r="P451" s="2"/>
      <c r="Q451" s="2"/>
      <c r="R451" s="2"/>
      <c r="S451" s="2"/>
      <c r="T451" s="2"/>
      <c r="U451" s="2"/>
      <c r="V451" s="2"/>
      <c r="W451" s="2"/>
      <c r="X451" s="2"/>
      <c r="Y451" s="2"/>
      <c r="Z451" s="2"/>
      <c r="AA451" s="2"/>
      <c r="AB451" s="2"/>
      <c r="AC451" s="2"/>
      <c r="AD451" s="2"/>
      <c r="AE451" s="2"/>
      <c r="AF451" s="2"/>
      <c r="AG451" s="2"/>
      <c r="AH451" s="2"/>
      <c r="AI451" s="2"/>
      <c r="AJ451" s="2"/>
    </row>
    <row r="452" spans="1:36" ht="15.75" customHeight="1" x14ac:dyDescent="0.45">
      <c r="A452" s="149" t="s">
        <v>1797</v>
      </c>
      <c r="B452" s="94" t="s">
        <v>1512</v>
      </c>
      <c r="C452" s="94" t="s">
        <v>1512</v>
      </c>
      <c r="D452" s="94">
        <v>14.15208194400004</v>
      </c>
      <c r="E452" s="94" t="s">
        <v>1512</v>
      </c>
      <c r="F452" s="94" t="s">
        <v>1512</v>
      </c>
      <c r="G452" s="94" t="s">
        <v>1512</v>
      </c>
      <c r="H452" s="94">
        <v>0.36221551272187003</v>
      </c>
      <c r="I452" s="94" t="s">
        <v>1512</v>
      </c>
      <c r="J452" s="94">
        <v>3.0595650574289701</v>
      </c>
      <c r="K452" s="94">
        <v>2.2218459027463999</v>
      </c>
      <c r="L452" s="94">
        <v>3851.2231308671667</v>
      </c>
      <c r="M452" s="94">
        <v>0.17191986356898001</v>
      </c>
      <c r="N452" s="2"/>
      <c r="O452" s="2"/>
      <c r="P452" s="2"/>
      <c r="Q452" s="2"/>
      <c r="R452" s="2"/>
      <c r="S452" s="2"/>
      <c r="T452" s="2"/>
      <c r="U452" s="2"/>
      <c r="V452" s="2"/>
      <c r="W452" s="2"/>
      <c r="X452" s="2"/>
      <c r="Y452" s="2"/>
      <c r="Z452" s="2"/>
      <c r="AA452" s="2"/>
      <c r="AB452" s="2"/>
      <c r="AC452" s="2"/>
      <c r="AD452" s="2"/>
      <c r="AE452" s="2"/>
      <c r="AF452" s="2"/>
      <c r="AG452" s="2"/>
      <c r="AH452" s="2"/>
      <c r="AI452" s="2"/>
      <c r="AJ452" s="2"/>
    </row>
    <row r="453" spans="1:36" ht="15.75" customHeight="1" x14ac:dyDescent="0.45">
      <c r="A453" s="143" t="s">
        <v>1798</v>
      </c>
      <c r="B453" s="104" t="s">
        <v>285</v>
      </c>
      <c r="C453" s="104" t="s">
        <v>285</v>
      </c>
      <c r="D453" s="104" t="s">
        <v>285</v>
      </c>
      <c r="E453" s="94" t="s">
        <v>1512</v>
      </c>
      <c r="F453" s="94" t="s">
        <v>1512</v>
      </c>
      <c r="G453" s="94" t="s">
        <v>1512</v>
      </c>
      <c r="H453" s="94">
        <v>0.36221551272187003</v>
      </c>
      <c r="I453" s="94" t="s">
        <v>1512</v>
      </c>
      <c r="J453" s="104" t="s">
        <v>285</v>
      </c>
      <c r="K453" s="104" t="s">
        <v>285</v>
      </c>
      <c r="L453" s="104" t="s">
        <v>285</v>
      </c>
      <c r="M453" s="104" t="s">
        <v>285</v>
      </c>
      <c r="N453" s="2"/>
      <c r="O453" s="2"/>
      <c r="P453" s="2"/>
      <c r="Q453" s="2"/>
      <c r="R453" s="2"/>
      <c r="S453" s="2"/>
      <c r="T453" s="2"/>
      <c r="U453" s="2"/>
      <c r="V453" s="2"/>
      <c r="W453" s="2"/>
      <c r="X453" s="2"/>
      <c r="Y453" s="2"/>
      <c r="Z453" s="2"/>
      <c r="AA453" s="2"/>
      <c r="AB453" s="2"/>
      <c r="AC453" s="2"/>
      <c r="AD453" s="2"/>
      <c r="AE453" s="2"/>
      <c r="AF453" s="2"/>
      <c r="AG453" s="2"/>
      <c r="AH453" s="2"/>
      <c r="AI453" s="2"/>
      <c r="AJ453" s="2"/>
    </row>
    <row r="454" spans="1:36" ht="15.75" customHeight="1" x14ac:dyDescent="0.45">
      <c r="A454" s="143" t="s">
        <v>1799</v>
      </c>
      <c r="B454" s="104" t="s">
        <v>285</v>
      </c>
      <c r="C454" s="104" t="s">
        <v>285</v>
      </c>
      <c r="D454" s="104" t="s">
        <v>285</v>
      </c>
      <c r="E454" s="104" t="s">
        <v>285</v>
      </c>
      <c r="F454" s="94" t="s">
        <v>1512</v>
      </c>
      <c r="G454" s="94" t="s">
        <v>285</v>
      </c>
      <c r="H454" s="94" t="s">
        <v>1541</v>
      </c>
      <c r="I454" s="104" t="s">
        <v>285</v>
      </c>
      <c r="J454" s="104" t="s">
        <v>285</v>
      </c>
      <c r="K454" s="104" t="s">
        <v>285</v>
      </c>
      <c r="L454" s="104" t="s">
        <v>285</v>
      </c>
      <c r="M454" s="104" t="s">
        <v>285</v>
      </c>
      <c r="N454" s="2"/>
      <c r="O454" s="2"/>
      <c r="P454" s="2"/>
      <c r="Q454" s="2"/>
      <c r="R454" s="2"/>
      <c r="S454" s="2"/>
      <c r="T454" s="2"/>
      <c r="U454" s="2"/>
      <c r="V454" s="2"/>
      <c r="W454" s="2"/>
      <c r="X454" s="2"/>
      <c r="Y454" s="2"/>
      <c r="Z454" s="2"/>
      <c r="AA454" s="2"/>
      <c r="AB454" s="2"/>
      <c r="AC454" s="2"/>
      <c r="AD454" s="2"/>
      <c r="AE454" s="2"/>
      <c r="AF454" s="2"/>
      <c r="AG454" s="2"/>
      <c r="AH454" s="2"/>
      <c r="AI454" s="2"/>
      <c r="AJ454" s="2"/>
    </row>
    <row r="455" spans="1:36" ht="15.75" customHeight="1" x14ac:dyDescent="0.45">
      <c r="A455" s="143" t="s">
        <v>1800</v>
      </c>
      <c r="B455" s="104" t="s">
        <v>285</v>
      </c>
      <c r="C455" s="104" t="s">
        <v>285</v>
      </c>
      <c r="D455" s="94">
        <v>14.15208194400004</v>
      </c>
      <c r="E455" s="104" t="s">
        <v>285</v>
      </c>
      <c r="F455" s="104" t="s">
        <v>285</v>
      </c>
      <c r="G455" s="104" t="s">
        <v>285</v>
      </c>
      <c r="H455" s="104" t="s">
        <v>285</v>
      </c>
      <c r="I455" s="104" t="s">
        <v>285</v>
      </c>
      <c r="J455" s="104" t="s">
        <v>285</v>
      </c>
      <c r="K455" s="104" t="s">
        <v>285</v>
      </c>
      <c r="L455" s="104" t="s">
        <v>285</v>
      </c>
      <c r="M455" s="104" t="s">
        <v>285</v>
      </c>
      <c r="N455" s="2"/>
      <c r="O455" s="2"/>
      <c r="P455" s="2"/>
      <c r="Q455" s="2"/>
      <c r="R455" s="2"/>
      <c r="S455" s="2"/>
      <c r="T455" s="2"/>
      <c r="U455" s="2"/>
      <c r="V455" s="2"/>
      <c r="W455" s="2"/>
      <c r="X455" s="2"/>
      <c r="Y455" s="2"/>
      <c r="Z455" s="2"/>
      <c r="AA455" s="2"/>
      <c r="AB455" s="2"/>
      <c r="AC455" s="2"/>
      <c r="AD455" s="2"/>
      <c r="AE455" s="2"/>
      <c r="AF455" s="2"/>
      <c r="AG455" s="2"/>
      <c r="AH455" s="2"/>
      <c r="AI455" s="2"/>
      <c r="AJ455" s="2"/>
    </row>
    <row r="456" spans="1:36" ht="15.75" customHeight="1" x14ac:dyDescent="0.45">
      <c r="A456" s="143" t="s">
        <v>1801</v>
      </c>
      <c r="B456" s="94" t="s">
        <v>1512</v>
      </c>
      <c r="C456" s="94" t="s">
        <v>1512</v>
      </c>
      <c r="D456" s="94" t="s">
        <v>1512</v>
      </c>
      <c r="E456" s="94" t="s">
        <v>1512</v>
      </c>
      <c r="F456" s="94" t="s">
        <v>1512</v>
      </c>
      <c r="G456" s="94" t="s">
        <v>1512</v>
      </c>
      <c r="H456" s="94" t="s">
        <v>1512</v>
      </c>
      <c r="I456" s="94" t="s">
        <v>1512</v>
      </c>
      <c r="J456" s="94">
        <v>3.0595650574289701</v>
      </c>
      <c r="K456" s="94">
        <v>2.2218459027463999</v>
      </c>
      <c r="L456" s="94">
        <v>3851.2231308671667</v>
      </c>
      <c r="M456" s="94">
        <v>0.17191986356898001</v>
      </c>
      <c r="N456" s="2"/>
      <c r="O456" s="2"/>
      <c r="P456" s="2"/>
      <c r="Q456" s="2"/>
      <c r="R456" s="2"/>
      <c r="S456" s="2"/>
      <c r="T456" s="2"/>
      <c r="U456" s="2"/>
      <c r="V456" s="2"/>
      <c r="W456" s="2"/>
      <c r="X456" s="2"/>
      <c r="Y456" s="2"/>
      <c r="Z456" s="2"/>
      <c r="AA456" s="2"/>
      <c r="AB456" s="2"/>
      <c r="AC456" s="2"/>
      <c r="AD456" s="2"/>
      <c r="AE456" s="2"/>
      <c r="AF456" s="2"/>
      <c r="AG456" s="2"/>
      <c r="AH456" s="2"/>
      <c r="AI456" s="2"/>
      <c r="AJ456" s="2"/>
    </row>
    <row r="457" spans="1:36" ht="15.75" customHeight="1" x14ac:dyDescent="0.45">
      <c r="A457" s="148" t="s">
        <v>1802</v>
      </c>
      <c r="B457" s="94" t="s">
        <v>1512</v>
      </c>
      <c r="C457" s="94" t="s">
        <v>1512</v>
      </c>
      <c r="D457" s="94">
        <v>0.41200961784130002</v>
      </c>
      <c r="E457" s="94" t="s">
        <v>1612</v>
      </c>
      <c r="F457" s="94" t="s">
        <v>1612</v>
      </c>
      <c r="G457" s="94" t="s">
        <v>1512</v>
      </c>
      <c r="H457" s="94" t="s">
        <v>1612</v>
      </c>
      <c r="I457" s="94" t="s">
        <v>1612</v>
      </c>
      <c r="J457" s="94">
        <v>453.82441954455231</v>
      </c>
      <c r="K457" s="94">
        <v>613.85632533670321</v>
      </c>
      <c r="L457" s="94">
        <v>1739.7462559347221</v>
      </c>
      <c r="M457" s="94">
        <v>444.03799349246225</v>
      </c>
      <c r="N457" s="2"/>
      <c r="O457" s="2"/>
      <c r="P457" s="2"/>
      <c r="Q457" s="2"/>
      <c r="R457" s="2"/>
      <c r="S457" s="2"/>
      <c r="T457" s="2"/>
      <c r="U457" s="2"/>
      <c r="V457" s="2"/>
      <c r="W457" s="2"/>
      <c r="X457" s="2"/>
      <c r="Y457" s="2"/>
      <c r="Z457" s="2"/>
      <c r="AA457" s="2"/>
      <c r="AB457" s="2"/>
      <c r="AC457" s="2"/>
      <c r="AD457" s="2"/>
      <c r="AE457" s="2"/>
      <c r="AF457" s="2"/>
      <c r="AG457" s="2"/>
      <c r="AH457" s="2"/>
      <c r="AI457" s="2"/>
      <c r="AJ457" s="2"/>
    </row>
    <row r="458" spans="1:36" ht="15.75" customHeight="1" x14ac:dyDescent="0.45">
      <c r="A458" s="8"/>
      <c r="B458" s="8"/>
      <c r="C458" s="8"/>
      <c r="D458" s="8"/>
      <c r="E458" s="8"/>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row>
    <row r="459" spans="1:36" ht="15.75" customHeight="1" x14ac:dyDescent="0.45">
      <c r="A459" s="108" t="s">
        <v>1803</v>
      </c>
      <c r="B459" s="130">
        <f t="shared" ref="B459:M459" si="2">B410</f>
        <v>191652.86859140763</v>
      </c>
      <c r="C459" s="130">
        <f t="shared" si="2"/>
        <v>4.4228396639999996</v>
      </c>
      <c r="D459" s="130">
        <f t="shared" si="2"/>
        <v>76.499409240516357</v>
      </c>
      <c r="E459" s="130">
        <f t="shared" si="2"/>
        <v>114068.04132317071</v>
      </c>
      <c r="F459" s="130">
        <f t="shared" si="2"/>
        <v>6685.1696202922003</v>
      </c>
      <c r="G459" s="130">
        <f t="shared" si="2"/>
        <v>5917.8748952000005</v>
      </c>
      <c r="H459" s="130">
        <f t="shared" si="2"/>
        <v>0.51318586763019003</v>
      </c>
      <c r="I459" s="130">
        <f t="shared" si="2"/>
        <v>2.8289339760639999E-2</v>
      </c>
      <c r="J459" s="130">
        <f t="shared" si="2"/>
        <v>572.16514495327442</v>
      </c>
      <c r="K459" s="130">
        <f t="shared" si="2"/>
        <v>1557.1939910195872</v>
      </c>
      <c r="L459" s="130">
        <f t="shared" si="2"/>
        <v>5849.2197121443369</v>
      </c>
      <c r="M459" s="130">
        <f t="shared" si="2"/>
        <v>830.75987228203655</v>
      </c>
      <c r="N459" s="2"/>
      <c r="O459" s="2"/>
      <c r="P459" s="2"/>
      <c r="Q459" s="2"/>
      <c r="R459" s="2"/>
      <c r="S459" s="2"/>
      <c r="T459" s="2"/>
      <c r="U459" s="2"/>
      <c r="V459" s="2"/>
      <c r="W459" s="2"/>
      <c r="X459" s="2"/>
      <c r="Y459" s="2"/>
      <c r="Z459" s="2"/>
      <c r="AA459" s="2"/>
      <c r="AB459" s="2"/>
      <c r="AC459" s="2"/>
      <c r="AD459" s="2"/>
      <c r="AE459" s="2"/>
      <c r="AF459" s="2"/>
      <c r="AG459" s="2"/>
      <c r="AH459" s="2"/>
      <c r="AI459" s="2"/>
      <c r="AJ459" s="2"/>
    </row>
    <row r="460" spans="1:36" ht="15.75" customHeight="1" x14ac:dyDescent="0.45">
      <c r="A460" s="8"/>
      <c r="B460" s="8"/>
      <c r="C460" s="8"/>
      <c r="D460" s="8"/>
      <c r="E460" s="8"/>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row>
    <row r="461" spans="1:36" ht="15.75" customHeight="1" x14ac:dyDescent="0.35">
      <c r="A461" s="419" t="s">
        <v>1804</v>
      </c>
      <c r="B461" s="417"/>
      <c r="C461" s="417"/>
      <c r="D461" s="417"/>
      <c r="E461" s="417"/>
      <c r="F461" s="417"/>
      <c r="G461" s="417"/>
      <c r="H461" s="417"/>
      <c r="I461" s="417"/>
      <c r="J461" s="417"/>
      <c r="K461" s="417"/>
      <c r="L461" s="417"/>
      <c r="M461" s="417"/>
      <c r="N461" s="417"/>
      <c r="O461" s="417"/>
      <c r="P461" s="417"/>
      <c r="Q461" s="400"/>
      <c r="R461" s="133"/>
      <c r="S461" s="133"/>
      <c r="T461" s="133"/>
      <c r="U461" s="133"/>
      <c r="V461" s="133"/>
      <c r="W461" s="133"/>
      <c r="X461" s="133"/>
      <c r="Y461" s="133"/>
      <c r="Z461" s="133"/>
      <c r="AA461" s="133"/>
      <c r="AB461" s="133"/>
      <c r="AC461" s="133"/>
      <c r="AD461" s="133"/>
      <c r="AE461" s="133"/>
      <c r="AF461" s="151"/>
      <c r="AG461" s="133"/>
      <c r="AH461" s="133"/>
      <c r="AI461" s="132" t="s">
        <v>1496</v>
      </c>
      <c r="AJ461" s="132"/>
    </row>
    <row r="462" spans="1:36" ht="15.75" customHeight="1" x14ac:dyDescent="0.35">
      <c r="A462" s="152" t="s">
        <v>1805</v>
      </c>
      <c r="B462" s="153"/>
      <c r="C462" s="153"/>
      <c r="D462" s="153"/>
      <c r="E462" s="153"/>
      <c r="F462" s="153"/>
      <c r="G462" s="153"/>
      <c r="H462" s="153"/>
      <c r="I462" s="153"/>
      <c r="J462" s="153"/>
      <c r="K462" s="153"/>
      <c r="L462" s="153"/>
      <c r="M462" s="153"/>
      <c r="N462" s="153"/>
      <c r="O462" s="153"/>
      <c r="P462" s="153"/>
      <c r="Q462" s="153"/>
      <c r="R462" s="133"/>
      <c r="S462" s="133"/>
      <c r="T462" s="133"/>
      <c r="U462" s="133"/>
      <c r="V462" s="133"/>
      <c r="W462" s="133"/>
      <c r="X462" s="133"/>
      <c r="Y462" s="133"/>
      <c r="Z462" s="133"/>
      <c r="AA462" s="133"/>
      <c r="AB462" s="133"/>
      <c r="AC462" s="133"/>
      <c r="AD462" s="133"/>
      <c r="AE462" s="133"/>
      <c r="AF462" s="151"/>
      <c r="AG462" s="132"/>
      <c r="AH462" s="132"/>
      <c r="AI462" s="132" t="s">
        <v>1497</v>
      </c>
      <c r="AJ462" s="132"/>
    </row>
    <row r="463" spans="1:36" ht="15.75" customHeight="1" x14ac:dyDescent="0.35">
      <c r="A463" s="154"/>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c r="AC463" s="133"/>
      <c r="AD463" s="133"/>
      <c r="AE463" s="133"/>
      <c r="AF463" s="151"/>
      <c r="AG463" s="132"/>
      <c r="AH463" s="132"/>
      <c r="AI463" s="132" t="s">
        <v>1498</v>
      </c>
      <c r="AJ463" s="132"/>
    </row>
    <row r="464" spans="1:36" ht="15.75" customHeight="1" x14ac:dyDescent="0.35">
      <c r="A464" s="154"/>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c r="AC464" s="133"/>
      <c r="AD464" s="133"/>
      <c r="AE464" s="133"/>
      <c r="AF464" s="133"/>
      <c r="AG464" s="133"/>
      <c r="AH464" s="133"/>
      <c r="AI464" s="133"/>
      <c r="AJ464" s="133"/>
    </row>
    <row r="465" spans="1:36" ht="15.75" customHeight="1" x14ac:dyDescent="0.35">
      <c r="A465" s="420" t="s">
        <v>1499</v>
      </c>
      <c r="B465" s="155" t="s">
        <v>1806</v>
      </c>
      <c r="C465" s="156" t="s">
        <v>1807</v>
      </c>
      <c r="D465" s="156" t="s">
        <v>1808</v>
      </c>
      <c r="E465" s="156" t="s">
        <v>1809</v>
      </c>
      <c r="F465" s="156" t="s">
        <v>1810</v>
      </c>
      <c r="G465" s="156" t="s">
        <v>1811</v>
      </c>
      <c r="H465" s="156" t="s">
        <v>1812</v>
      </c>
      <c r="I465" s="156" t="s">
        <v>1813</v>
      </c>
      <c r="J465" s="156" t="s">
        <v>1814</v>
      </c>
      <c r="K465" s="156" t="s">
        <v>1815</v>
      </c>
      <c r="L465" s="156" t="s">
        <v>1816</v>
      </c>
      <c r="M465" s="156" t="s">
        <v>1817</v>
      </c>
      <c r="N465" s="156" t="s">
        <v>1818</v>
      </c>
      <c r="O465" s="156" t="s">
        <v>1819</v>
      </c>
      <c r="P465" s="156" t="s">
        <v>1820</v>
      </c>
      <c r="Q465" s="156" t="s">
        <v>1821</v>
      </c>
      <c r="R465" s="156" t="s">
        <v>1822</v>
      </c>
      <c r="S465" s="157" t="s">
        <v>1823</v>
      </c>
      <c r="T465" s="157" t="s">
        <v>1824</v>
      </c>
      <c r="U465" s="158" t="s">
        <v>1825</v>
      </c>
      <c r="V465" s="156" t="s">
        <v>1826</v>
      </c>
      <c r="W465" s="156" t="s">
        <v>1827</v>
      </c>
      <c r="X465" s="156" t="s">
        <v>1828</v>
      </c>
      <c r="Y465" s="156" t="s">
        <v>1829</v>
      </c>
      <c r="Z465" s="156" t="s">
        <v>1830</v>
      </c>
      <c r="AA465" s="156" t="s">
        <v>1831</v>
      </c>
      <c r="AB465" s="156" t="s">
        <v>1832</v>
      </c>
      <c r="AC465" s="156" t="s">
        <v>1833</v>
      </c>
      <c r="AD465" s="157" t="s">
        <v>1834</v>
      </c>
      <c r="AE465" s="157" t="s">
        <v>1835</v>
      </c>
      <c r="AF465" s="158" t="s">
        <v>1836</v>
      </c>
      <c r="AG465" s="156" t="s">
        <v>1837</v>
      </c>
      <c r="AH465" s="158" t="s">
        <v>1838</v>
      </c>
      <c r="AI465" s="157" t="s">
        <v>1839</v>
      </c>
      <c r="AJ465" s="159" t="s">
        <v>1840</v>
      </c>
    </row>
    <row r="466" spans="1:36" ht="15.75" customHeight="1" x14ac:dyDescent="0.35">
      <c r="A466" s="421"/>
      <c r="B466" s="413" t="s">
        <v>1841</v>
      </c>
      <c r="C466" s="405"/>
      <c r="D466" s="405"/>
      <c r="E466" s="405"/>
      <c r="F466" s="405"/>
      <c r="G466" s="405"/>
      <c r="H466" s="405"/>
      <c r="I466" s="405"/>
      <c r="J466" s="405"/>
      <c r="K466" s="405"/>
      <c r="L466" s="405"/>
      <c r="M466" s="405"/>
      <c r="N466" s="405"/>
      <c r="O466" s="405"/>
      <c r="P466" s="405"/>
      <c r="Q466" s="405"/>
      <c r="R466" s="414"/>
      <c r="S466" s="160"/>
      <c r="T466" s="160"/>
      <c r="U466" s="437" t="s">
        <v>1842</v>
      </c>
      <c r="V466" s="414"/>
      <c r="W466" s="413" t="s">
        <v>1843</v>
      </c>
      <c r="X466" s="405"/>
      <c r="Y466" s="405"/>
      <c r="Z466" s="405"/>
      <c r="AA466" s="405"/>
      <c r="AB466" s="405"/>
      <c r="AC466" s="414"/>
      <c r="AD466" s="160"/>
      <c r="AE466" s="160"/>
      <c r="AF466" s="437" t="s">
        <v>1844</v>
      </c>
      <c r="AG466" s="414"/>
      <c r="AH466" s="161" t="s">
        <v>1845</v>
      </c>
      <c r="AI466" s="162" t="s">
        <v>1846</v>
      </c>
      <c r="AJ466" s="163" t="s">
        <v>1847</v>
      </c>
    </row>
    <row r="467" spans="1:36" ht="15.75" customHeight="1" x14ac:dyDescent="0.35">
      <c r="A467" s="150" t="s">
        <v>1848</v>
      </c>
      <c r="B467" s="94">
        <v>1368.879828592615</v>
      </c>
      <c r="C467" s="94">
        <v>511.23099999999999</v>
      </c>
      <c r="D467" s="94" t="s">
        <v>1537</v>
      </c>
      <c r="E467" s="94" t="s">
        <v>1537</v>
      </c>
      <c r="F467" s="94">
        <v>2700.6672400000002</v>
      </c>
      <c r="G467" s="94" t="s">
        <v>1537</v>
      </c>
      <c r="H467" s="94">
        <v>51303.730300000003</v>
      </c>
      <c r="I467" s="94" t="s">
        <v>1537</v>
      </c>
      <c r="J467" s="94">
        <v>2108.0477999999998</v>
      </c>
      <c r="K467" s="94" t="s">
        <v>1537</v>
      </c>
      <c r="L467" s="94" t="s">
        <v>1537</v>
      </c>
      <c r="M467" s="94" t="s">
        <v>1537</v>
      </c>
      <c r="N467" s="94" t="s">
        <v>1537</v>
      </c>
      <c r="O467" s="94" t="s">
        <v>1537</v>
      </c>
      <c r="P467" s="94" t="s">
        <v>1537</v>
      </c>
      <c r="Q467" s="94">
        <v>124.76</v>
      </c>
      <c r="R467" s="94" t="s">
        <v>1537</v>
      </c>
      <c r="S467" s="94" t="s">
        <v>1537</v>
      </c>
      <c r="T467" s="94" t="s">
        <v>1537</v>
      </c>
      <c r="U467" s="94" t="s">
        <v>1512</v>
      </c>
      <c r="V467" s="104" t="s">
        <v>285</v>
      </c>
      <c r="W467" s="94">
        <v>537.36430140833227</v>
      </c>
      <c r="X467" s="94">
        <v>206.34667858055934</v>
      </c>
      <c r="Y467" s="94">
        <v>9.0044223607149796</v>
      </c>
      <c r="Z467" s="94" t="s">
        <v>1537</v>
      </c>
      <c r="AA467" s="94">
        <v>11.369796578319169</v>
      </c>
      <c r="AB467" s="94" t="s">
        <v>1537</v>
      </c>
      <c r="AC467" s="94" t="s">
        <v>1537</v>
      </c>
      <c r="AD467" s="94" t="s">
        <v>1537</v>
      </c>
      <c r="AE467" s="94" t="s">
        <v>1537</v>
      </c>
      <c r="AF467" s="94" t="s">
        <v>1512</v>
      </c>
      <c r="AG467" s="104" t="s">
        <v>285</v>
      </c>
      <c r="AH467" s="94">
        <v>5917.8748952000005</v>
      </c>
      <c r="AI467" s="94">
        <v>513.18586763019005</v>
      </c>
      <c r="AJ467" s="94">
        <v>28.289339760640001</v>
      </c>
    </row>
    <row r="468" spans="1:36" ht="15.75" customHeight="1" x14ac:dyDescent="0.35">
      <c r="A468" s="150" t="s">
        <v>1849</v>
      </c>
      <c r="B468" s="94">
        <v>1354.0760204081632</v>
      </c>
      <c r="C468" s="94" t="s">
        <v>1512</v>
      </c>
      <c r="D468" s="94" t="s">
        <v>1512</v>
      </c>
      <c r="E468" s="94" t="s">
        <v>1512</v>
      </c>
      <c r="F468" s="94" t="s">
        <v>1512</v>
      </c>
      <c r="G468" s="94" t="s">
        <v>1512</v>
      </c>
      <c r="H468" s="94" t="s">
        <v>1512</v>
      </c>
      <c r="I468" s="94" t="s">
        <v>1512</v>
      </c>
      <c r="J468" s="94" t="s">
        <v>1512</v>
      </c>
      <c r="K468" s="94" t="s">
        <v>1512</v>
      </c>
      <c r="L468" s="94" t="s">
        <v>1512</v>
      </c>
      <c r="M468" s="94" t="s">
        <v>1512</v>
      </c>
      <c r="N468" s="94" t="s">
        <v>1512</v>
      </c>
      <c r="O468" s="94" t="s">
        <v>1512</v>
      </c>
      <c r="P468" s="94" t="s">
        <v>1512</v>
      </c>
      <c r="Q468" s="94" t="s">
        <v>1512</v>
      </c>
      <c r="R468" s="94" t="s">
        <v>1512</v>
      </c>
      <c r="S468" s="94" t="s">
        <v>1512</v>
      </c>
      <c r="T468" s="94" t="s">
        <v>1512</v>
      </c>
      <c r="U468" s="94" t="s">
        <v>1512</v>
      </c>
      <c r="V468" s="104" t="s">
        <v>285</v>
      </c>
      <c r="W468" s="94" t="s">
        <v>1512</v>
      </c>
      <c r="X468" s="94" t="s">
        <v>1512</v>
      </c>
      <c r="Y468" s="94" t="s">
        <v>1512</v>
      </c>
      <c r="Z468" s="94" t="s">
        <v>1512</v>
      </c>
      <c r="AA468" s="94" t="s">
        <v>1512</v>
      </c>
      <c r="AB468" s="94" t="s">
        <v>1512</v>
      </c>
      <c r="AC468" s="94" t="s">
        <v>1512</v>
      </c>
      <c r="AD468" s="94" t="s">
        <v>1512</v>
      </c>
      <c r="AE468" s="94" t="s">
        <v>1512</v>
      </c>
      <c r="AF468" s="94" t="s">
        <v>1512</v>
      </c>
      <c r="AG468" s="104" t="s">
        <v>285</v>
      </c>
      <c r="AH468" s="94" t="s">
        <v>1512</v>
      </c>
      <c r="AI468" s="94" t="s">
        <v>1512</v>
      </c>
      <c r="AJ468" s="94" t="s">
        <v>1512</v>
      </c>
    </row>
    <row r="469" spans="1:36" ht="15.75" customHeight="1" x14ac:dyDescent="0.35">
      <c r="A469" s="143" t="s">
        <v>1850</v>
      </c>
      <c r="B469" s="94">
        <v>1354.0760204081632</v>
      </c>
      <c r="C469" s="94" t="s">
        <v>1512</v>
      </c>
      <c r="D469" s="94" t="s">
        <v>1512</v>
      </c>
      <c r="E469" s="94" t="s">
        <v>1512</v>
      </c>
      <c r="F469" s="94" t="s">
        <v>1512</v>
      </c>
      <c r="G469" s="94" t="s">
        <v>1512</v>
      </c>
      <c r="H469" s="94" t="s">
        <v>1512</v>
      </c>
      <c r="I469" s="94" t="s">
        <v>1512</v>
      </c>
      <c r="J469" s="94" t="s">
        <v>1512</v>
      </c>
      <c r="K469" s="94" t="s">
        <v>1512</v>
      </c>
      <c r="L469" s="94" t="s">
        <v>1512</v>
      </c>
      <c r="M469" s="94" t="s">
        <v>1512</v>
      </c>
      <c r="N469" s="94" t="s">
        <v>1512</v>
      </c>
      <c r="O469" s="94" t="s">
        <v>1512</v>
      </c>
      <c r="P469" s="94" t="s">
        <v>1512</v>
      </c>
      <c r="Q469" s="94" t="s">
        <v>1512</v>
      </c>
      <c r="R469" s="94" t="s">
        <v>1512</v>
      </c>
      <c r="S469" s="94" t="s">
        <v>1512</v>
      </c>
      <c r="T469" s="94" t="s">
        <v>1512</v>
      </c>
      <c r="U469" s="94" t="s">
        <v>1512</v>
      </c>
      <c r="V469" s="104" t="s">
        <v>285</v>
      </c>
      <c r="W469" s="94" t="s">
        <v>1512</v>
      </c>
      <c r="X469" s="94" t="s">
        <v>1512</v>
      </c>
      <c r="Y469" s="94" t="s">
        <v>1512</v>
      </c>
      <c r="Z469" s="94" t="s">
        <v>1512</v>
      </c>
      <c r="AA469" s="94" t="s">
        <v>1512</v>
      </c>
      <c r="AB469" s="94" t="s">
        <v>1512</v>
      </c>
      <c r="AC469" s="94" t="s">
        <v>1512</v>
      </c>
      <c r="AD469" s="94" t="s">
        <v>1512</v>
      </c>
      <c r="AE469" s="94" t="s">
        <v>1512</v>
      </c>
      <c r="AF469" s="94" t="s">
        <v>1512</v>
      </c>
      <c r="AG469" s="104" t="s">
        <v>285</v>
      </c>
      <c r="AH469" s="94" t="s">
        <v>1512</v>
      </c>
      <c r="AI469" s="94" t="s">
        <v>1512</v>
      </c>
      <c r="AJ469" s="94" t="s">
        <v>1512</v>
      </c>
    </row>
    <row r="470" spans="1:36" ht="15.75" customHeight="1" x14ac:dyDescent="0.35">
      <c r="A470" s="143" t="s">
        <v>1851</v>
      </c>
      <c r="B470" s="94">
        <v>1354.0760204081632</v>
      </c>
      <c r="C470" s="94" t="s">
        <v>1512</v>
      </c>
      <c r="D470" s="94" t="s">
        <v>1512</v>
      </c>
      <c r="E470" s="94" t="s">
        <v>1512</v>
      </c>
      <c r="F470" s="94" t="s">
        <v>1512</v>
      </c>
      <c r="G470" s="94" t="s">
        <v>1512</v>
      </c>
      <c r="H470" s="94" t="s">
        <v>1512</v>
      </c>
      <c r="I470" s="94" t="s">
        <v>1512</v>
      </c>
      <c r="J470" s="94" t="s">
        <v>1512</v>
      </c>
      <c r="K470" s="94" t="s">
        <v>1512</v>
      </c>
      <c r="L470" s="94" t="s">
        <v>1512</v>
      </c>
      <c r="M470" s="94" t="s">
        <v>1512</v>
      </c>
      <c r="N470" s="94" t="s">
        <v>1512</v>
      </c>
      <c r="O470" s="94" t="s">
        <v>1512</v>
      </c>
      <c r="P470" s="94" t="s">
        <v>1512</v>
      </c>
      <c r="Q470" s="94" t="s">
        <v>1512</v>
      </c>
      <c r="R470" s="94" t="s">
        <v>1512</v>
      </c>
      <c r="S470" s="94" t="s">
        <v>1512</v>
      </c>
      <c r="T470" s="94" t="s">
        <v>1512</v>
      </c>
      <c r="U470" s="94" t="s">
        <v>1512</v>
      </c>
      <c r="V470" s="104" t="s">
        <v>285</v>
      </c>
      <c r="W470" s="94" t="s">
        <v>1512</v>
      </c>
      <c r="X470" s="94" t="s">
        <v>1512</v>
      </c>
      <c r="Y470" s="94" t="s">
        <v>1512</v>
      </c>
      <c r="Z470" s="94" t="s">
        <v>1512</v>
      </c>
      <c r="AA470" s="94" t="s">
        <v>1512</v>
      </c>
      <c r="AB470" s="94" t="s">
        <v>1512</v>
      </c>
      <c r="AC470" s="94" t="s">
        <v>1512</v>
      </c>
      <c r="AD470" s="94" t="s">
        <v>1512</v>
      </c>
      <c r="AE470" s="94" t="s">
        <v>1512</v>
      </c>
      <c r="AF470" s="94" t="s">
        <v>1512</v>
      </c>
      <c r="AG470" s="104" t="s">
        <v>285</v>
      </c>
      <c r="AH470" s="94" t="s">
        <v>1512</v>
      </c>
      <c r="AI470" s="94" t="s">
        <v>1512</v>
      </c>
      <c r="AJ470" s="94" t="s">
        <v>1512</v>
      </c>
    </row>
    <row r="471" spans="1:36" ht="15.75" customHeight="1" x14ac:dyDescent="0.35">
      <c r="A471" s="143" t="s">
        <v>1852</v>
      </c>
      <c r="B471" s="94" t="s">
        <v>1512</v>
      </c>
      <c r="C471" s="94" t="s">
        <v>1512</v>
      </c>
      <c r="D471" s="94" t="s">
        <v>1512</v>
      </c>
      <c r="E471" s="94" t="s">
        <v>1512</v>
      </c>
      <c r="F471" s="94" t="s">
        <v>1512</v>
      </c>
      <c r="G471" s="94" t="s">
        <v>1512</v>
      </c>
      <c r="H471" s="94" t="s">
        <v>1512</v>
      </c>
      <c r="I471" s="94" t="s">
        <v>1512</v>
      </c>
      <c r="J471" s="94" t="s">
        <v>1512</v>
      </c>
      <c r="K471" s="94" t="s">
        <v>1512</v>
      </c>
      <c r="L471" s="94" t="s">
        <v>1512</v>
      </c>
      <c r="M471" s="94" t="s">
        <v>1512</v>
      </c>
      <c r="N471" s="94" t="s">
        <v>1512</v>
      </c>
      <c r="O471" s="94" t="s">
        <v>1512</v>
      </c>
      <c r="P471" s="94" t="s">
        <v>1512</v>
      </c>
      <c r="Q471" s="94" t="s">
        <v>1512</v>
      </c>
      <c r="R471" s="94" t="s">
        <v>1512</v>
      </c>
      <c r="S471" s="94" t="s">
        <v>1512</v>
      </c>
      <c r="T471" s="94" t="s">
        <v>1512</v>
      </c>
      <c r="U471" s="94" t="s">
        <v>1512</v>
      </c>
      <c r="V471" s="104" t="s">
        <v>285</v>
      </c>
      <c r="W471" s="94" t="s">
        <v>1512</v>
      </c>
      <c r="X471" s="94" t="s">
        <v>1512</v>
      </c>
      <c r="Y471" s="94" t="s">
        <v>1512</v>
      </c>
      <c r="Z471" s="94" t="s">
        <v>1512</v>
      </c>
      <c r="AA471" s="94" t="s">
        <v>1512</v>
      </c>
      <c r="AB471" s="94" t="s">
        <v>1512</v>
      </c>
      <c r="AC471" s="94" t="s">
        <v>1512</v>
      </c>
      <c r="AD471" s="94" t="s">
        <v>1512</v>
      </c>
      <c r="AE471" s="94" t="s">
        <v>1512</v>
      </c>
      <c r="AF471" s="94" t="s">
        <v>1512</v>
      </c>
      <c r="AG471" s="104" t="s">
        <v>285</v>
      </c>
      <c r="AH471" s="94" t="s">
        <v>1512</v>
      </c>
      <c r="AI471" s="94" t="s">
        <v>1512</v>
      </c>
      <c r="AJ471" s="94" t="s">
        <v>1512</v>
      </c>
    </row>
    <row r="472" spans="1:36" ht="15.75" customHeight="1" x14ac:dyDescent="0.35">
      <c r="A472" s="143" t="s">
        <v>1853</v>
      </c>
      <c r="B472" s="94" t="s">
        <v>1512</v>
      </c>
      <c r="C472" s="94" t="s">
        <v>1512</v>
      </c>
      <c r="D472" s="94" t="s">
        <v>1512</v>
      </c>
      <c r="E472" s="94" t="s">
        <v>1512</v>
      </c>
      <c r="F472" s="94" t="s">
        <v>1512</v>
      </c>
      <c r="G472" s="94" t="s">
        <v>1512</v>
      </c>
      <c r="H472" s="94" t="s">
        <v>1512</v>
      </c>
      <c r="I472" s="94" t="s">
        <v>1512</v>
      </c>
      <c r="J472" s="94" t="s">
        <v>1512</v>
      </c>
      <c r="K472" s="94" t="s">
        <v>1512</v>
      </c>
      <c r="L472" s="94" t="s">
        <v>1512</v>
      </c>
      <c r="M472" s="94" t="s">
        <v>1512</v>
      </c>
      <c r="N472" s="94" t="s">
        <v>1512</v>
      </c>
      <c r="O472" s="94" t="s">
        <v>1512</v>
      </c>
      <c r="P472" s="94" t="s">
        <v>1512</v>
      </c>
      <c r="Q472" s="94" t="s">
        <v>1512</v>
      </c>
      <c r="R472" s="94" t="s">
        <v>1512</v>
      </c>
      <c r="S472" s="94" t="s">
        <v>1512</v>
      </c>
      <c r="T472" s="94" t="s">
        <v>1512</v>
      </c>
      <c r="U472" s="94" t="s">
        <v>1512</v>
      </c>
      <c r="V472" s="104" t="s">
        <v>285</v>
      </c>
      <c r="W472" s="94" t="s">
        <v>1512</v>
      </c>
      <c r="X472" s="94" t="s">
        <v>1512</v>
      </c>
      <c r="Y472" s="94" t="s">
        <v>1512</v>
      </c>
      <c r="Z472" s="94" t="s">
        <v>1512</v>
      </c>
      <c r="AA472" s="94" t="s">
        <v>1512</v>
      </c>
      <c r="AB472" s="94" t="s">
        <v>1512</v>
      </c>
      <c r="AC472" s="94" t="s">
        <v>1512</v>
      </c>
      <c r="AD472" s="94" t="s">
        <v>1512</v>
      </c>
      <c r="AE472" s="94" t="s">
        <v>1512</v>
      </c>
      <c r="AF472" s="94" t="s">
        <v>1512</v>
      </c>
      <c r="AG472" s="104" t="s">
        <v>285</v>
      </c>
      <c r="AH472" s="94" t="s">
        <v>1512</v>
      </c>
      <c r="AI472" s="94" t="s">
        <v>1512</v>
      </c>
      <c r="AJ472" s="94" t="s">
        <v>1512</v>
      </c>
    </row>
    <row r="473" spans="1:36" ht="15.75" customHeight="1" x14ac:dyDescent="0.35">
      <c r="A473" s="150" t="s">
        <v>1854</v>
      </c>
      <c r="B473" s="94" t="s">
        <v>1512</v>
      </c>
      <c r="C473" s="94" t="s">
        <v>1512</v>
      </c>
      <c r="D473" s="94" t="s">
        <v>1512</v>
      </c>
      <c r="E473" s="94" t="s">
        <v>1512</v>
      </c>
      <c r="F473" s="94" t="s">
        <v>1512</v>
      </c>
      <c r="G473" s="94" t="s">
        <v>1512</v>
      </c>
      <c r="H473" s="94" t="s">
        <v>1558</v>
      </c>
      <c r="I473" s="94" t="s">
        <v>1512</v>
      </c>
      <c r="J473" s="94" t="s">
        <v>1512</v>
      </c>
      <c r="K473" s="94" t="s">
        <v>1512</v>
      </c>
      <c r="L473" s="94" t="s">
        <v>1512</v>
      </c>
      <c r="M473" s="94" t="s">
        <v>1512</v>
      </c>
      <c r="N473" s="94" t="s">
        <v>1512</v>
      </c>
      <c r="O473" s="94" t="s">
        <v>1512</v>
      </c>
      <c r="P473" s="94" t="s">
        <v>1512</v>
      </c>
      <c r="Q473" s="94" t="s">
        <v>1512</v>
      </c>
      <c r="R473" s="94" t="s">
        <v>1512</v>
      </c>
      <c r="S473" s="94" t="s">
        <v>1512</v>
      </c>
      <c r="T473" s="94" t="s">
        <v>1512</v>
      </c>
      <c r="U473" s="94" t="s">
        <v>1512</v>
      </c>
      <c r="V473" s="104" t="s">
        <v>285</v>
      </c>
      <c r="W473" s="94">
        <v>391.00292248704386</v>
      </c>
      <c r="X473" s="94">
        <v>45.101851511540602</v>
      </c>
      <c r="Y473" s="94" t="s">
        <v>1512</v>
      </c>
      <c r="Z473" s="94" t="s">
        <v>1512</v>
      </c>
      <c r="AA473" s="94" t="s">
        <v>1512</v>
      </c>
      <c r="AB473" s="94" t="s">
        <v>1512</v>
      </c>
      <c r="AC473" s="94" t="s">
        <v>1512</v>
      </c>
      <c r="AD473" s="94" t="s">
        <v>1512</v>
      </c>
      <c r="AE473" s="94" t="s">
        <v>1512</v>
      </c>
      <c r="AF473" s="94" t="s">
        <v>1512</v>
      </c>
      <c r="AG473" s="104" t="s">
        <v>285</v>
      </c>
      <c r="AH473" s="94" t="s">
        <v>1512</v>
      </c>
      <c r="AI473" s="94">
        <v>120.41830440901001</v>
      </c>
      <c r="AJ473" s="94" t="s">
        <v>1512</v>
      </c>
    </row>
    <row r="474" spans="1:36" ht="15.75" customHeight="1" x14ac:dyDescent="0.35">
      <c r="A474" s="143" t="s">
        <v>1855</v>
      </c>
      <c r="B474" s="104" t="s">
        <v>285</v>
      </c>
      <c r="C474" s="104" t="s">
        <v>285</v>
      </c>
      <c r="D474" s="104" t="s">
        <v>285</v>
      </c>
      <c r="E474" s="104" t="s">
        <v>285</v>
      </c>
      <c r="F474" s="104" t="s">
        <v>285</v>
      </c>
      <c r="G474" s="104" t="s">
        <v>285</v>
      </c>
      <c r="H474" s="104" t="s">
        <v>285</v>
      </c>
      <c r="I474" s="104" t="s">
        <v>285</v>
      </c>
      <c r="J474" s="104" t="s">
        <v>285</v>
      </c>
      <c r="K474" s="104" t="s">
        <v>285</v>
      </c>
      <c r="L474" s="104" t="s">
        <v>285</v>
      </c>
      <c r="M474" s="104" t="s">
        <v>285</v>
      </c>
      <c r="N474" s="104" t="s">
        <v>285</v>
      </c>
      <c r="O474" s="104" t="s">
        <v>285</v>
      </c>
      <c r="P474" s="104" t="s">
        <v>285</v>
      </c>
      <c r="Q474" s="104" t="s">
        <v>285</v>
      </c>
      <c r="R474" s="104" t="s">
        <v>285</v>
      </c>
      <c r="S474" s="104" t="s">
        <v>285</v>
      </c>
      <c r="T474" s="104" t="s">
        <v>285</v>
      </c>
      <c r="U474" s="104" t="s">
        <v>285</v>
      </c>
      <c r="V474" s="104" t="s">
        <v>285</v>
      </c>
      <c r="W474" s="94">
        <v>391.00292248704386</v>
      </c>
      <c r="X474" s="94">
        <v>45.101851511540602</v>
      </c>
      <c r="Y474" s="94" t="s">
        <v>1512</v>
      </c>
      <c r="Z474" s="94" t="s">
        <v>1512</v>
      </c>
      <c r="AA474" s="94" t="s">
        <v>1512</v>
      </c>
      <c r="AB474" s="94" t="s">
        <v>1512</v>
      </c>
      <c r="AC474" s="94" t="s">
        <v>1512</v>
      </c>
      <c r="AD474" s="94" t="s">
        <v>1512</v>
      </c>
      <c r="AE474" s="94" t="s">
        <v>1512</v>
      </c>
      <c r="AF474" s="94" t="s">
        <v>1512</v>
      </c>
      <c r="AG474" s="104" t="s">
        <v>285</v>
      </c>
      <c r="AH474" s="104" t="s">
        <v>285</v>
      </c>
      <c r="AI474" s="94" t="s">
        <v>1512</v>
      </c>
      <c r="AJ474" s="104" t="s">
        <v>285</v>
      </c>
    </row>
    <row r="475" spans="1:36" ht="15.75" customHeight="1" x14ac:dyDescent="0.35">
      <c r="A475" s="143" t="s">
        <v>1856</v>
      </c>
      <c r="B475" s="94" t="s">
        <v>1512</v>
      </c>
      <c r="C475" s="94" t="s">
        <v>1512</v>
      </c>
      <c r="D475" s="94" t="s">
        <v>1512</v>
      </c>
      <c r="E475" s="94" t="s">
        <v>1512</v>
      </c>
      <c r="F475" s="94" t="s">
        <v>1512</v>
      </c>
      <c r="G475" s="94" t="s">
        <v>1512</v>
      </c>
      <c r="H475" s="94" t="s">
        <v>1544</v>
      </c>
      <c r="I475" s="94" t="s">
        <v>1512</v>
      </c>
      <c r="J475" s="94" t="s">
        <v>1512</v>
      </c>
      <c r="K475" s="94" t="s">
        <v>1512</v>
      </c>
      <c r="L475" s="94" t="s">
        <v>1512</v>
      </c>
      <c r="M475" s="94" t="s">
        <v>1512</v>
      </c>
      <c r="N475" s="94" t="s">
        <v>1512</v>
      </c>
      <c r="O475" s="94" t="s">
        <v>1512</v>
      </c>
      <c r="P475" s="94" t="s">
        <v>1512</v>
      </c>
      <c r="Q475" s="94" t="s">
        <v>1512</v>
      </c>
      <c r="R475" s="94" t="s">
        <v>1512</v>
      </c>
      <c r="S475" s="94" t="s">
        <v>1512</v>
      </c>
      <c r="T475" s="94" t="s">
        <v>1512</v>
      </c>
      <c r="U475" s="94" t="s">
        <v>1512</v>
      </c>
      <c r="V475" s="104" t="s">
        <v>285</v>
      </c>
      <c r="W475" s="94" t="s">
        <v>1512</v>
      </c>
      <c r="X475" s="94" t="s">
        <v>1512</v>
      </c>
      <c r="Y475" s="94" t="s">
        <v>1512</v>
      </c>
      <c r="Z475" s="94" t="s">
        <v>1512</v>
      </c>
      <c r="AA475" s="94" t="s">
        <v>1512</v>
      </c>
      <c r="AB475" s="94" t="s">
        <v>1512</v>
      </c>
      <c r="AC475" s="94" t="s">
        <v>1512</v>
      </c>
      <c r="AD475" s="94" t="s">
        <v>1512</v>
      </c>
      <c r="AE475" s="94" t="s">
        <v>1512</v>
      </c>
      <c r="AF475" s="94" t="s">
        <v>1512</v>
      </c>
      <c r="AG475" s="104" t="s">
        <v>285</v>
      </c>
      <c r="AH475" s="94" t="s">
        <v>1512</v>
      </c>
      <c r="AI475" s="94">
        <v>120.41830440900908</v>
      </c>
      <c r="AJ475" s="104" t="s">
        <v>285</v>
      </c>
    </row>
    <row r="476" spans="1:36" ht="15.75" customHeight="1" x14ac:dyDescent="0.35">
      <c r="A476" s="146" t="s">
        <v>1857</v>
      </c>
      <c r="B476" s="94" t="s">
        <v>1512</v>
      </c>
      <c r="C476" s="94" t="s">
        <v>1512</v>
      </c>
      <c r="D476" s="94" t="s">
        <v>1512</v>
      </c>
      <c r="E476" s="94" t="s">
        <v>1512</v>
      </c>
      <c r="F476" s="94" t="s">
        <v>1512</v>
      </c>
      <c r="G476" s="94" t="s">
        <v>1512</v>
      </c>
      <c r="H476" s="94" t="s">
        <v>1512</v>
      </c>
      <c r="I476" s="94" t="s">
        <v>1512</v>
      </c>
      <c r="J476" s="94" t="s">
        <v>1512</v>
      </c>
      <c r="K476" s="94" t="s">
        <v>1512</v>
      </c>
      <c r="L476" s="94" t="s">
        <v>1512</v>
      </c>
      <c r="M476" s="94" t="s">
        <v>1512</v>
      </c>
      <c r="N476" s="94" t="s">
        <v>1512</v>
      </c>
      <c r="O476" s="94" t="s">
        <v>1512</v>
      </c>
      <c r="P476" s="94" t="s">
        <v>1512</v>
      </c>
      <c r="Q476" s="94" t="s">
        <v>1512</v>
      </c>
      <c r="R476" s="94" t="s">
        <v>1512</v>
      </c>
      <c r="S476" s="94" t="s">
        <v>1512</v>
      </c>
      <c r="T476" s="94" t="s">
        <v>1512</v>
      </c>
      <c r="U476" s="94" t="s">
        <v>1512</v>
      </c>
      <c r="V476" s="104" t="s">
        <v>285</v>
      </c>
      <c r="W476" s="94" t="s">
        <v>1512</v>
      </c>
      <c r="X476" s="94" t="s">
        <v>1512</v>
      </c>
      <c r="Y476" s="94" t="s">
        <v>1512</v>
      </c>
      <c r="Z476" s="94" t="s">
        <v>1512</v>
      </c>
      <c r="AA476" s="94" t="s">
        <v>1512</v>
      </c>
      <c r="AB476" s="94" t="s">
        <v>1512</v>
      </c>
      <c r="AC476" s="94" t="s">
        <v>1512</v>
      </c>
      <c r="AD476" s="94" t="s">
        <v>1512</v>
      </c>
      <c r="AE476" s="94" t="s">
        <v>1512</v>
      </c>
      <c r="AF476" s="94" t="s">
        <v>1512</v>
      </c>
      <c r="AG476" s="104" t="s">
        <v>285</v>
      </c>
      <c r="AH476" s="94" t="s">
        <v>1512</v>
      </c>
      <c r="AI476" s="94" t="s">
        <v>1512</v>
      </c>
      <c r="AJ476" s="94" t="s">
        <v>1512</v>
      </c>
    </row>
    <row r="477" spans="1:36" ht="15.75" customHeight="1" x14ac:dyDescent="0.35">
      <c r="A477" s="164" t="s">
        <v>1784</v>
      </c>
      <c r="B477" s="94">
        <v>13.653808184451821</v>
      </c>
      <c r="C477" s="94" t="s">
        <v>1537</v>
      </c>
      <c r="D477" s="94" t="s">
        <v>1537</v>
      </c>
      <c r="E477" s="94" t="s">
        <v>1537</v>
      </c>
      <c r="F477" s="94" t="s">
        <v>1537</v>
      </c>
      <c r="G477" s="94" t="s">
        <v>1537</v>
      </c>
      <c r="H477" s="94" t="s">
        <v>1537</v>
      </c>
      <c r="I477" s="94" t="s">
        <v>1537</v>
      </c>
      <c r="J477" s="94" t="s">
        <v>1537</v>
      </c>
      <c r="K477" s="94" t="s">
        <v>1537</v>
      </c>
      <c r="L477" s="94" t="s">
        <v>1537</v>
      </c>
      <c r="M477" s="94" t="s">
        <v>1537</v>
      </c>
      <c r="N477" s="94" t="s">
        <v>1537</v>
      </c>
      <c r="O477" s="94" t="s">
        <v>1537</v>
      </c>
      <c r="P477" s="94" t="s">
        <v>1537</v>
      </c>
      <c r="Q477" s="94" t="s">
        <v>1537</v>
      </c>
      <c r="R477" s="94" t="s">
        <v>1537</v>
      </c>
      <c r="S477" s="94" t="s">
        <v>1537</v>
      </c>
      <c r="T477" s="94" t="s">
        <v>1537</v>
      </c>
      <c r="U477" s="94" t="s">
        <v>1512</v>
      </c>
      <c r="V477" s="104" t="s">
        <v>285</v>
      </c>
      <c r="W477" s="94">
        <v>144.24217892128843</v>
      </c>
      <c r="X477" s="94">
        <v>161.24482706901873</v>
      </c>
      <c r="Y477" s="94">
        <v>9.0044223607149796</v>
      </c>
      <c r="Z477" s="94" t="s">
        <v>1537</v>
      </c>
      <c r="AA477" s="94">
        <v>11.369796578319169</v>
      </c>
      <c r="AB477" s="94" t="s">
        <v>1537</v>
      </c>
      <c r="AC477" s="94" t="s">
        <v>1537</v>
      </c>
      <c r="AD477" s="94" t="s">
        <v>1537</v>
      </c>
      <c r="AE477" s="94" t="s">
        <v>1537</v>
      </c>
      <c r="AF477" s="94" t="s">
        <v>1512</v>
      </c>
      <c r="AG477" s="104" t="s">
        <v>285</v>
      </c>
      <c r="AH477" s="94" t="s">
        <v>1512</v>
      </c>
      <c r="AI477" s="94">
        <v>30.55205049930526</v>
      </c>
      <c r="AJ477" s="94">
        <v>28.28933976063529</v>
      </c>
    </row>
    <row r="478" spans="1:36" ht="15.75" customHeight="1" x14ac:dyDescent="0.35">
      <c r="A478" s="143" t="s">
        <v>1785</v>
      </c>
      <c r="B478" s="94">
        <v>13.653808184451821</v>
      </c>
      <c r="C478" s="94" t="s">
        <v>1512</v>
      </c>
      <c r="D478" s="94" t="s">
        <v>1512</v>
      </c>
      <c r="E478" s="94" t="s">
        <v>1512</v>
      </c>
      <c r="F478" s="94" t="s">
        <v>1512</v>
      </c>
      <c r="G478" s="94" t="s">
        <v>1512</v>
      </c>
      <c r="H478" s="94" t="s">
        <v>1512</v>
      </c>
      <c r="I478" s="94" t="s">
        <v>1512</v>
      </c>
      <c r="J478" s="94" t="s">
        <v>1512</v>
      </c>
      <c r="K478" s="94" t="s">
        <v>1512</v>
      </c>
      <c r="L478" s="94" t="s">
        <v>1512</v>
      </c>
      <c r="M478" s="94" t="s">
        <v>1512</v>
      </c>
      <c r="N478" s="94" t="s">
        <v>1512</v>
      </c>
      <c r="O478" s="94" t="s">
        <v>1512</v>
      </c>
      <c r="P478" s="94" t="s">
        <v>1512</v>
      </c>
      <c r="Q478" s="94" t="s">
        <v>1512</v>
      </c>
      <c r="R478" s="94" t="s">
        <v>1512</v>
      </c>
      <c r="S478" s="94" t="s">
        <v>1512</v>
      </c>
      <c r="T478" s="94" t="s">
        <v>1512</v>
      </c>
      <c r="U478" s="94" t="s">
        <v>1512</v>
      </c>
      <c r="V478" s="104" t="s">
        <v>285</v>
      </c>
      <c r="W478" s="94">
        <v>144.24217892128843</v>
      </c>
      <c r="X478" s="94">
        <v>161.24482706901873</v>
      </c>
      <c r="Y478" s="94">
        <v>9.0044223607149796</v>
      </c>
      <c r="Z478" s="94" t="s">
        <v>1512</v>
      </c>
      <c r="AA478" s="94">
        <v>11.369796578319169</v>
      </c>
      <c r="AB478" s="94" t="s">
        <v>1512</v>
      </c>
      <c r="AC478" s="94" t="s">
        <v>1512</v>
      </c>
      <c r="AD478" s="94" t="s">
        <v>1512</v>
      </c>
      <c r="AE478" s="94" t="s">
        <v>1512</v>
      </c>
      <c r="AF478" s="94" t="s">
        <v>1512</v>
      </c>
      <c r="AG478" s="104" t="s">
        <v>285</v>
      </c>
      <c r="AH478" s="94" t="s">
        <v>1512</v>
      </c>
      <c r="AI478" s="94">
        <v>30.55205049930526</v>
      </c>
      <c r="AJ478" s="94">
        <v>28.28933976063529</v>
      </c>
    </row>
    <row r="479" spans="1:36" ht="15.75" customHeight="1" x14ac:dyDescent="0.35">
      <c r="A479" s="143" t="s">
        <v>1786</v>
      </c>
      <c r="B479" s="94" t="s">
        <v>1541</v>
      </c>
      <c r="C479" s="94" t="s">
        <v>1541</v>
      </c>
      <c r="D479" s="94" t="s">
        <v>1541</v>
      </c>
      <c r="E479" s="94" t="s">
        <v>1541</v>
      </c>
      <c r="F479" s="94" t="s">
        <v>1541</v>
      </c>
      <c r="G479" s="94" t="s">
        <v>1541</v>
      </c>
      <c r="H479" s="94" t="s">
        <v>1541</v>
      </c>
      <c r="I479" s="94" t="s">
        <v>1541</v>
      </c>
      <c r="J479" s="94" t="s">
        <v>1541</v>
      </c>
      <c r="K479" s="94" t="s">
        <v>1541</v>
      </c>
      <c r="L479" s="94" t="s">
        <v>1541</v>
      </c>
      <c r="M479" s="94" t="s">
        <v>1541</v>
      </c>
      <c r="N479" s="94" t="s">
        <v>1541</v>
      </c>
      <c r="O479" s="94" t="s">
        <v>1541</v>
      </c>
      <c r="P479" s="94" t="s">
        <v>1541</v>
      </c>
      <c r="Q479" s="94" t="s">
        <v>1541</v>
      </c>
      <c r="R479" s="94" t="s">
        <v>1541</v>
      </c>
      <c r="S479" s="94" t="s">
        <v>1541</v>
      </c>
      <c r="T479" s="94" t="s">
        <v>1541</v>
      </c>
      <c r="U479" s="94" t="s">
        <v>1512</v>
      </c>
      <c r="V479" s="104" t="s">
        <v>285</v>
      </c>
      <c r="W479" s="94" t="s">
        <v>1541</v>
      </c>
      <c r="X479" s="94" t="s">
        <v>1541</v>
      </c>
      <c r="Y479" s="94" t="s">
        <v>1541</v>
      </c>
      <c r="Z479" s="94" t="s">
        <v>1541</v>
      </c>
      <c r="AA479" s="94" t="s">
        <v>1541</v>
      </c>
      <c r="AB479" s="94" t="s">
        <v>1541</v>
      </c>
      <c r="AC479" s="94" t="s">
        <v>1541</v>
      </c>
      <c r="AD479" s="94" t="s">
        <v>1541</v>
      </c>
      <c r="AE479" s="94" t="s">
        <v>1541</v>
      </c>
      <c r="AF479" s="94" t="s">
        <v>1512</v>
      </c>
      <c r="AG479" s="104" t="s">
        <v>285</v>
      </c>
      <c r="AH479" s="94" t="s">
        <v>1512</v>
      </c>
      <c r="AI479" s="94" t="s">
        <v>1541</v>
      </c>
      <c r="AJ479" s="94" t="s">
        <v>1541</v>
      </c>
    </row>
    <row r="480" spans="1:36" ht="15.75" customHeight="1" x14ac:dyDescent="0.35">
      <c r="A480" s="143" t="s">
        <v>1787</v>
      </c>
      <c r="B480" s="94" t="s">
        <v>1541</v>
      </c>
      <c r="C480" s="94" t="s">
        <v>1541</v>
      </c>
      <c r="D480" s="94" t="s">
        <v>1541</v>
      </c>
      <c r="E480" s="94" t="s">
        <v>1541</v>
      </c>
      <c r="F480" s="94" t="s">
        <v>1541</v>
      </c>
      <c r="G480" s="94" t="s">
        <v>1541</v>
      </c>
      <c r="H480" s="94" t="s">
        <v>1541</v>
      </c>
      <c r="I480" s="94" t="s">
        <v>1541</v>
      </c>
      <c r="J480" s="94" t="s">
        <v>1541</v>
      </c>
      <c r="K480" s="94" t="s">
        <v>1541</v>
      </c>
      <c r="L480" s="94" t="s">
        <v>1541</v>
      </c>
      <c r="M480" s="94" t="s">
        <v>1541</v>
      </c>
      <c r="N480" s="94" t="s">
        <v>1541</v>
      </c>
      <c r="O480" s="94" t="s">
        <v>1541</v>
      </c>
      <c r="P480" s="94" t="s">
        <v>1541</v>
      </c>
      <c r="Q480" s="94" t="s">
        <v>1541</v>
      </c>
      <c r="R480" s="94" t="s">
        <v>1541</v>
      </c>
      <c r="S480" s="94" t="s">
        <v>1541</v>
      </c>
      <c r="T480" s="94" t="s">
        <v>1541</v>
      </c>
      <c r="U480" s="94" t="s">
        <v>1512</v>
      </c>
      <c r="V480" s="104" t="s">
        <v>285</v>
      </c>
      <c r="W480" s="94" t="s">
        <v>1541</v>
      </c>
      <c r="X480" s="94" t="s">
        <v>1541</v>
      </c>
      <c r="Y480" s="94" t="s">
        <v>1541</v>
      </c>
      <c r="Z480" s="94" t="s">
        <v>1541</v>
      </c>
      <c r="AA480" s="94" t="s">
        <v>1541</v>
      </c>
      <c r="AB480" s="94" t="s">
        <v>1541</v>
      </c>
      <c r="AC480" s="94" t="s">
        <v>1541</v>
      </c>
      <c r="AD480" s="94" t="s">
        <v>1541</v>
      </c>
      <c r="AE480" s="94" t="s">
        <v>1541</v>
      </c>
      <c r="AF480" s="94" t="s">
        <v>1512</v>
      </c>
      <c r="AG480" s="104" t="s">
        <v>285</v>
      </c>
      <c r="AH480" s="94" t="s">
        <v>1512</v>
      </c>
      <c r="AI480" s="94" t="s">
        <v>1541</v>
      </c>
      <c r="AJ480" s="94" t="s">
        <v>1541</v>
      </c>
    </row>
    <row r="481" spans="1:36" ht="15.75" customHeight="1" x14ac:dyDescent="0.35">
      <c r="A481" s="143" t="s">
        <v>1788</v>
      </c>
      <c r="B481" s="94" t="s">
        <v>1541</v>
      </c>
      <c r="C481" s="94" t="s">
        <v>1541</v>
      </c>
      <c r="D481" s="94" t="s">
        <v>1541</v>
      </c>
      <c r="E481" s="94" t="s">
        <v>1541</v>
      </c>
      <c r="F481" s="94" t="s">
        <v>1541</v>
      </c>
      <c r="G481" s="94" t="s">
        <v>1541</v>
      </c>
      <c r="H481" s="94" t="s">
        <v>1541</v>
      </c>
      <c r="I481" s="94" t="s">
        <v>1541</v>
      </c>
      <c r="J481" s="94" t="s">
        <v>1541</v>
      </c>
      <c r="K481" s="94" t="s">
        <v>1541</v>
      </c>
      <c r="L481" s="94" t="s">
        <v>1541</v>
      </c>
      <c r="M481" s="94" t="s">
        <v>1541</v>
      </c>
      <c r="N481" s="94" t="s">
        <v>1541</v>
      </c>
      <c r="O481" s="94" t="s">
        <v>1541</v>
      </c>
      <c r="P481" s="94" t="s">
        <v>1541</v>
      </c>
      <c r="Q481" s="94" t="s">
        <v>1541</v>
      </c>
      <c r="R481" s="94" t="s">
        <v>1541</v>
      </c>
      <c r="S481" s="94" t="s">
        <v>1541</v>
      </c>
      <c r="T481" s="94" t="s">
        <v>1541</v>
      </c>
      <c r="U481" s="94" t="s">
        <v>1512</v>
      </c>
      <c r="V481" s="104" t="s">
        <v>285</v>
      </c>
      <c r="W481" s="94" t="s">
        <v>1541</v>
      </c>
      <c r="X481" s="94" t="s">
        <v>1541</v>
      </c>
      <c r="Y481" s="94" t="s">
        <v>1541</v>
      </c>
      <c r="Z481" s="94" t="s">
        <v>1541</v>
      </c>
      <c r="AA481" s="94" t="s">
        <v>1541</v>
      </c>
      <c r="AB481" s="94" t="s">
        <v>1541</v>
      </c>
      <c r="AC481" s="94" t="s">
        <v>1541</v>
      </c>
      <c r="AD481" s="94" t="s">
        <v>1541</v>
      </c>
      <c r="AE481" s="94" t="s">
        <v>1541</v>
      </c>
      <c r="AF481" s="94" t="s">
        <v>1512</v>
      </c>
      <c r="AG481" s="104" t="s">
        <v>285</v>
      </c>
      <c r="AH481" s="94" t="s">
        <v>1512</v>
      </c>
      <c r="AI481" s="94" t="s">
        <v>1541</v>
      </c>
      <c r="AJ481" s="94" t="s">
        <v>1541</v>
      </c>
    </row>
    <row r="482" spans="1:36" ht="15.75" customHeight="1" x14ac:dyDescent="0.35">
      <c r="A482" s="143" t="s">
        <v>1858</v>
      </c>
      <c r="B482" s="94" t="s">
        <v>1512</v>
      </c>
      <c r="C482" s="94" t="s">
        <v>1512</v>
      </c>
      <c r="D482" s="94" t="s">
        <v>1512</v>
      </c>
      <c r="E482" s="94" t="s">
        <v>1512</v>
      </c>
      <c r="F482" s="94" t="s">
        <v>1512</v>
      </c>
      <c r="G482" s="94" t="s">
        <v>1512</v>
      </c>
      <c r="H482" s="94" t="s">
        <v>1512</v>
      </c>
      <c r="I482" s="94" t="s">
        <v>1512</v>
      </c>
      <c r="J482" s="94" t="s">
        <v>1512</v>
      </c>
      <c r="K482" s="94" t="s">
        <v>1512</v>
      </c>
      <c r="L482" s="94" t="s">
        <v>1512</v>
      </c>
      <c r="M482" s="94" t="s">
        <v>1512</v>
      </c>
      <c r="N482" s="94" t="s">
        <v>1512</v>
      </c>
      <c r="O482" s="94" t="s">
        <v>1512</v>
      </c>
      <c r="P482" s="94" t="s">
        <v>1512</v>
      </c>
      <c r="Q482" s="94" t="s">
        <v>1512</v>
      </c>
      <c r="R482" s="94" t="s">
        <v>1512</v>
      </c>
      <c r="S482" s="94" t="s">
        <v>1512</v>
      </c>
      <c r="T482" s="94" t="s">
        <v>1512</v>
      </c>
      <c r="U482" s="94" t="s">
        <v>1512</v>
      </c>
      <c r="V482" s="104" t="s">
        <v>285</v>
      </c>
      <c r="W482" s="94" t="s">
        <v>1512</v>
      </c>
      <c r="X482" s="94" t="s">
        <v>1512</v>
      </c>
      <c r="Y482" s="94" t="s">
        <v>1512</v>
      </c>
      <c r="Z482" s="94" t="s">
        <v>1512</v>
      </c>
      <c r="AA482" s="94" t="s">
        <v>1512</v>
      </c>
      <c r="AB482" s="94" t="s">
        <v>1512</v>
      </c>
      <c r="AC482" s="94" t="s">
        <v>1512</v>
      </c>
      <c r="AD482" s="94" t="s">
        <v>1512</v>
      </c>
      <c r="AE482" s="94" t="s">
        <v>1512</v>
      </c>
      <c r="AF482" s="94" t="s">
        <v>1512</v>
      </c>
      <c r="AG482" s="104" t="s">
        <v>285</v>
      </c>
      <c r="AH482" s="94" t="s">
        <v>1512</v>
      </c>
      <c r="AI482" s="94" t="s">
        <v>1512</v>
      </c>
      <c r="AJ482" s="94" t="s">
        <v>1512</v>
      </c>
    </row>
    <row r="483" spans="1:36" ht="15.75" customHeight="1" x14ac:dyDescent="0.35">
      <c r="A483" s="150" t="s">
        <v>1859</v>
      </c>
      <c r="B483" s="94">
        <v>1.1499999999999999</v>
      </c>
      <c r="C483" s="94">
        <v>511.23099999999999</v>
      </c>
      <c r="D483" s="94" t="s">
        <v>1512</v>
      </c>
      <c r="E483" s="94" t="s">
        <v>1512</v>
      </c>
      <c r="F483" s="94">
        <v>2700.6672400000002</v>
      </c>
      <c r="G483" s="94" t="s">
        <v>1512</v>
      </c>
      <c r="H483" s="94">
        <v>51303.730300000003</v>
      </c>
      <c r="I483" s="94" t="s">
        <v>1512</v>
      </c>
      <c r="J483" s="94">
        <v>2108.0477999999998</v>
      </c>
      <c r="K483" s="94" t="s">
        <v>1512</v>
      </c>
      <c r="L483" s="94" t="s">
        <v>1512</v>
      </c>
      <c r="M483" s="94" t="s">
        <v>1512</v>
      </c>
      <c r="N483" s="94" t="s">
        <v>1512</v>
      </c>
      <c r="O483" s="94" t="s">
        <v>1512</v>
      </c>
      <c r="P483" s="94" t="s">
        <v>1512</v>
      </c>
      <c r="Q483" s="94">
        <v>124.76</v>
      </c>
      <c r="R483" s="94" t="s">
        <v>1512</v>
      </c>
      <c r="S483" s="94" t="s">
        <v>1512</v>
      </c>
      <c r="T483" s="94" t="s">
        <v>1512</v>
      </c>
      <c r="U483" s="94" t="s">
        <v>1512</v>
      </c>
      <c r="V483" s="104" t="s">
        <v>285</v>
      </c>
      <c r="W483" s="94">
        <v>2.1192000000000002</v>
      </c>
      <c r="X483" s="94" t="s">
        <v>1512</v>
      </c>
      <c r="Y483" s="94" t="s">
        <v>1512</v>
      </c>
      <c r="Z483" s="94" t="s">
        <v>1512</v>
      </c>
      <c r="AA483" s="94" t="s">
        <v>1512</v>
      </c>
      <c r="AB483" s="94" t="s">
        <v>1512</v>
      </c>
      <c r="AC483" s="94" t="s">
        <v>1512</v>
      </c>
      <c r="AD483" s="94" t="s">
        <v>1512</v>
      </c>
      <c r="AE483" s="94" t="s">
        <v>1512</v>
      </c>
      <c r="AF483" s="94" t="s">
        <v>1512</v>
      </c>
      <c r="AG483" s="104" t="s">
        <v>285</v>
      </c>
      <c r="AH483" s="94">
        <v>5917.8748952000005</v>
      </c>
      <c r="AI483" s="94" t="s">
        <v>1512</v>
      </c>
      <c r="AJ483" s="94" t="s">
        <v>1512</v>
      </c>
    </row>
    <row r="484" spans="1:36" ht="15.75" customHeight="1" x14ac:dyDescent="0.35">
      <c r="A484" s="143" t="s">
        <v>1791</v>
      </c>
      <c r="B484" s="94" t="s">
        <v>1512</v>
      </c>
      <c r="C484" s="94">
        <v>511.23099999999999</v>
      </c>
      <c r="D484" s="94" t="s">
        <v>1512</v>
      </c>
      <c r="E484" s="94" t="s">
        <v>1512</v>
      </c>
      <c r="F484" s="94">
        <v>2675.2572400000004</v>
      </c>
      <c r="G484" s="94" t="s">
        <v>1512</v>
      </c>
      <c r="H484" s="94">
        <v>47305.3603</v>
      </c>
      <c r="I484" s="94" t="s">
        <v>1512</v>
      </c>
      <c r="J484" s="94">
        <v>2108.0477999999998</v>
      </c>
      <c r="K484" s="94" t="s">
        <v>1512</v>
      </c>
      <c r="L484" s="94" t="s">
        <v>1512</v>
      </c>
      <c r="M484" s="94" t="s">
        <v>1512</v>
      </c>
      <c r="N484" s="94" t="s">
        <v>1512</v>
      </c>
      <c r="O484" s="94" t="s">
        <v>1512</v>
      </c>
      <c r="P484" s="94" t="s">
        <v>1512</v>
      </c>
      <c r="Q484" s="94">
        <v>99.2</v>
      </c>
      <c r="R484" s="94" t="s">
        <v>1512</v>
      </c>
      <c r="S484" s="94" t="s">
        <v>1512</v>
      </c>
      <c r="T484" s="94" t="s">
        <v>1512</v>
      </c>
      <c r="U484" s="94" t="s">
        <v>1512</v>
      </c>
      <c r="V484" s="104" t="s">
        <v>285</v>
      </c>
      <c r="W484" s="94" t="s">
        <v>1512</v>
      </c>
      <c r="X484" s="94" t="s">
        <v>1512</v>
      </c>
      <c r="Y484" s="94" t="s">
        <v>1512</v>
      </c>
      <c r="Z484" s="94" t="s">
        <v>1512</v>
      </c>
      <c r="AA484" s="94" t="s">
        <v>1512</v>
      </c>
      <c r="AB484" s="94" t="s">
        <v>1512</v>
      </c>
      <c r="AC484" s="94" t="s">
        <v>1512</v>
      </c>
      <c r="AD484" s="94" t="s">
        <v>1512</v>
      </c>
      <c r="AE484" s="94" t="s">
        <v>1512</v>
      </c>
      <c r="AF484" s="94" t="s">
        <v>1512</v>
      </c>
      <c r="AG484" s="104" t="s">
        <v>285</v>
      </c>
      <c r="AH484" s="94" t="s">
        <v>1512</v>
      </c>
      <c r="AI484" s="94" t="s">
        <v>1512</v>
      </c>
      <c r="AJ484" s="94" t="s">
        <v>1512</v>
      </c>
    </row>
    <row r="485" spans="1:36" ht="15.75" customHeight="1" x14ac:dyDescent="0.35">
      <c r="A485" s="143" t="s">
        <v>1792</v>
      </c>
      <c r="B485" s="94" t="s">
        <v>1512</v>
      </c>
      <c r="C485" s="94" t="s">
        <v>1512</v>
      </c>
      <c r="D485" s="94" t="s">
        <v>1512</v>
      </c>
      <c r="E485" s="94" t="s">
        <v>1512</v>
      </c>
      <c r="F485" s="94" t="s">
        <v>1512</v>
      </c>
      <c r="G485" s="94" t="s">
        <v>1512</v>
      </c>
      <c r="H485" s="94">
        <v>170.17</v>
      </c>
      <c r="I485" s="94" t="s">
        <v>1512</v>
      </c>
      <c r="J485" s="94" t="s">
        <v>1512</v>
      </c>
      <c r="K485" s="94" t="s">
        <v>1512</v>
      </c>
      <c r="L485" s="94" t="s">
        <v>1512</v>
      </c>
      <c r="M485" s="94" t="s">
        <v>1512</v>
      </c>
      <c r="N485" s="94" t="s">
        <v>1512</v>
      </c>
      <c r="O485" s="94" t="s">
        <v>1512</v>
      </c>
      <c r="P485" s="94" t="s">
        <v>1512</v>
      </c>
      <c r="Q485" s="94" t="s">
        <v>1512</v>
      </c>
      <c r="R485" s="94" t="s">
        <v>1512</v>
      </c>
      <c r="S485" s="94" t="s">
        <v>1512</v>
      </c>
      <c r="T485" s="94" t="s">
        <v>1512</v>
      </c>
      <c r="U485" s="94" t="s">
        <v>1512</v>
      </c>
      <c r="V485" s="104" t="s">
        <v>285</v>
      </c>
      <c r="W485" s="94" t="s">
        <v>1512</v>
      </c>
      <c r="X485" s="94" t="s">
        <v>1512</v>
      </c>
      <c r="Y485" s="94" t="s">
        <v>1512</v>
      </c>
      <c r="Z485" s="94" t="s">
        <v>1512</v>
      </c>
      <c r="AA485" s="94" t="s">
        <v>1512</v>
      </c>
      <c r="AB485" s="94" t="s">
        <v>1512</v>
      </c>
      <c r="AC485" s="94" t="s">
        <v>1512</v>
      </c>
      <c r="AD485" s="94" t="s">
        <v>1512</v>
      </c>
      <c r="AE485" s="94" t="s">
        <v>1512</v>
      </c>
      <c r="AF485" s="94" t="s">
        <v>1512</v>
      </c>
      <c r="AG485" s="104" t="s">
        <v>285</v>
      </c>
      <c r="AH485" s="94" t="s">
        <v>1512</v>
      </c>
      <c r="AI485" s="94" t="s">
        <v>1512</v>
      </c>
      <c r="AJ485" s="94" t="s">
        <v>1512</v>
      </c>
    </row>
    <row r="486" spans="1:36" ht="15.75" customHeight="1" x14ac:dyDescent="0.35">
      <c r="A486" s="143" t="s">
        <v>1793</v>
      </c>
      <c r="B486" s="94">
        <v>1.1499999999999999</v>
      </c>
      <c r="C486" s="94" t="s">
        <v>1512</v>
      </c>
      <c r="D486" s="94" t="s">
        <v>1512</v>
      </c>
      <c r="E486" s="94" t="s">
        <v>1512</v>
      </c>
      <c r="F486" s="94">
        <v>25.41</v>
      </c>
      <c r="G486" s="94" t="s">
        <v>1512</v>
      </c>
      <c r="H486" s="94" t="s">
        <v>1512</v>
      </c>
      <c r="I486" s="94" t="s">
        <v>1512</v>
      </c>
      <c r="J486" s="94" t="s">
        <v>1512</v>
      </c>
      <c r="K486" s="94" t="s">
        <v>1512</v>
      </c>
      <c r="L486" s="94" t="s">
        <v>1512</v>
      </c>
      <c r="M486" s="94" t="s">
        <v>1512</v>
      </c>
      <c r="N486" s="94" t="s">
        <v>1512</v>
      </c>
      <c r="O486" s="94" t="s">
        <v>1512</v>
      </c>
      <c r="P486" s="94" t="s">
        <v>1512</v>
      </c>
      <c r="Q486" s="94">
        <v>25.56</v>
      </c>
      <c r="R486" s="94" t="s">
        <v>1512</v>
      </c>
      <c r="S486" s="94" t="s">
        <v>1512</v>
      </c>
      <c r="T486" s="94" t="s">
        <v>1512</v>
      </c>
      <c r="U486" s="94" t="s">
        <v>1512</v>
      </c>
      <c r="V486" s="104" t="s">
        <v>285</v>
      </c>
      <c r="W486" s="94">
        <v>2.1192000000000002</v>
      </c>
      <c r="X486" s="94" t="s">
        <v>1512</v>
      </c>
      <c r="Y486" s="94" t="s">
        <v>1512</v>
      </c>
      <c r="Z486" s="94" t="s">
        <v>1512</v>
      </c>
      <c r="AA486" s="94" t="s">
        <v>1512</v>
      </c>
      <c r="AB486" s="94" t="s">
        <v>1512</v>
      </c>
      <c r="AC486" s="94" t="s">
        <v>1512</v>
      </c>
      <c r="AD486" s="94" t="s">
        <v>1512</v>
      </c>
      <c r="AE486" s="94" t="s">
        <v>1512</v>
      </c>
      <c r="AF486" s="94" t="s">
        <v>1512</v>
      </c>
      <c r="AG486" s="104" t="s">
        <v>285</v>
      </c>
      <c r="AH486" s="94" t="s">
        <v>1512</v>
      </c>
      <c r="AI486" s="94" t="s">
        <v>1512</v>
      </c>
      <c r="AJ486" s="94" t="s">
        <v>1512</v>
      </c>
    </row>
    <row r="487" spans="1:36" ht="15.75" customHeight="1" x14ac:dyDescent="0.35">
      <c r="A487" s="143" t="s">
        <v>1794</v>
      </c>
      <c r="B487" s="94" t="s">
        <v>1512</v>
      </c>
      <c r="C487" s="94" t="s">
        <v>1512</v>
      </c>
      <c r="D487" s="94" t="s">
        <v>1512</v>
      </c>
      <c r="E487" s="94" t="s">
        <v>1512</v>
      </c>
      <c r="F487" s="94" t="s">
        <v>1512</v>
      </c>
      <c r="G487" s="94" t="s">
        <v>1512</v>
      </c>
      <c r="H487" s="94">
        <v>3828.2</v>
      </c>
      <c r="I487" s="94" t="s">
        <v>1512</v>
      </c>
      <c r="J487" s="94" t="s">
        <v>1512</v>
      </c>
      <c r="K487" s="94" t="s">
        <v>1512</v>
      </c>
      <c r="L487" s="94" t="s">
        <v>1512</v>
      </c>
      <c r="M487" s="94" t="s">
        <v>1512</v>
      </c>
      <c r="N487" s="94" t="s">
        <v>1512</v>
      </c>
      <c r="O487" s="94" t="s">
        <v>1512</v>
      </c>
      <c r="P487" s="94" t="s">
        <v>1512</v>
      </c>
      <c r="Q487" s="94" t="s">
        <v>1512</v>
      </c>
      <c r="R487" s="94" t="s">
        <v>1512</v>
      </c>
      <c r="S487" s="94" t="s">
        <v>1512</v>
      </c>
      <c r="T487" s="94" t="s">
        <v>1512</v>
      </c>
      <c r="U487" s="94" t="s">
        <v>1512</v>
      </c>
      <c r="V487" s="104" t="s">
        <v>285</v>
      </c>
      <c r="W487" s="94" t="s">
        <v>1512</v>
      </c>
      <c r="X487" s="94" t="s">
        <v>1512</v>
      </c>
      <c r="Y487" s="94" t="s">
        <v>1512</v>
      </c>
      <c r="Z487" s="94" t="s">
        <v>1512</v>
      </c>
      <c r="AA487" s="94" t="s">
        <v>1512</v>
      </c>
      <c r="AB487" s="94" t="s">
        <v>1512</v>
      </c>
      <c r="AC487" s="94" t="s">
        <v>1512</v>
      </c>
      <c r="AD487" s="94" t="s">
        <v>1512</v>
      </c>
      <c r="AE487" s="94" t="s">
        <v>1512</v>
      </c>
      <c r="AF487" s="94" t="s">
        <v>1512</v>
      </c>
      <c r="AG487" s="104" t="s">
        <v>285</v>
      </c>
      <c r="AH487" s="94" t="s">
        <v>1512</v>
      </c>
      <c r="AI487" s="94" t="s">
        <v>1512</v>
      </c>
      <c r="AJ487" s="94" t="s">
        <v>1512</v>
      </c>
    </row>
    <row r="488" spans="1:36" ht="15.75" customHeight="1" x14ac:dyDescent="0.35">
      <c r="A488" s="143" t="s">
        <v>1795</v>
      </c>
      <c r="B488" s="94" t="s">
        <v>1512</v>
      </c>
      <c r="C488" s="94" t="s">
        <v>1512</v>
      </c>
      <c r="D488" s="94" t="s">
        <v>1512</v>
      </c>
      <c r="E488" s="94" t="s">
        <v>1512</v>
      </c>
      <c r="F488" s="94" t="s">
        <v>1512</v>
      </c>
      <c r="G488" s="94" t="s">
        <v>1512</v>
      </c>
      <c r="H488" s="94" t="s">
        <v>1512</v>
      </c>
      <c r="I488" s="94" t="s">
        <v>1512</v>
      </c>
      <c r="J488" s="94" t="s">
        <v>1512</v>
      </c>
      <c r="K488" s="94" t="s">
        <v>1512</v>
      </c>
      <c r="L488" s="94" t="s">
        <v>1512</v>
      </c>
      <c r="M488" s="94" t="s">
        <v>1512</v>
      </c>
      <c r="N488" s="94" t="s">
        <v>1512</v>
      </c>
      <c r="O488" s="94" t="s">
        <v>1512</v>
      </c>
      <c r="P488" s="94" t="s">
        <v>1512</v>
      </c>
      <c r="Q488" s="94" t="s">
        <v>1512</v>
      </c>
      <c r="R488" s="94" t="s">
        <v>1512</v>
      </c>
      <c r="S488" s="94" t="s">
        <v>1512</v>
      </c>
      <c r="T488" s="94" t="s">
        <v>1512</v>
      </c>
      <c r="U488" s="94" t="s">
        <v>1512</v>
      </c>
      <c r="V488" s="104" t="s">
        <v>285</v>
      </c>
      <c r="W488" s="94" t="s">
        <v>1512</v>
      </c>
      <c r="X488" s="94" t="s">
        <v>1512</v>
      </c>
      <c r="Y488" s="94" t="s">
        <v>1512</v>
      </c>
      <c r="Z488" s="94" t="s">
        <v>1512</v>
      </c>
      <c r="AA488" s="94" t="s">
        <v>1512</v>
      </c>
      <c r="AB488" s="94" t="s">
        <v>1512</v>
      </c>
      <c r="AC488" s="94" t="s">
        <v>1512</v>
      </c>
      <c r="AD488" s="94" t="s">
        <v>1512</v>
      </c>
      <c r="AE488" s="94" t="s">
        <v>1512</v>
      </c>
      <c r="AF488" s="94" t="s">
        <v>1512</v>
      </c>
      <c r="AG488" s="104" t="s">
        <v>285</v>
      </c>
      <c r="AH488" s="94" t="s">
        <v>1512</v>
      </c>
      <c r="AI488" s="94" t="s">
        <v>1512</v>
      </c>
      <c r="AJ488" s="94" t="s">
        <v>1512</v>
      </c>
    </row>
    <row r="489" spans="1:36" ht="15.75" customHeight="1" x14ac:dyDescent="0.35">
      <c r="A489" s="146" t="s">
        <v>1796</v>
      </c>
      <c r="B489" s="94" t="s">
        <v>1512</v>
      </c>
      <c r="C489" s="94" t="s">
        <v>1512</v>
      </c>
      <c r="D489" s="94" t="s">
        <v>1512</v>
      </c>
      <c r="E489" s="94" t="s">
        <v>1512</v>
      </c>
      <c r="F489" s="94" t="s">
        <v>1512</v>
      </c>
      <c r="G489" s="94" t="s">
        <v>1512</v>
      </c>
      <c r="H489" s="94" t="s">
        <v>1512</v>
      </c>
      <c r="I489" s="94" t="s">
        <v>1512</v>
      </c>
      <c r="J489" s="94" t="s">
        <v>1512</v>
      </c>
      <c r="K489" s="94" t="s">
        <v>1512</v>
      </c>
      <c r="L489" s="94" t="s">
        <v>1512</v>
      </c>
      <c r="M489" s="94" t="s">
        <v>1512</v>
      </c>
      <c r="N489" s="94" t="s">
        <v>1512</v>
      </c>
      <c r="O489" s="94" t="s">
        <v>1512</v>
      </c>
      <c r="P489" s="94" t="s">
        <v>1512</v>
      </c>
      <c r="Q489" s="94" t="s">
        <v>1512</v>
      </c>
      <c r="R489" s="94" t="s">
        <v>1512</v>
      </c>
      <c r="S489" s="94" t="s">
        <v>1512</v>
      </c>
      <c r="T489" s="94" t="s">
        <v>1512</v>
      </c>
      <c r="U489" s="94" t="s">
        <v>1512</v>
      </c>
      <c r="V489" s="104" t="s">
        <v>285</v>
      </c>
      <c r="W489" s="94" t="s">
        <v>1512</v>
      </c>
      <c r="X489" s="94" t="s">
        <v>1512</v>
      </c>
      <c r="Y489" s="94" t="s">
        <v>1512</v>
      </c>
      <c r="Z489" s="94" t="s">
        <v>1512</v>
      </c>
      <c r="AA489" s="94" t="s">
        <v>1512</v>
      </c>
      <c r="AB489" s="94" t="s">
        <v>1512</v>
      </c>
      <c r="AC489" s="94" t="s">
        <v>1512</v>
      </c>
      <c r="AD489" s="94" t="s">
        <v>1512</v>
      </c>
      <c r="AE489" s="94" t="s">
        <v>1512</v>
      </c>
      <c r="AF489" s="94" t="s">
        <v>1512</v>
      </c>
      <c r="AG489" s="104" t="s">
        <v>285</v>
      </c>
      <c r="AH489" s="94">
        <v>5917.8748952000005</v>
      </c>
      <c r="AI489" s="94" t="s">
        <v>1512</v>
      </c>
      <c r="AJ489" s="94" t="s">
        <v>1512</v>
      </c>
    </row>
    <row r="490" spans="1:36" ht="15.75" customHeight="1" x14ac:dyDescent="0.35">
      <c r="A490" s="149" t="s">
        <v>1797</v>
      </c>
      <c r="B490" s="94" t="s">
        <v>1512</v>
      </c>
      <c r="C490" s="94" t="s">
        <v>1512</v>
      </c>
      <c r="D490" s="94" t="s">
        <v>1512</v>
      </c>
      <c r="E490" s="94" t="s">
        <v>1512</v>
      </c>
      <c r="F490" s="94" t="s">
        <v>1512</v>
      </c>
      <c r="G490" s="94" t="s">
        <v>1512</v>
      </c>
      <c r="H490" s="94" t="s">
        <v>1512</v>
      </c>
      <c r="I490" s="94" t="s">
        <v>1512</v>
      </c>
      <c r="J490" s="94" t="s">
        <v>1512</v>
      </c>
      <c r="K490" s="94" t="s">
        <v>1512</v>
      </c>
      <c r="L490" s="94" t="s">
        <v>1512</v>
      </c>
      <c r="M490" s="94" t="s">
        <v>1512</v>
      </c>
      <c r="N490" s="94" t="s">
        <v>1512</v>
      </c>
      <c r="O490" s="94" t="s">
        <v>1512</v>
      </c>
      <c r="P490" s="94" t="s">
        <v>1512</v>
      </c>
      <c r="Q490" s="94" t="s">
        <v>1512</v>
      </c>
      <c r="R490" s="94" t="s">
        <v>1512</v>
      </c>
      <c r="S490" s="94" t="s">
        <v>1512</v>
      </c>
      <c r="T490" s="94" t="s">
        <v>1512</v>
      </c>
      <c r="U490" s="94" t="s">
        <v>1512</v>
      </c>
      <c r="V490" s="104" t="s">
        <v>285</v>
      </c>
      <c r="W490" s="94" t="s">
        <v>1512</v>
      </c>
      <c r="X490" s="94" t="s">
        <v>1512</v>
      </c>
      <c r="Y490" s="94" t="s">
        <v>1512</v>
      </c>
      <c r="Z490" s="94" t="s">
        <v>1512</v>
      </c>
      <c r="AA490" s="94" t="s">
        <v>1512</v>
      </c>
      <c r="AB490" s="94" t="s">
        <v>1512</v>
      </c>
      <c r="AC490" s="94" t="s">
        <v>1512</v>
      </c>
      <c r="AD490" s="94" t="s">
        <v>1512</v>
      </c>
      <c r="AE490" s="94" t="s">
        <v>1512</v>
      </c>
      <c r="AF490" s="94" t="s">
        <v>1512</v>
      </c>
      <c r="AG490" s="104" t="s">
        <v>285</v>
      </c>
      <c r="AH490" s="94" t="s">
        <v>1512</v>
      </c>
      <c r="AI490" s="94">
        <v>362.21551272187003</v>
      </c>
      <c r="AJ490" s="94" t="s">
        <v>1512</v>
      </c>
    </row>
    <row r="491" spans="1:36" ht="15.75" customHeight="1" x14ac:dyDescent="0.35">
      <c r="A491" s="143" t="s">
        <v>1798</v>
      </c>
      <c r="B491" s="94" t="s">
        <v>1512</v>
      </c>
      <c r="C491" s="94" t="s">
        <v>1512</v>
      </c>
      <c r="D491" s="94" t="s">
        <v>1512</v>
      </c>
      <c r="E491" s="94" t="s">
        <v>1512</v>
      </c>
      <c r="F491" s="94" t="s">
        <v>1512</v>
      </c>
      <c r="G491" s="94" t="s">
        <v>1512</v>
      </c>
      <c r="H491" s="94" t="s">
        <v>1512</v>
      </c>
      <c r="I491" s="94" t="s">
        <v>1512</v>
      </c>
      <c r="J491" s="94" t="s">
        <v>1512</v>
      </c>
      <c r="K491" s="94" t="s">
        <v>1512</v>
      </c>
      <c r="L491" s="94" t="s">
        <v>1512</v>
      </c>
      <c r="M491" s="94" t="s">
        <v>1512</v>
      </c>
      <c r="N491" s="94" t="s">
        <v>1512</v>
      </c>
      <c r="O491" s="94" t="s">
        <v>1512</v>
      </c>
      <c r="P491" s="94" t="s">
        <v>1512</v>
      </c>
      <c r="Q491" s="94" t="s">
        <v>1512</v>
      </c>
      <c r="R491" s="94" t="s">
        <v>1512</v>
      </c>
      <c r="S491" s="94" t="s">
        <v>1512</v>
      </c>
      <c r="T491" s="94" t="s">
        <v>1512</v>
      </c>
      <c r="U491" s="94" t="s">
        <v>1512</v>
      </c>
      <c r="V491" s="104" t="s">
        <v>285</v>
      </c>
      <c r="W491" s="94" t="s">
        <v>1512</v>
      </c>
      <c r="X491" s="94" t="s">
        <v>1512</v>
      </c>
      <c r="Y491" s="94" t="s">
        <v>1512</v>
      </c>
      <c r="Z491" s="94" t="s">
        <v>1512</v>
      </c>
      <c r="AA491" s="94" t="s">
        <v>1512</v>
      </c>
      <c r="AB491" s="94" t="s">
        <v>1512</v>
      </c>
      <c r="AC491" s="94" t="s">
        <v>1512</v>
      </c>
      <c r="AD491" s="94" t="s">
        <v>1512</v>
      </c>
      <c r="AE491" s="94" t="s">
        <v>1512</v>
      </c>
      <c r="AF491" s="94" t="s">
        <v>1512</v>
      </c>
      <c r="AG491" s="104" t="s">
        <v>285</v>
      </c>
      <c r="AH491" s="94" t="s">
        <v>1512</v>
      </c>
      <c r="AI491" s="94">
        <v>362.21551272186957</v>
      </c>
      <c r="AJ491" s="94" t="s">
        <v>1512</v>
      </c>
    </row>
    <row r="492" spans="1:36" ht="15.75" customHeight="1" x14ac:dyDescent="0.35">
      <c r="A492" s="143" t="s">
        <v>1860</v>
      </c>
      <c r="B492" s="104" t="s">
        <v>285</v>
      </c>
      <c r="C492" s="104" t="s">
        <v>285</v>
      </c>
      <c r="D492" s="104" t="s">
        <v>285</v>
      </c>
      <c r="E492" s="104" t="s">
        <v>285</v>
      </c>
      <c r="F492" s="104" t="s">
        <v>285</v>
      </c>
      <c r="G492" s="104" t="s">
        <v>285</v>
      </c>
      <c r="H492" s="104" t="s">
        <v>285</v>
      </c>
      <c r="I492" s="104" t="s">
        <v>285</v>
      </c>
      <c r="J492" s="104" t="s">
        <v>285</v>
      </c>
      <c r="K492" s="104" t="s">
        <v>285</v>
      </c>
      <c r="L492" s="104" t="s">
        <v>285</v>
      </c>
      <c r="M492" s="104" t="s">
        <v>285</v>
      </c>
      <c r="N492" s="104" t="s">
        <v>285</v>
      </c>
      <c r="O492" s="104" t="s">
        <v>285</v>
      </c>
      <c r="P492" s="104" t="s">
        <v>285</v>
      </c>
      <c r="Q492" s="104" t="s">
        <v>285</v>
      </c>
      <c r="R492" s="104" t="s">
        <v>285</v>
      </c>
      <c r="S492" s="104" t="s">
        <v>285</v>
      </c>
      <c r="T492" s="104" t="s">
        <v>285</v>
      </c>
      <c r="U492" s="104" t="s">
        <v>285</v>
      </c>
      <c r="V492" s="104" t="s">
        <v>285</v>
      </c>
      <c r="W492" s="94" t="s">
        <v>1512</v>
      </c>
      <c r="X492" s="94" t="s">
        <v>1512</v>
      </c>
      <c r="Y492" s="94" t="s">
        <v>1512</v>
      </c>
      <c r="Z492" s="94" t="s">
        <v>1512</v>
      </c>
      <c r="AA492" s="94" t="s">
        <v>1512</v>
      </c>
      <c r="AB492" s="94" t="s">
        <v>1512</v>
      </c>
      <c r="AC492" s="94" t="s">
        <v>1512</v>
      </c>
      <c r="AD492" s="94" t="s">
        <v>1512</v>
      </c>
      <c r="AE492" s="94" t="s">
        <v>1512</v>
      </c>
      <c r="AF492" s="94" t="s">
        <v>1512</v>
      </c>
      <c r="AG492" s="104" t="s">
        <v>285</v>
      </c>
      <c r="AH492" s="104" t="s">
        <v>285</v>
      </c>
      <c r="AI492" s="94" t="s">
        <v>1541</v>
      </c>
      <c r="AJ492" s="104" t="s">
        <v>285</v>
      </c>
    </row>
    <row r="493" spans="1:36" ht="15.75" customHeight="1" x14ac:dyDescent="0.35">
      <c r="A493" s="143" t="s">
        <v>1801</v>
      </c>
      <c r="B493" s="94" t="s">
        <v>1512</v>
      </c>
      <c r="C493" s="94" t="s">
        <v>1512</v>
      </c>
      <c r="D493" s="94" t="s">
        <v>1512</v>
      </c>
      <c r="E493" s="94" t="s">
        <v>1512</v>
      </c>
      <c r="F493" s="94" t="s">
        <v>1512</v>
      </c>
      <c r="G493" s="94" t="s">
        <v>1512</v>
      </c>
      <c r="H493" s="94" t="s">
        <v>1512</v>
      </c>
      <c r="I493" s="94" t="s">
        <v>1512</v>
      </c>
      <c r="J493" s="94" t="s">
        <v>1512</v>
      </c>
      <c r="K493" s="94" t="s">
        <v>1512</v>
      </c>
      <c r="L493" s="94" t="s">
        <v>1512</v>
      </c>
      <c r="M493" s="94" t="s">
        <v>1512</v>
      </c>
      <c r="N493" s="94" t="s">
        <v>1512</v>
      </c>
      <c r="O493" s="94" t="s">
        <v>1512</v>
      </c>
      <c r="P493" s="94" t="s">
        <v>1512</v>
      </c>
      <c r="Q493" s="94" t="s">
        <v>1512</v>
      </c>
      <c r="R493" s="94" t="s">
        <v>1512</v>
      </c>
      <c r="S493" s="94" t="s">
        <v>1512</v>
      </c>
      <c r="T493" s="94" t="s">
        <v>1512</v>
      </c>
      <c r="U493" s="94" t="s">
        <v>1512</v>
      </c>
      <c r="V493" s="104" t="s">
        <v>285</v>
      </c>
      <c r="W493" s="94" t="s">
        <v>1512</v>
      </c>
      <c r="X493" s="94" t="s">
        <v>1512</v>
      </c>
      <c r="Y493" s="94" t="s">
        <v>1512</v>
      </c>
      <c r="Z493" s="94" t="s">
        <v>1512</v>
      </c>
      <c r="AA493" s="94" t="s">
        <v>1512</v>
      </c>
      <c r="AB493" s="94" t="s">
        <v>1512</v>
      </c>
      <c r="AC493" s="94" t="s">
        <v>1512</v>
      </c>
      <c r="AD493" s="94" t="s">
        <v>1512</v>
      </c>
      <c r="AE493" s="94" t="s">
        <v>1512</v>
      </c>
      <c r="AF493" s="94" t="s">
        <v>1512</v>
      </c>
      <c r="AG493" s="104" t="s">
        <v>285</v>
      </c>
      <c r="AH493" s="94" t="s">
        <v>1512</v>
      </c>
      <c r="AI493" s="94" t="s">
        <v>1512</v>
      </c>
      <c r="AJ493" s="94" t="s">
        <v>1512</v>
      </c>
    </row>
    <row r="494" spans="1:36" ht="15.75" customHeight="1" x14ac:dyDescent="0.35">
      <c r="A494" s="148" t="s">
        <v>1861</v>
      </c>
      <c r="B494" s="94" t="s">
        <v>1612</v>
      </c>
      <c r="C494" s="94" t="s">
        <v>1512</v>
      </c>
      <c r="D494" s="94" t="s">
        <v>1512</v>
      </c>
      <c r="E494" s="94" t="s">
        <v>1512</v>
      </c>
      <c r="F494" s="94" t="s">
        <v>1512</v>
      </c>
      <c r="G494" s="94" t="s">
        <v>1512</v>
      </c>
      <c r="H494" s="94" t="s">
        <v>1512</v>
      </c>
      <c r="I494" s="94" t="s">
        <v>1512</v>
      </c>
      <c r="J494" s="94" t="s">
        <v>1512</v>
      </c>
      <c r="K494" s="94" t="s">
        <v>1512</v>
      </c>
      <c r="L494" s="94" t="s">
        <v>1512</v>
      </c>
      <c r="M494" s="94" t="s">
        <v>1512</v>
      </c>
      <c r="N494" s="94" t="s">
        <v>1512</v>
      </c>
      <c r="O494" s="94" t="s">
        <v>1512</v>
      </c>
      <c r="P494" s="94" t="s">
        <v>1512</v>
      </c>
      <c r="Q494" s="94" t="s">
        <v>1512</v>
      </c>
      <c r="R494" s="94" t="s">
        <v>1512</v>
      </c>
      <c r="S494" s="94" t="s">
        <v>1512</v>
      </c>
      <c r="T494" s="94" t="s">
        <v>1512</v>
      </c>
      <c r="U494" s="94" t="s">
        <v>1512</v>
      </c>
      <c r="V494" s="104" t="s">
        <v>285</v>
      </c>
      <c r="W494" s="94" t="s">
        <v>1612</v>
      </c>
      <c r="X494" s="94" t="s">
        <v>1612</v>
      </c>
      <c r="Y494" s="94" t="s">
        <v>1612</v>
      </c>
      <c r="Z494" s="94" t="s">
        <v>1512</v>
      </c>
      <c r="AA494" s="94" t="s">
        <v>1612</v>
      </c>
      <c r="AB494" s="94" t="s">
        <v>1512</v>
      </c>
      <c r="AC494" s="94" t="s">
        <v>1512</v>
      </c>
      <c r="AD494" s="94" t="s">
        <v>1512</v>
      </c>
      <c r="AE494" s="94" t="s">
        <v>1512</v>
      </c>
      <c r="AF494" s="94" t="s">
        <v>1512</v>
      </c>
      <c r="AG494" s="104" t="s">
        <v>285</v>
      </c>
      <c r="AH494" s="94" t="s">
        <v>1512</v>
      </c>
      <c r="AI494" s="94" t="s">
        <v>1612</v>
      </c>
      <c r="AJ494" s="94" t="s">
        <v>1612</v>
      </c>
    </row>
    <row r="495" spans="1:36" ht="15.75" customHeight="1" x14ac:dyDescent="0.35">
      <c r="A495" s="165" t="s">
        <v>1862</v>
      </c>
      <c r="B495" s="94" t="s">
        <v>1612</v>
      </c>
      <c r="C495" s="94" t="s">
        <v>1512</v>
      </c>
      <c r="D495" s="94" t="s">
        <v>1512</v>
      </c>
      <c r="E495" s="94" t="s">
        <v>1512</v>
      </c>
      <c r="F495" s="94" t="s">
        <v>1512</v>
      </c>
      <c r="G495" s="94" t="s">
        <v>1512</v>
      </c>
      <c r="H495" s="94" t="s">
        <v>1512</v>
      </c>
      <c r="I495" s="94" t="s">
        <v>1512</v>
      </c>
      <c r="J495" s="94" t="s">
        <v>1512</v>
      </c>
      <c r="K495" s="94" t="s">
        <v>1512</v>
      </c>
      <c r="L495" s="94" t="s">
        <v>1512</v>
      </c>
      <c r="M495" s="94" t="s">
        <v>1512</v>
      </c>
      <c r="N495" s="94" t="s">
        <v>1512</v>
      </c>
      <c r="O495" s="94" t="s">
        <v>1512</v>
      </c>
      <c r="P495" s="94" t="s">
        <v>1512</v>
      </c>
      <c r="Q495" s="94" t="s">
        <v>1512</v>
      </c>
      <c r="R495" s="94" t="s">
        <v>1512</v>
      </c>
      <c r="S495" s="94" t="s">
        <v>1512</v>
      </c>
      <c r="T495" s="94" t="s">
        <v>1512</v>
      </c>
      <c r="U495" s="94" t="s">
        <v>1512</v>
      </c>
      <c r="V495" s="104" t="s">
        <v>285</v>
      </c>
      <c r="W495" s="94" t="s">
        <v>1612</v>
      </c>
      <c r="X495" s="94" t="s">
        <v>1612</v>
      </c>
      <c r="Y495" s="94" t="s">
        <v>1612</v>
      </c>
      <c r="Z495" s="94" t="s">
        <v>1512</v>
      </c>
      <c r="AA495" s="94" t="s">
        <v>1612</v>
      </c>
      <c r="AB495" s="94" t="s">
        <v>1512</v>
      </c>
      <c r="AC495" s="94" t="s">
        <v>1512</v>
      </c>
      <c r="AD495" s="94" t="s">
        <v>1512</v>
      </c>
      <c r="AE495" s="94" t="s">
        <v>1512</v>
      </c>
      <c r="AF495" s="94" t="s">
        <v>1512</v>
      </c>
      <c r="AG495" s="104" t="s">
        <v>285</v>
      </c>
      <c r="AH495" s="94" t="s">
        <v>1512</v>
      </c>
      <c r="AI495" s="94" t="s">
        <v>1612</v>
      </c>
      <c r="AJ495" s="94" t="s">
        <v>1612</v>
      </c>
    </row>
    <row r="496" spans="1:36" ht="15.75" customHeight="1" x14ac:dyDescent="0.35">
      <c r="A496" s="166" t="s">
        <v>1863</v>
      </c>
      <c r="B496" s="437" t="s">
        <v>1864</v>
      </c>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c r="AF496" s="405"/>
      <c r="AG496" s="405"/>
      <c r="AH496" s="405"/>
      <c r="AI496" s="405"/>
      <c r="AJ496" s="414"/>
    </row>
    <row r="497" spans="1:36" ht="15.75" customHeight="1" x14ac:dyDescent="0.35">
      <c r="A497" s="150" t="s">
        <v>1865</v>
      </c>
      <c r="B497" s="94">
        <v>20259.421463170704</v>
      </c>
      <c r="C497" s="94">
        <v>345.08092500000004</v>
      </c>
      <c r="D497" s="94" t="s">
        <v>1537</v>
      </c>
      <c r="E497" s="94" t="s">
        <v>1537</v>
      </c>
      <c r="F497" s="94">
        <v>9452.3353400000015</v>
      </c>
      <c r="G497" s="94" t="s">
        <v>1537</v>
      </c>
      <c r="H497" s="94">
        <v>73364.334329000005</v>
      </c>
      <c r="I497" s="94" t="s">
        <v>1537</v>
      </c>
      <c r="J497" s="94">
        <v>9422.9736659999999</v>
      </c>
      <c r="K497" s="94" t="s">
        <v>1537</v>
      </c>
      <c r="L497" s="94" t="s">
        <v>1537</v>
      </c>
      <c r="M497" s="94" t="s">
        <v>1537</v>
      </c>
      <c r="N497" s="94" t="s">
        <v>1537</v>
      </c>
      <c r="O497" s="94" t="s">
        <v>1537</v>
      </c>
      <c r="P497" s="94" t="s">
        <v>1537</v>
      </c>
      <c r="Q497" s="94">
        <v>1223.8956000000001</v>
      </c>
      <c r="R497" s="94" t="s">
        <v>1537</v>
      </c>
      <c r="S497" s="94" t="s">
        <v>1537</v>
      </c>
      <c r="T497" s="94" t="s">
        <v>1537</v>
      </c>
      <c r="U497" s="94" t="s">
        <v>1512</v>
      </c>
      <c r="V497" s="104" t="s">
        <v>285</v>
      </c>
      <c r="W497" s="94">
        <v>3971.1221874075763</v>
      </c>
      <c r="X497" s="94">
        <v>2517.4294786828241</v>
      </c>
      <c r="Y497" s="94">
        <v>79.509049445113277</v>
      </c>
      <c r="Z497" s="94" t="s">
        <v>1537</v>
      </c>
      <c r="AA497" s="94">
        <v>117.10890475668745</v>
      </c>
      <c r="AB497" s="94" t="s">
        <v>1537</v>
      </c>
      <c r="AC497" s="94" t="s">
        <v>1537</v>
      </c>
      <c r="AD497" s="94" t="s">
        <v>1537</v>
      </c>
      <c r="AE497" s="94" t="s">
        <v>1537</v>
      </c>
      <c r="AF497" s="94" t="s">
        <v>1512</v>
      </c>
      <c r="AG497" s="104" t="s">
        <v>285</v>
      </c>
      <c r="AH497" s="94">
        <v>5917.8748952000005</v>
      </c>
      <c r="AI497" s="94">
        <v>11700.637781968331</v>
      </c>
      <c r="AJ497" s="94">
        <v>486.57664388300799</v>
      </c>
    </row>
    <row r="498" spans="1:36" ht="15.75" customHeight="1" x14ac:dyDescent="0.35">
      <c r="A498" s="167" t="s">
        <v>1866</v>
      </c>
      <c r="B498" s="94">
        <v>20040.325102040817</v>
      </c>
      <c r="C498" s="94" t="s">
        <v>1512</v>
      </c>
      <c r="D498" s="94" t="s">
        <v>1512</v>
      </c>
      <c r="E498" s="94" t="s">
        <v>1512</v>
      </c>
      <c r="F498" s="94" t="s">
        <v>1512</v>
      </c>
      <c r="G498" s="94" t="s">
        <v>1512</v>
      </c>
      <c r="H498" s="94" t="s">
        <v>1512</v>
      </c>
      <c r="I498" s="94" t="s">
        <v>1512</v>
      </c>
      <c r="J498" s="94" t="s">
        <v>1512</v>
      </c>
      <c r="K498" s="94" t="s">
        <v>1512</v>
      </c>
      <c r="L498" s="94" t="s">
        <v>1512</v>
      </c>
      <c r="M498" s="94" t="s">
        <v>1512</v>
      </c>
      <c r="N498" s="94" t="s">
        <v>1512</v>
      </c>
      <c r="O498" s="94" t="s">
        <v>1512</v>
      </c>
      <c r="P498" s="94" t="s">
        <v>1512</v>
      </c>
      <c r="Q498" s="94" t="s">
        <v>1512</v>
      </c>
      <c r="R498" s="94" t="s">
        <v>1512</v>
      </c>
      <c r="S498" s="94" t="s">
        <v>1512</v>
      </c>
      <c r="T498" s="94" t="s">
        <v>1512</v>
      </c>
      <c r="U498" s="94" t="s">
        <v>1512</v>
      </c>
      <c r="V498" s="104" t="s">
        <v>285</v>
      </c>
      <c r="W498" s="94" t="s">
        <v>1512</v>
      </c>
      <c r="X498" s="94" t="s">
        <v>1512</v>
      </c>
      <c r="Y498" s="94" t="s">
        <v>1512</v>
      </c>
      <c r="Z498" s="94" t="s">
        <v>1512</v>
      </c>
      <c r="AA498" s="94" t="s">
        <v>1512</v>
      </c>
      <c r="AB498" s="94" t="s">
        <v>1512</v>
      </c>
      <c r="AC498" s="94" t="s">
        <v>1512</v>
      </c>
      <c r="AD498" s="94" t="s">
        <v>1512</v>
      </c>
      <c r="AE498" s="94" t="s">
        <v>1512</v>
      </c>
      <c r="AF498" s="94" t="s">
        <v>1512</v>
      </c>
      <c r="AG498" s="104" t="s">
        <v>285</v>
      </c>
      <c r="AH498" s="94" t="s">
        <v>1512</v>
      </c>
      <c r="AI498" s="94" t="s">
        <v>1512</v>
      </c>
      <c r="AJ498" s="94" t="s">
        <v>1512</v>
      </c>
    </row>
    <row r="499" spans="1:36" ht="15.75" customHeight="1" x14ac:dyDescent="0.35">
      <c r="A499" s="168" t="s">
        <v>1867</v>
      </c>
      <c r="B499" s="94" t="s">
        <v>1512</v>
      </c>
      <c r="C499" s="94" t="s">
        <v>1512</v>
      </c>
      <c r="D499" s="94" t="s">
        <v>1512</v>
      </c>
      <c r="E499" s="94" t="s">
        <v>1512</v>
      </c>
      <c r="F499" s="94" t="s">
        <v>1512</v>
      </c>
      <c r="G499" s="94" t="s">
        <v>1512</v>
      </c>
      <c r="H499" s="94" t="s">
        <v>1558</v>
      </c>
      <c r="I499" s="94" t="s">
        <v>1512</v>
      </c>
      <c r="J499" s="94" t="s">
        <v>1512</v>
      </c>
      <c r="K499" s="94" t="s">
        <v>1512</v>
      </c>
      <c r="L499" s="94" t="s">
        <v>1512</v>
      </c>
      <c r="M499" s="94" t="s">
        <v>1512</v>
      </c>
      <c r="N499" s="94" t="s">
        <v>1512</v>
      </c>
      <c r="O499" s="94" t="s">
        <v>1512</v>
      </c>
      <c r="P499" s="94" t="s">
        <v>1512</v>
      </c>
      <c r="Q499" s="94" t="s">
        <v>1512</v>
      </c>
      <c r="R499" s="94" t="s">
        <v>1512</v>
      </c>
      <c r="S499" s="94" t="s">
        <v>1512</v>
      </c>
      <c r="T499" s="94" t="s">
        <v>1512</v>
      </c>
      <c r="U499" s="94" t="s">
        <v>1512</v>
      </c>
      <c r="V499" s="104" t="s">
        <v>285</v>
      </c>
      <c r="W499" s="94">
        <v>2889.5115971792543</v>
      </c>
      <c r="X499" s="94">
        <v>550.24258844079532</v>
      </c>
      <c r="Y499" s="94" t="s">
        <v>1512</v>
      </c>
      <c r="Z499" s="94" t="s">
        <v>1512</v>
      </c>
      <c r="AA499" s="94" t="s">
        <v>1512</v>
      </c>
      <c r="AB499" s="94" t="s">
        <v>1512</v>
      </c>
      <c r="AC499" s="94" t="s">
        <v>1512</v>
      </c>
      <c r="AD499" s="94" t="s">
        <v>1512</v>
      </c>
      <c r="AE499" s="94" t="s">
        <v>1512</v>
      </c>
      <c r="AF499" s="94" t="s">
        <v>1512</v>
      </c>
      <c r="AG499" s="104" t="s">
        <v>285</v>
      </c>
      <c r="AH499" s="94" t="s">
        <v>1512</v>
      </c>
      <c r="AI499" s="94">
        <v>2745.5373405254281</v>
      </c>
      <c r="AJ499" s="94" t="s">
        <v>1512</v>
      </c>
    </row>
    <row r="500" spans="1:36" ht="15.75" customHeight="1" x14ac:dyDescent="0.35">
      <c r="A500" s="143" t="s">
        <v>1868</v>
      </c>
      <c r="B500" s="94">
        <v>202.07636112988695</v>
      </c>
      <c r="C500" s="94" t="s">
        <v>1537</v>
      </c>
      <c r="D500" s="94" t="s">
        <v>1537</v>
      </c>
      <c r="E500" s="94" t="s">
        <v>1537</v>
      </c>
      <c r="F500" s="94" t="s">
        <v>1537</v>
      </c>
      <c r="G500" s="94" t="s">
        <v>1537</v>
      </c>
      <c r="H500" s="94" t="s">
        <v>1537</v>
      </c>
      <c r="I500" s="94" t="s">
        <v>1537</v>
      </c>
      <c r="J500" s="94" t="s">
        <v>1537</v>
      </c>
      <c r="K500" s="94" t="s">
        <v>1537</v>
      </c>
      <c r="L500" s="94" t="s">
        <v>1537</v>
      </c>
      <c r="M500" s="94" t="s">
        <v>1537</v>
      </c>
      <c r="N500" s="94" t="s">
        <v>1537</v>
      </c>
      <c r="O500" s="94" t="s">
        <v>1537</v>
      </c>
      <c r="P500" s="94" t="s">
        <v>1537</v>
      </c>
      <c r="Q500" s="94" t="s">
        <v>1537</v>
      </c>
      <c r="R500" s="94" t="s">
        <v>1537</v>
      </c>
      <c r="S500" s="94" t="s">
        <v>1537</v>
      </c>
      <c r="T500" s="94" t="s">
        <v>1537</v>
      </c>
      <c r="U500" s="94" t="s">
        <v>1512</v>
      </c>
      <c r="V500" s="104" t="s">
        <v>285</v>
      </c>
      <c r="W500" s="94">
        <v>1065.9497022283217</v>
      </c>
      <c r="X500" s="94">
        <v>1967.1868902420288</v>
      </c>
      <c r="Y500" s="94">
        <v>79.509049445113277</v>
      </c>
      <c r="Z500" s="94" t="s">
        <v>1537</v>
      </c>
      <c r="AA500" s="94">
        <v>117.10890475668745</v>
      </c>
      <c r="AB500" s="94" t="s">
        <v>1537</v>
      </c>
      <c r="AC500" s="94" t="s">
        <v>1537</v>
      </c>
      <c r="AD500" s="94" t="s">
        <v>1537</v>
      </c>
      <c r="AE500" s="94" t="s">
        <v>1537</v>
      </c>
      <c r="AF500" s="94" t="s">
        <v>1512</v>
      </c>
      <c r="AG500" s="104" t="s">
        <v>285</v>
      </c>
      <c r="AH500" s="94" t="s">
        <v>1512</v>
      </c>
      <c r="AI500" s="94">
        <v>696.58675138415992</v>
      </c>
      <c r="AJ500" s="94">
        <v>486.57664388292699</v>
      </c>
    </row>
    <row r="501" spans="1:36" ht="15.75" customHeight="1" x14ac:dyDescent="0.35">
      <c r="A501" s="167" t="s">
        <v>1869</v>
      </c>
      <c r="B501" s="94">
        <v>17.02</v>
      </c>
      <c r="C501" s="94">
        <v>345.08092500000004</v>
      </c>
      <c r="D501" s="94" t="s">
        <v>1512</v>
      </c>
      <c r="E501" s="94" t="s">
        <v>1512</v>
      </c>
      <c r="F501" s="94">
        <v>9452.3353400000015</v>
      </c>
      <c r="G501" s="94" t="s">
        <v>1512</v>
      </c>
      <c r="H501" s="94">
        <v>73364.334329000005</v>
      </c>
      <c r="I501" s="94" t="s">
        <v>1512</v>
      </c>
      <c r="J501" s="94">
        <v>9422.9736659999999</v>
      </c>
      <c r="K501" s="94" t="s">
        <v>1512</v>
      </c>
      <c r="L501" s="94" t="s">
        <v>1512</v>
      </c>
      <c r="M501" s="94" t="s">
        <v>1512</v>
      </c>
      <c r="N501" s="94" t="s">
        <v>1512</v>
      </c>
      <c r="O501" s="94" t="s">
        <v>1512</v>
      </c>
      <c r="P501" s="94" t="s">
        <v>1512</v>
      </c>
      <c r="Q501" s="94">
        <v>1223.8956000000001</v>
      </c>
      <c r="R501" s="94" t="s">
        <v>1512</v>
      </c>
      <c r="S501" s="94" t="s">
        <v>1512</v>
      </c>
      <c r="T501" s="94" t="s">
        <v>1512</v>
      </c>
      <c r="U501" s="94" t="s">
        <v>1512</v>
      </c>
      <c r="V501" s="104" t="s">
        <v>285</v>
      </c>
      <c r="W501" s="94">
        <v>15.660888</v>
      </c>
      <c r="X501" s="94" t="s">
        <v>1512</v>
      </c>
      <c r="Y501" s="94" t="s">
        <v>1512</v>
      </c>
      <c r="Z501" s="94" t="s">
        <v>1512</v>
      </c>
      <c r="AA501" s="94" t="s">
        <v>1512</v>
      </c>
      <c r="AB501" s="94" t="s">
        <v>1512</v>
      </c>
      <c r="AC501" s="94" t="s">
        <v>1512</v>
      </c>
      <c r="AD501" s="94" t="s">
        <v>1512</v>
      </c>
      <c r="AE501" s="94" t="s">
        <v>1512</v>
      </c>
      <c r="AF501" s="94" t="s">
        <v>1512</v>
      </c>
      <c r="AG501" s="104" t="s">
        <v>285</v>
      </c>
      <c r="AH501" s="94">
        <v>5917.8748952000005</v>
      </c>
      <c r="AI501" s="94" t="s">
        <v>1512</v>
      </c>
      <c r="AJ501" s="94" t="s">
        <v>1512</v>
      </c>
    </row>
    <row r="502" spans="1:36" ht="15.75" customHeight="1" x14ac:dyDescent="0.35">
      <c r="A502" s="143" t="s">
        <v>1870</v>
      </c>
      <c r="B502" s="94" t="s">
        <v>1512</v>
      </c>
      <c r="C502" s="94" t="s">
        <v>1512</v>
      </c>
      <c r="D502" s="94" t="s">
        <v>1512</v>
      </c>
      <c r="E502" s="94" t="s">
        <v>1512</v>
      </c>
      <c r="F502" s="94" t="s">
        <v>1512</v>
      </c>
      <c r="G502" s="94" t="s">
        <v>1512</v>
      </c>
      <c r="H502" s="94" t="s">
        <v>1512</v>
      </c>
      <c r="I502" s="94" t="s">
        <v>1512</v>
      </c>
      <c r="J502" s="94" t="s">
        <v>1512</v>
      </c>
      <c r="K502" s="94" t="s">
        <v>1512</v>
      </c>
      <c r="L502" s="94" t="s">
        <v>1512</v>
      </c>
      <c r="M502" s="94" t="s">
        <v>1512</v>
      </c>
      <c r="N502" s="94" t="s">
        <v>1512</v>
      </c>
      <c r="O502" s="94" t="s">
        <v>1512</v>
      </c>
      <c r="P502" s="94" t="s">
        <v>1512</v>
      </c>
      <c r="Q502" s="94" t="s">
        <v>1512</v>
      </c>
      <c r="R502" s="94" t="s">
        <v>1512</v>
      </c>
      <c r="S502" s="94" t="s">
        <v>1512</v>
      </c>
      <c r="T502" s="94" t="s">
        <v>1512</v>
      </c>
      <c r="U502" s="94" t="s">
        <v>1512</v>
      </c>
      <c r="V502" s="104" t="s">
        <v>285</v>
      </c>
      <c r="W502" s="94" t="s">
        <v>1512</v>
      </c>
      <c r="X502" s="94" t="s">
        <v>1512</v>
      </c>
      <c r="Y502" s="94" t="s">
        <v>1512</v>
      </c>
      <c r="Z502" s="94" t="s">
        <v>1512</v>
      </c>
      <c r="AA502" s="94" t="s">
        <v>1512</v>
      </c>
      <c r="AB502" s="94" t="s">
        <v>1512</v>
      </c>
      <c r="AC502" s="94" t="s">
        <v>1512</v>
      </c>
      <c r="AD502" s="94" t="s">
        <v>1512</v>
      </c>
      <c r="AE502" s="94" t="s">
        <v>1512</v>
      </c>
      <c r="AF502" s="94" t="s">
        <v>1512</v>
      </c>
      <c r="AG502" s="104" t="s">
        <v>285</v>
      </c>
      <c r="AH502" s="94" t="s">
        <v>1512</v>
      </c>
      <c r="AI502" s="94">
        <v>8258.5136900586367</v>
      </c>
      <c r="AJ502" s="94" t="s">
        <v>1512</v>
      </c>
    </row>
    <row r="503" spans="1:36" ht="15.75" customHeight="1" x14ac:dyDescent="0.35">
      <c r="A503" s="169" t="s">
        <v>1871</v>
      </c>
      <c r="B503" s="94" t="s">
        <v>1612</v>
      </c>
      <c r="C503" s="94" t="s">
        <v>1512</v>
      </c>
      <c r="D503" s="94" t="s">
        <v>1512</v>
      </c>
      <c r="E503" s="94" t="s">
        <v>1512</v>
      </c>
      <c r="F503" s="94" t="s">
        <v>1512</v>
      </c>
      <c r="G503" s="94" t="s">
        <v>1512</v>
      </c>
      <c r="H503" s="94" t="s">
        <v>1512</v>
      </c>
      <c r="I503" s="94" t="s">
        <v>1512</v>
      </c>
      <c r="J503" s="94" t="s">
        <v>1512</v>
      </c>
      <c r="K503" s="94" t="s">
        <v>1512</v>
      </c>
      <c r="L503" s="94" t="s">
        <v>1512</v>
      </c>
      <c r="M503" s="94" t="s">
        <v>1512</v>
      </c>
      <c r="N503" s="94" t="s">
        <v>1512</v>
      </c>
      <c r="O503" s="94" t="s">
        <v>1512</v>
      </c>
      <c r="P503" s="94" t="s">
        <v>1512</v>
      </c>
      <c r="Q503" s="94" t="s">
        <v>1512</v>
      </c>
      <c r="R503" s="94" t="s">
        <v>1512</v>
      </c>
      <c r="S503" s="94" t="s">
        <v>1512</v>
      </c>
      <c r="T503" s="94" t="s">
        <v>1512</v>
      </c>
      <c r="U503" s="94" t="s">
        <v>1512</v>
      </c>
      <c r="V503" s="104" t="s">
        <v>285</v>
      </c>
      <c r="W503" s="94" t="s">
        <v>1612</v>
      </c>
      <c r="X503" s="94" t="s">
        <v>1612</v>
      </c>
      <c r="Y503" s="94" t="s">
        <v>1612</v>
      </c>
      <c r="Z503" s="94" t="s">
        <v>1512</v>
      </c>
      <c r="AA503" s="94" t="s">
        <v>1612</v>
      </c>
      <c r="AB503" s="94" t="s">
        <v>1512</v>
      </c>
      <c r="AC503" s="94" t="s">
        <v>1512</v>
      </c>
      <c r="AD503" s="94" t="s">
        <v>1512</v>
      </c>
      <c r="AE503" s="94" t="s">
        <v>1512</v>
      </c>
      <c r="AF503" s="94" t="s">
        <v>1512</v>
      </c>
      <c r="AG503" s="104" t="s">
        <v>285</v>
      </c>
      <c r="AH503" s="94" t="s">
        <v>1512</v>
      </c>
      <c r="AI503" s="94" t="s">
        <v>1612</v>
      </c>
      <c r="AJ503" s="94" t="s">
        <v>1612</v>
      </c>
    </row>
    <row r="504" spans="1:36" ht="15.75" customHeight="1" x14ac:dyDescent="0.45">
      <c r="A504" s="8"/>
      <c r="B504" s="8"/>
      <c r="C504" s="8"/>
      <c r="D504" s="8"/>
      <c r="E504" s="8"/>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row>
    <row r="505" spans="1:36" ht="15.75" customHeight="1" x14ac:dyDescent="0.45">
      <c r="A505" s="108" t="s">
        <v>1872</v>
      </c>
      <c r="B505" s="130">
        <f t="shared" ref="B505:AJ505" si="3">B467</f>
        <v>1368.879828592615</v>
      </c>
      <c r="C505" s="130">
        <f t="shared" si="3"/>
        <v>511.23099999999999</v>
      </c>
      <c r="D505" s="130" t="str">
        <f t="shared" si="3"/>
        <v>NE,NA</v>
      </c>
      <c r="E505" s="130" t="str">
        <f t="shared" si="3"/>
        <v>NE,NA</v>
      </c>
      <c r="F505" s="130">
        <f t="shared" si="3"/>
        <v>2700.6672400000002</v>
      </c>
      <c r="G505" s="130" t="str">
        <f t="shared" si="3"/>
        <v>NE,NA</v>
      </c>
      <c r="H505" s="130">
        <f t="shared" si="3"/>
        <v>51303.730300000003</v>
      </c>
      <c r="I505" s="130" t="str">
        <f t="shared" si="3"/>
        <v>NE,NA</v>
      </c>
      <c r="J505" s="130">
        <f t="shared" si="3"/>
        <v>2108.0477999999998</v>
      </c>
      <c r="K505" s="130" t="str">
        <f t="shared" si="3"/>
        <v>NE,NA</v>
      </c>
      <c r="L505" s="130" t="str">
        <f t="shared" si="3"/>
        <v>NE,NA</v>
      </c>
      <c r="M505" s="130" t="str">
        <f t="shared" si="3"/>
        <v>NE,NA</v>
      </c>
      <c r="N505" s="130" t="str">
        <f t="shared" si="3"/>
        <v>NE,NA</v>
      </c>
      <c r="O505" s="130" t="str">
        <f t="shared" si="3"/>
        <v>NE,NA</v>
      </c>
      <c r="P505" s="130" t="str">
        <f t="shared" si="3"/>
        <v>NE,NA</v>
      </c>
      <c r="Q505" s="130">
        <f t="shared" si="3"/>
        <v>124.76</v>
      </c>
      <c r="R505" s="130" t="str">
        <f t="shared" si="3"/>
        <v>NE,NA</v>
      </c>
      <c r="S505" s="130" t="str">
        <f t="shared" si="3"/>
        <v>NE,NA</v>
      </c>
      <c r="T505" s="130" t="str">
        <f t="shared" si="3"/>
        <v>NE,NA</v>
      </c>
      <c r="U505" s="130" t="str">
        <f t="shared" si="3"/>
        <v>NA</v>
      </c>
      <c r="V505" s="130" t="str">
        <f t="shared" si="3"/>
        <v/>
      </c>
      <c r="W505" s="130">
        <f t="shared" si="3"/>
        <v>537.36430140833227</v>
      </c>
      <c r="X505" s="130">
        <f t="shared" si="3"/>
        <v>206.34667858055934</v>
      </c>
      <c r="Y505" s="130">
        <f t="shared" si="3"/>
        <v>9.0044223607149796</v>
      </c>
      <c r="Z505" s="130" t="str">
        <f t="shared" si="3"/>
        <v>NE,NA</v>
      </c>
      <c r="AA505" s="130">
        <f t="shared" si="3"/>
        <v>11.369796578319169</v>
      </c>
      <c r="AB505" s="130" t="str">
        <f t="shared" si="3"/>
        <v>NE,NA</v>
      </c>
      <c r="AC505" s="130" t="str">
        <f t="shared" si="3"/>
        <v>NE,NA</v>
      </c>
      <c r="AD505" s="130" t="str">
        <f t="shared" si="3"/>
        <v>NE,NA</v>
      </c>
      <c r="AE505" s="130" t="str">
        <f t="shared" si="3"/>
        <v>NE,NA</v>
      </c>
      <c r="AF505" s="130" t="str">
        <f t="shared" si="3"/>
        <v>NA</v>
      </c>
      <c r="AG505" s="130" t="str">
        <f t="shared" si="3"/>
        <v/>
      </c>
      <c r="AH505" s="130">
        <f t="shared" si="3"/>
        <v>5917.8748952000005</v>
      </c>
      <c r="AI505" s="130">
        <f t="shared" si="3"/>
        <v>513.18586763019005</v>
      </c>
      <c r="AJ505" s="130">
        <f t="shared" si="3"/>
        <v>28.289339760640001</v>
      </c>
    </row>
    <row r="506" spans="1:36" ht="15.75" customHeight="1" x14ac:dyDescent="0.45">
      <c r="A506" s="8"/>
      <c r="B506" s="8"/>
      <c r="C506" s="8"/>
      <c r="D506" s="8"/>
      <c r="E506" s="8"/>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row>
    <row r="507" spans="1:36" ht="15.75" customHeight="1" x14ac:dyDescent="0.45">
      <c r="A507" s="8"/>
      <c r="B507" s="8"/>
      <c r="C507" s="8"/>
      <c r="D507" s="8"/>
      <c r="E507" s="8"/>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row>
    <row r="508" spans="1:36" ht="15.75" customHeight="1" x14ac:dyDescent="0.45">
      <c r="A508" s="152" t="s">
        <v>1873</v>
      </c>
      <c r="B508" s="131"/>
      <c r="C508" s="131"/>
      <c r="D508" s="131"/>
      <c r="E508" s="131"/>
      <c r="F508" s="132"/>
      <c r="G508" s="132" t="s">
        <v>1496</v>
      </c>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row>
    <row r="509" spans="1:36" ht="15.75" customHeight="1" x14ac:dyDescent="0.45">
      <c r="A509" s="152" t="s">
        <v>1874</v>
      </c>
      <c r="B509" s="131"/>
      <c r="C509" s="131"/>
      <c r="D509" s="131"/>
      <c r="E509" s="131"/>
      <c r="F509" s="132"/>
      <c r="G509" s="132" t="s">
        <v>1497</v>
      </c>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row>
    <row r="510" spans="1:36" ht="15.75" customHeight="1" x14ac:dyDescent="0.45">
      <c r="A510" s="131"/>
      <c r="B510" s="131"/>
      <c r="C510" s="131"/>
      <c r="D510" s="131"/>
      <c r="E510" s="131"/>
      <c r="F510" s="132"/>
      <c r="G510" s="132" t="s">
        <v>1498</v>
      </c>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row>
    <row r="511" spans="1:36" ht="15.75" customHeight="1" x14ac:dyDescent="0.45">
      <c r="A511" s="131"/>
      <c r="B511" s="131"/>
      <c r="C511" s="131"/>
      <c r="D511" s="131"/>
      <c r="E511" s="131"/>
      <c r="F511" s="170"/>
      <c r="G511" s="131"/>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row>
    <row r="512" spans="1:36" ht="15.75" customHeight="1" x14ac:dyDescent="0.45">
      <c r="A512" s="134" t="s">
        <v>1875</v>
      </c>
      <c r="B512" s="171" t="s">
        <v>1876</v>
      </c>
      <c r="C512" s="139" t="s">
        <v>1877</v>
      </c>
      <c r="D512" s="139" t="s">
        <v>1878</v>
      </c>
      <c r="E512" s="139" t="s">
        <v>1879</v>
      </c>
      <c r="F512" s="139" t="s">
        <v>69</v>
      </c>
      <c r="G512" s="139" t="s">
        <v>1504</v>
      </c>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row>
    <row r="513" spans="1:36" ht="15.75" customHeight="1" x14ac:dyDescent="0.45">
      <c r="A513" s="140" t="s">
        <v>1880</v>
      </c>
      <c r="B513" s="418" t="s">
        <v>1506</v>
      </c>
      <c r="C513" s="405"/>
      <c r="D513" s="405"/>
      <c r="E513" s="405"/>
      <c r="F513" s="405"/>
      <c r="G513" s="414"/>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row>
    <row r="514" spans="1:36" ht="15.75" customHeight="1" x14ac:dyDescent="0.45">
      <c r="A514" s="172" t="s">
        <v>1881</v>
      </c>
      <c r="B514" s="94">
        <v>7853.7090592547993</v>
      </c>
      <c r="C514" s="94">
        <v>9683.8167602284338</v>
      </c>
      <c r="D514" s="94">
        <v>927.61746474238998</v>
      </c>
      <c r="E514" s="94">
        <v>6.1186719260000002</v>
      </c>
      <c r="F514" s="94">
        <v>178.32176849999999</v>
      </c>
      <c r="G514" s="94" t="s">
        <v>1512</v>
      </c>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row>
    <row r="515" spans="1:36" ht="15.75" customHeight="1" x14ac:dyDescent="0.45">
      <c r="A515" s="149" t="s">
        <v>1882</v>
      </c>
      <c r="B515" s="104" t="s">
        <v>285</v>
      </c>
      <c r="C515" s="94">
        <v>9008.2634000282051</v>
      </c>
      <c r="D515" s="94">
        <v>55.48073193690994</v>
      </c>
      <c r="E515" s="104" t="s">
        <v>285</v>
      </c>
      <c r="F515" s="104" t="s">
        <v>285</v>
      </c>
      <c r="G515" s="94" t="s">
        <v>1512</v>
      </c>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row>
    <row r="516" spans="1:36" ht="15.75" customHeight="1" x14ac:dyDescent="0.45">
      <c r="A516" s="149" t="s">
        <v>1883</v>
      </c>
      <c r="B516" s="104" t="s">
        <v>285</v>
      </c>
      <c r="C516" s="94">
        <v>6754.7612768982408</v>
      </c>
      <c r="D516" s="104" t="s">
        <v>285</v>
      </c>
      <c r="E516" s="104" t="s">
        <v>285</v>
      </c>
      <c r="F516" s="104" t="s">
        <v>285</v>
      </c>
      <c r="G516" s="104" t="s">
        <v>285</v>
      </c>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row>
    <row r="517" spans="1:36" ht="15.75" customHeight="1" x14ac:dyDescent="0.45">
      <c r="A517" s="143" t="s">
        <v>1884</v>
      </c>
      <c r="B517" s="104" t="s">
        <v>285</v>
      </c>
      <c r="C517" s="94">
        <v>6510.3132861119166</v>
      </c>
      <c r="D517" s="104" t="s">
        <v>285</v>
      </c>
      <c r="E517" s="104" t="s">
        <v>285</v>
      </c>
      <c r="F517" s="104" t="s">
        <v>285</v>
      </c>
      <c r="G517" s="104" t="s">
        <v>285</v>
      </c>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row>
    <row r="518" spans="1:36" ht="15.75" customHeight="1" x14ac:dyDescent="0.45">
      <c r="A518" s="173" t="s">
        <v>1885</v>
      </c>
      <c r="B518" s="104" t="s">
        <v>285</v>
      </c>
      <c r="C518" s="104" t="s">
        <v>285</v>
      </c>
      <c r="D518" s="104" t="s">
        <v>285</v>
      </c>
      <c r="E518" s="104" t="s">
        <v>285</v>
      </c>
      <c r="F518" s="104" t="s">
        <v>285</v>
      </c>
      <c r="G518" s="104" t="s">
        <v>285</v>
      </c>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row>
    <row r="519" spans="1:36" ht="15.75" customHeight="1" x14ac:dyDescent="0.45">
      <c r="A519" s="143" t="s">
        <v>1886</v>
      </c>
      <c r="B519" s="104" t="s">
        <v>285</v>
      </c>
      <c r="C519" s="94" t="s">
        <v>285</v>
      </c>
      <c r="D519" s="104" t="s">
        <v>285</v>
      </c>
      <c r="E519" s="104" t="s">
        <v>285</v>
      </c>
      <c r="F519" s="104" t="s">
        <v>285</v>
      </c>
      <c r="G519" s="104" t="s">
        <v>285</v>
      </c>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row>
    <row r="520" spans="1:36" ht="15.75" customHeight="1" x14ac:dyDescent="0.45">
      <c r="A520" s="143" t="s">
        <v>1887</v>
      </c>
      <c r="B520" s="104" t="s">
        <v>285</v>
      </c>
      <c r="C520" s="94" t="s">
        <v>285</v>
      </c>
      <c r="D520" s="104" t="s">
        <v>285</v>
      </c>
      <c r="E520" s="104" t="s">
        <v>285</v>
      </c>
      <c r="F520" s="104" t="s">
        <v>285</v>
      </c>
      <c r="G520" s="104" t="s">
        <v>285</v>
      </c>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row>
    <row r="521" spans="1:36" ht="15.75" customHeight="1" x14ac:dyDescent="0.45">
      <c r="A521" s="173" t="s">
        <v>1888</v>
      </c>
      <c r="B521" s="104" t="s">
        <v>285</v>
      </c>
      <c r="C521" s="104" t="s">
        <v>285</v>
      </c>
      <c r="D521" s="104" t="s">
        <v>285</v>
      </c>
      <c r="E521" s="104" t="s">
        <v>285</v>
      </c>
      <c r="F521" s="104" t="s">
        <v>285</v>
      </c>
      <c r="G521" s="104" t="s">
        <v>285</v>
      </c>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row>
    <row r="522" spans="1:36" ht="15.75" customHeight="1" x14ac:dyDescent="0.45">
      <c r="A522" s="143" t="s">
        <v>1889</v>
      </c>
      <c r="B522" s="104" t="s">
        <v>285</v>
      </c>
      <c r="C522" s="94" t="s">
        <v>285</v>
      </c>
      <c r="D522" s="104" t="s">
        <v>285</v>
      </c>
      <c r="E522" s="104" t="s">
        <v>285</v>
      </c>
      <c r="F522" s="104" t="s">
        <v>285</v>
      </c>
      <c r="G522" s="104" t="s">
        <v>285</v>
      </c>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row>
    <row r="523" spans="1:36" ht="15.75" customHeight="1" x14ac:dyDescent="0.45">
      <c r="A523" s="143" t="s">
        <v>1890</v>
      </c>
      <c r="B523" s="104" t="s">
        <v>285</v>
      </c>
      <c r="C523" s="94" t="s">
        <v>285</v>
      </c>
      <c r="D523" s="104" t="s">
        <v>285</v>
      </c>
      <c r="E523" s="104" t="s">
        <v>285</v>
      </c>
      <c r="F523" s="104" t="s">
        <v>285</v>
      </c>
      <c r="G523" s="104" t="s">
        <v>285</v>
      </c>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row>
    <row r="524" spans="1:36" ht="15.75" customHeight="1" x14ac:dyDescent="0.45">
      <c r="A524" s="143" t="s">
        <v>1891</v>
      </c>
      <c r="B524" s="104" t="s">
        <v>285</v>
      </c>
      <c r="C524" s="94" t="s">
        <v>285</v>
      </c>
      <c r="D524" s="104" t="s">
        <v>285</v>
      </c>
      <c r="E524" s="104" t="s">
        <v>285</v>
      </c>
      <c r="F524" s="104" t="s">
        <v>285</v>
      </c>
      <c r="G524" s="104" t="s">
        <v>285</v>
      </c>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row>
    <row r="525" spans="1:36" ht="15.75" customHeight="1" x14ac:dyDescent="0.45">
      <c r="A525" s="173" t="s">
        <v>1892</v>
      </c>
      <c r="B525" s="104" t="s">
        <v>285</v>
      </c>
      <c r="C525" s="104" t="s">
        <v>285</v>
      </c>
      <c r="D525" s="104" t="s">
        <v>285</v>
      </c>
      <c r="E525" s="104" t="s">
        <v>285</v>
      </c>
      <c r="F525" s="104" t="s">
        <v>285</v>
      </c>
      <c r="G525" s="104" t="s">
        <v>285</v>
      </c>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row>
    <row r="526" spans="1:36" ht="15.75" customHeight="1" x14ac:dyDescent="0.45">
      <c r="A526" s="143" t="s">
        <v>1893</v>
      </c>
      <c r="B526" s="104" t="s">
        <v>285</v>
      </c>
      <c r="C526" s="94">
        <v>6510.3132861119166</v>
      </c>
      <c r="D526" s="104" t="s">
        <v>285</v>
      </c>
      <c r="E526" s="104" t="s">
        <v>285</v>
      </c>
      <c r="F526" s="104" t="s">
        <v>285</v>
      </c>
      <c r="G526" s="104" t="s">
        <v>285</v>
      </c>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row>
    <row r="527" spans="1:36" ht="15.75" customHeight="1" x14ac:dyDescent="0.45">
      <c r="A527" s="165" t="s">
        <v>1894</v>
      </c>
      <c r="B527" s="104" t="s">
        <v>285</v>
      </c>
      <c r="C527" s="94">
        <v>1503.0509320217539</v>
      </c>
      <c r="D527" s="104"/>
      <c r="E527" s="104" t="s">
        <v>285</v>
      </c>
      <c r="F527" s="104" t="s">
        <v>285</v>
      </c>
      <c r="G527" s="104"/>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row>
    <row r="528" spans="1:36" ht="15.75" customHeight="1" x14ac:dyDescent="0.45">
      <c r="A528" s="165" t="s">
        <v>1895</v>
      </c>
      <c r="B528" s="104" t="s">
        <v>285</v>
      </c>
      <c r="C528" s="94">
        <v>5007.2623540901623</v>
      </c>
      <c r="D528" s="104"/>
      <c r="E528" s="104" t="s">
        <v>285</v>
      </c>
      <c r="F528" s="104" t="s">
        <v>285</v>
      </c>
      <c r="G528" s="104"/>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row>
    <row r="529" spans="1:36" ht="15.75" customHeight="1" x14ac:dyDescent="0.45">
      <c r="A529" s="165" t="s">
        <v>1896</v>
      </c>
      <c r="B529" s="104" t="s">
        <v>285</v>
      </c>
      <c r="C529" s="94" t="s">
        <v>1514</v>
      </c>
      <c r="D529" s="104"/>
      <c r="E529" s="104" t="s">
        <v>285</v>
      </c>
      <c r="F529" s="104" t="s">
        <v>285</v>
      </c>
      <c r="G529" s="104"/>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row>
    <row r="530" spans="1:36" ht="15.75" customHeight="1" x14ac:dyDescent="0.45">
      <c r="A530" s="165" t="s">
        <v>1897</v>
      </c>
      <c r="B530" s="104" t="s">
        <v>285</v>
      </c>
      <c r="C530" s="94" t="s">
        <v>1514</v>
      </c>
      <c r="D530" s="104"/>
      <c r="E530" s="104" t="s">
        <v>285</v>
      </c>
      <c r="F530" s="104" t="s">
        <v>285</v>
      </c>
      <c r="G530" s="104"/>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row>
    <row r="531" spans="1:36" ht="15.75" customHeight="1" x14ac:dyDescent="0.45">
      <c r="A531" s="165" t="s">
        <v>1898</v>
      </c>
      <c r="B531" s="104" t="s">
        <v>285</v>
      </c>
      <c r="C531" s="94" t="s">
        <v>1514</v>
      </c>
      <c r="D531" s="104"/>
      <c r="E531" s="104" t="s">
        <v>285</v>
      </c>
      <c r="F531" s="104" t="s">
        <v>285</v>
      </c>
      <c r="G531" s="104"/>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row>
    <row r="532" spans="1:36" ht="15.75" customHeight="1" x14ac:dyDescent="0.45">
      <c r="A532" s="165" t="s">
        <v>1899</v>
      </c>
      <c r="B532" s="104" t="s">
        <v>285</v>
      </c>
      <c r="C532" s="94" t="s">
        <v>1514</v>
      </c>
      <c r="D532" s="104"/>
      <c r="E532" s="104" t="s">
        <v>285</v>
      </c>
      <c r="F532" s="104" t="s">
        <v>285</v>
      </c>
      <c r="G532" s="104"/>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row>
    <row r="533" spans="1:36" ht="15.75" customHeight="1" x14ac:dyDescent="0.45">
      <c r="A533" s="165" t="s">
        <v>1900</v>
      </c>
      <c r="B533" s="104" t="s">
        <v>285</v>
      </c>
      <c r="C533" s="94" t="s">
        <v>1514</v>
      </c>
      <c r="D533" s="104"/>
      <c r="E533" s="104" t="s">
        <v>285</v>
      </c>
      <c r="F533" s="104" t="s">
        <v>285</v>
      </c>
      <c r="G533" s="104"/>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row>
    <row r="534" spans="1:36" ht="15.75" customHeight="1" x14ac:dyDescent="0.45">
      <c r="A534" s="165" t="s">
        <v>1901</v>
      </c>
      <c r="B534" s="104" t="s">
        <v>285</v>
      </c>
      <c r="C534" s="94" t="s">
        <v>1514</v>
      </c>
      <c r="D534" s="104"/>
      <c r="E534" s="104" t="s">
        <v>285</v>
      </c>
      <c r="F534" s="104" t="s">
        <v>285</v>
      </c>
      <c r="G534" s="104"/>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row>
    <row r="535" spans="1:36" ht="15.75" customHeight="1" x14ac:dyDescent="0.45">
      <c r="A535" s="165" t="s">
        <v>1902</v>
      </c>
      <c r="B535" s="104" t="s">
        <v>285</v>
      </c>
      <c r="C535" s="94" t="s">
        <v>1514</v>
      </c>
      <c r="D535" s="104"/>
      <c r="E535" s="104" t="s">
        <v>285</v>
      </c>
      <c r="F535" s="104" t="s">
        <v>285</v>
      </c>
      <c r="G535" s="104"/>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row>
    <row r="536" spans="1:36" ht="15.75" customHeight="1" x14ac:dyDescent="0.45">
      <c r="A536" s="165" t="s">
        <v>1903</v>
      </c>
      <c r="B536" s="104" t="s">
        <v>285</v>
      </c>
      <c r="C536" s="94" t="s">
        <v>1514</v>
      </c>
      <c r="D536" s="104"/>
      <c r="E536" s="104" t="s">
        <v>285</v>
      </c>
      <c r="F536" s="104" t="s">
        <v>285</v>
      </c>
      <c r="G536" s="104"/>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row>
    <row r="537" spans="1:36" ht="15.75" customHeight="1" x14ac:dyDescent="0.45">
      <c r="A537" s="165" t="s">
        <v>1904</v>
      </c>
      <c r="B537" s="104" t="s">
        <v>285</v>
      </c>
      <c r="C537" s="94" t="s">
        <v>1514</v>
      </c>
      <c r="D537" s="104"/>
      <c r="E537" s="104" t="s">
        <v>285</v>
      </c>
      <c r="F537" s="104" t="s">
        <v>285</v>
      </c>
      <c r="G537" s="104"/>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row>
    <row r="538" spans="1:36" ht="15.75" customHeight="1" x14ac:dyDescent="0.45">
      <c r="A538" s="143" t="s">
        <v>1905</v>
      </c>
      <c r="B538" s="104" t="s">
        <v>285</v>
      </c>
      <c r="C538" s="94">
        <v>49.08</v>
      </c>
      <c r="D538" s="104" t="s">
        <v>285</v>
      </c>
      <c r="E538" s="104" t="s">
        <v>285</v>
      </c>
      <c r="F538" s="104" t="s">
        <v>285</v>
      </c>
      <c r="G538" s="104" t="s">
        <v>285</v>
      </c>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row>
    <row r="539" spans="1:36" ht="15.75" customHeight="1" x14ac:dyDescent="0.45">
      <c r="A539" s="143" t="s">
        <v>1906</v>
      </c>
      <c r="B539" s="104" t="s">
        <v>285</v>
      </c>
      <c r="C539" s="94">
        <v>91.609200000000016</v>
      </c>
      <c r="D539" s="104" t="s">
        <v>285</v>
      </c>
      <c r="E539" s="104" t="s">
        <v>285</v>
      </c>
      <c r="F539" s="104" t="s">
        <v>285</v>
      </c>
      <c r="G539" s="104" t="s">
        <v>285</v>
      </c>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row>
    <row r="540" spans="1:36" ht="15.75" customHeight="1" x14ac:dyDescent="0.45">
      <c r="A540" s="143" t="s">
        <v>1907</v>
      </c>
      <c r="B540" s="104" t="s">
        <v>285</v>
      </c>
      <c r="C540" s="94">
        <v>103.75879078632427</v>
      </c>
      <c r="D540" s="104" t="s">
        <v>285</v>
      </c>
      <c r="E540" s="104" t="s">
        <v>285</v>
      </c>
      <c r="F540" s="104" t="s">
        <v>285</v>
      </c>
      <c r="G540" s="104" t="s">
        <v>285</v>
      </c>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row>
    <row r="541" spans="1:36" ht="15.75" customHeight="1" x14ac:dyDescent="0.45">
      <c r="A541" s="165" t="s">
        <v>1908</v>
      </c>
      <c r="B541" s="104" t="s">
        <v>285</v>
      </c>
      <c r="C541" s="94" t="s">
        <v>1541</v>
      </c>
      <c r="D541" s="104"/>
      <c r="E541" s="104" t="s">
        <v>285</v>
      </c>
      <c r="F541" s="104" t="s">
        <v>285</v>
      </c>
      <c r="G541" s="104"/>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row>
    <row r="542" spans="1:36" ht="15.75" customHeight="1" x14ac:dyDescent="0.45">
      <c r="A542" s="165" t="s">
        <v>1909</v>
      </c>
      <c r="B542" s="104" t="s">
        <v>285</v>
      </c>
      <c r="C542" s="94">
        <v>14.482519</v>
      </c>
      <c r="D542" s="104"/>
      <c r="E542" s="104" t="s">
        <v>285</v>
      </c>
      <c r="F542" s="104" t="s">
        <v>285</v>
      </c>
      <c r="G542" s="104"/>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row>
    <row r="543" spans="1:36" ht="15.75" customHeight="1" x14ac:dyDescent="0.45">
      <c r="A543" s="165" t="s">
        <v>1910</v>
      </c>
      <c r="B543" s="104" t="s">
        <v>285</v>
      </c>
      <c r="C543" s="94">
        <v>69.750133199999993</v>
      </c>
      <c r="D543" s="104"/>
      <c r="E543" s="104" t="s">
        <v>285</v>
      </c>
      <c r="F543" s="104" t="s">
        <v>285</v>
      </c>
      <c r="G543" s="104"/>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row>
    <row r="544" spans="1:36" ht="15.75" customHeight="1" x14ac:dyDescent="0.45">
      <c r="A544" s="165" t="s">
        <v>1911</v>
      </c>
      <c r="B544" s="104" t="s">
        <v>285</v>
      </c>
      <c r="C544" s="94">
        <v>2.1242679999999998</v>
      </c>
      <c r="D544" s="104"/>
      <c r="E544" s="104" t="s">
        <v>285</v>
      </c>
      <c r="F544" s="104" t="s">
        <v>285</v>
      </c>
      <c r="G544" s="104"/>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row>
    <row r="545" spans="1:36" ht="15.75" customHeight="1" x14ac:dyDescent="0.45">
      <c r="A545" s="165" t="s">
        <v>1912</v>
      </c>
      <c r="B545" s="104" t="s">
        <v>285</v>
      </c>
      <c r="C545" s="94" t="s">
        <v>1541</v>
      </c>
      <c r="D545" s="104"/>
      <c r="E545" s="104" t="s">
        <v>285</v>
      </c>
      <c r="F545" s="104" t="s">
        <v>285</v>
      </c>
      <c r="G545" s="104"/>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row>
    <row r="546" spans="1:36" ht="15.75" customHeight="1" x14ac:dyDescent="0.45">
      <c r="A546" s="143" t="s">
        <v>1913</v>
      </c>
      <c r="B546" s="104" t="s">
        <v>285</v>
      </c>
      <c r="C546" s="94">
        <v>17.401870586324279</v>
      </c>
      <c r="D546" s="104" t="s">
        <v>285</v>
      </c>
      <c r="E546" s="104" t="s">
        <v>285</v>
      </c>
      <c r="F546" s="104" t="s">
        <v>285</v>
      </c>
      <c r="G546" s="104" t="s">
        <v>285</v>
      </c>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row>
    <row r="547" spans="1:36" ht="15.75" customHeight="1" x14ac:dyDescent="0.45">
      <c r="A547" s="165" t="s">
        <v>1914</v>
      </c>
      <c r="B547" s="104" t="s">
        <v>285</v>
      </c>
      <c r="C547" s="94">
        <v>17.401870586324279</v>
      </c>
      <c r="D547" s="104"/>
      <c r="E547" s="104" t="s">
        <v>285</v>
      </c>
      <c r="F547" s="104" t="s">
        <v>285</v>
      </c>
      <c r="G547" s="104"/>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row>
    <row r="548" spans="1:36" ht="15.75" customHeight="1" x14ac:dyDescent="0.45">
      <c r="A548" s="149" t="s">
        <v>1915</v>
      </c>
      <c r="B548" s="104" t="s">
        <v>285</v>
      </c>
      <c r="C548" s="94">
        <v>2253.5021231299656</v>
      </c>
      <c r="D548" s="94">
        <v>55.48073193690994</v>
      </c>
      <c r="E548" s="104" t="s">
        <v>285</v>
      </c>
      <c r="F548" s="104" t="s">
        <v>285</v>
      </c>
      <c r="G548" s="94" t="s">
        <v>1512</v>
      </c>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row>
    <row r="549" spans="1:36" ht="15.75" customHeight="1" x14ac:dyDescent="0.45">
      <c r="A549" s="145" t="s">
        <v>1916</v>
      </c>
      <c r="B549" s="104" t="s">
        <v>285</v>
      </c>
      <c r="C549" s="94">
        <v>1190.71616749286</v>
      </c>
      <c r="D549" s="94">
        <v>42.685046184607813</v>
      </c>
      <c r="E549" s="104" t="s">
        <v>285</v>
      </c>
      <c r="F549" s="104" t="s">
        <v>285</v>
      </c>
      <c r="G549" s="94" t="s">
        <v>1512</v>
      </c>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row>
    <row r="550" spans="1:36" ht="15.75" customHeight="1" x14ac:dyDescent="0.45">
      <c r="A550" s="173" t="s">
        <v>1885</v>
      </c>
      <c r="B550" s="104" t="s">
        <v>285</v>
      </c>
      <c r="C550" s="104" t="s">
        <v>285</v>
      </c>
      <c r="D550" s="104" t="s">
        <v>285</v>
      </c>
      <c r="E550" s="104" t="s">
        <v>285</v>
      </c>
      <c r="F550" s="104" t="s">
        <v>285</v>
      </c>
      <c r="G550" s="104" t="s">
        <v>285</v>
      </c>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row>
    <row r="551" spans="1:36" ht="15.75" customHeight="1" x14ac:dyDescent="0.45">
      <c r="A551" s="143" t="s">
        <v>1886</v>
      </c>
      <c r="B551" s="104" t="s">
        <v>285</v>
      </c>
      <c r="C551" s="94" t="s">
        <v>285</v>
      </c>
      <c r="D551" s="94" t="s">
        <v>285</v>
      </c>
      <c r="E551" s="104" t="s">
        <v>285</v>
      </c>
      <c r="F551" s="104" t="s">
        <v>285</v>
      </c>
      <c r="G551" s="98" t="s">
        <v>285</v>
      </c>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5.75" customHeight="1" x14ac:dyDescent="0.45">
      <c r="A552" s="143" t="s">
        <v>1887</v>
      </c>
      <c r="B552" s="104" t="s">
        <v>285</v>
      </c>
      <c r="C552" s="94" t="s">
        <v>285</v>
      </c>
      <c r="D552" s="94" t="s">
        <v>285</v>
      </c>
      <c r="E552" s="104" t="s">
        <v>285</v>
      </c>
      <c r="F552" s="104" t="s">
        <v>285</v>
      </c>
      <c r="G552" s="98" t="s">
        <v>285</v>
      </c>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row>
    <row r="553" spans="1:36" ht="15.75" customHeight="1" x14ac:dyDescent="0.45">
      <c r="A553" s="173" t="s">
        <v>1888</v>
      </c>
      <c r="B553" s="104" t="s">
        <v>285</v>
      </c>
      <c r="C553" s="104" t="s">
        <v>285</v>
      </c>
      <c r="D553" s="104" t="s">
        <v>285</v>
      </c>
      <c r="E553" s="104" t="s">
        <v>285</v>
      </c>
      <c r="F553" s="104" t="s">
        <v>285</v>
      </c>
      <c r="G553" s="104" t="s">
        <v>285</v>
      </c>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row>
    <row r="554" spans="1:36" ht="15.75" customHeight="1" x14ac:dyDescent="0.45">
      <c r="A554" s="143" t="s">
        <v>1889</v>
      </c>
      <c r="B554" s="104" t="s">
        <v>285</v>
      </c>
      <c r="C554" s="94" t="s">
        <v>285</v>
      </c>
      <c r="D554" s="94" t="s">
        <v>285</v>
      </c>
      <c r="E554" s="104" t="s">
        <v>285</v>
      </c>
      <c r="F554" s="104" t="s">
        <v>285</v>
      </c>
      <c r="G554" s="98" t="s">
        <v>285</v>
      </c>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row>
    <row r="555" spans="1:36" ht="15.75" customHeight="1" x14ac:dyDescent="0.45">
      <c r="A555" s="143" t="s">
        <v>1890</v>
      </c>
      <c r="B555" s="104" t="s">
        <v>285</v>
      </c>
      <c r="C555" s="94" t="s">
        <v>285</v>
      </c>
      <c r="D555" s="94" t="s">
        <v>285</v>
      </c>
      <c r="E555" s="104" t="s">
        <v>285</v>
      </c>
      <c r="F555" s="104" t="s">
        <v>285</v>
      </c>
      <c r="G555" s="98" t="s">
        <v>285</v>
      </c>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row>
    <row r="556" spans="1:36" ht="15.75" customHeight="1" x14ac:dyDescent="0.45">
      <c r="A556" s="143" t="s">
        <v>1891</v>
      </c>
      <c r="B556" s="104" t="s">
        <v>285</v>
      </c>
      <c r="C556" s="94" t="s">
        <v>285</v>
      </c>
      <c r="D556" s="94" t="s">
        <v>285</v>
      </c>
      <c r="E556" s="104" t="s">
        <v>285</v>
      </c>
      <c r="F556" s="104" t="s">
        <v>285</v>
      </c>
      <c r="G556" s="98" t="s">
        <v>285</v>
      </c>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row>
    <row r="557" spans="1:36" ht="15.75" customHeight="1" x14ac:dyDescent="0.45">
      <c r="A557" s="173" t="s">
        <v>1892</v>
      </c>
      <c r="B557" s="104" t="s">
        <v>285</v>
      </c>
      <c r="C557" s="104" t="s">
        <v>285</v>
      </c>
      <c r="D557" s="104" t="s">
        <v>285</v>
      </c>
      <c r="E557" s="104" t="s">
        <v>285</v>
      </c>
      <c r="F557" s="104" t="s">
        <v>285</v>
      </c>
      <c r="G557" s="104" t="s">
        <v>285</v>
      </c>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row>
    <row r="558" spans="1:36" ht="15.75" customHeight="1" x14ac:dyDescent="0.45">
      <c r="A558" s="143" t="s">
        <v>1917</v>
      </c>
      <c r="B558" s="104" t="s">
        <v>285</v>
      </c>
      <c r="C558" s="94">
        <v>1190.71616749286</v>
      </c>
      <c r="D558" s="94">
        <v>42.685046184607813</v>
      </c>
      <c r="E558" s="104" t="s">
        <v>285</v>
      </c>
      <c r="F558" s="104" t="s">
        <v>285</v>
      </c>
      <c r="G558" s="98" t="s">
        <v>1512</v>
      </c>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row>
    <row r="559" spans="1:36" ht="15.75" customHeight="1" x14ac:dyDescent="0.45">
      <c r="A559" s="165" t="s">
        <v>1894</v>
      </c>
      <c r="B559" s="104" t="s">
        <v>285</v>
      </c>
      <c r="C559" s="94">
        <v>1057.4656164906501</v>
      </c>
      <c r="D559" s="94">
        <v>18.671015563378649</v>
      </c>
      <c r="E559" s="104" t="s">
        <v>285</v>
      </c>
      <c r="F559" s="104" t="s">
        <v>285</v>
      </c>
      <c r="G559" s="98" t="s">
        <v>1512</v>
      </c>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row>
    <row r="560" spans="1:36" ht="15.75" customHeight="1" x14ac:dyDescent="0.45">
      <c r="A560" s="165" t="s">
        <v>1895</v>
      </c>
      <c r="B560" s="104" t="s">
        <v>285</v>
      </c>
      <c r="C560" s="94">
        <v>133.25055100220999</v>
      </c>
      <c r="D560" s="94">
        <v>24.014030621229161</v>
      </c>
      <c r="E560" s="104" t="s">
        <v>285</v>
      </c>
      <c r="F560" s="104" t="s">
        <v>285</v>
      </c>
      <c r="G560" s="98" t="s">
        <v>1512</v>
      </c>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row>
    <row r="561" spans="1:36" ht="15.75" customHeight="1" x14ac:dyDescent="0.45">
      <c r="A561" s="165" t="s">
        <v>1896</v>
      </c>
      <c r="B561" s="104" t="s">
        <v>285</v>
      </c>
      <c r="C561" s="94" t="s">
        <v>1514</v>
      </c>
      <c r="D561" s="94" t="s">
        <v>1514</v>
      </c>
      <c r="E561" s="104" t="s">
        <v>285</v>
      </c>
      <c r="F561" s="104" t="s">
        <v>285</v>
      </c>
      <c r="G561" s="98" t="s">
        <v>1512</v>
      </c>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row>
    <row r="562" spans="1:36" ht="15.75" customHeight="1" x14ac:dyDescent="0.45">
      <c r="A562" s="165" t="s">
        <v>1897</v>
      </c>
      <c r="B562" s="104" t="s">
        <v>285</v>
      </c>
      <c r="C562" s="94" t="s">
        <v>1514</v>
      </c>
      <c r="D562" s="94" t="s">
        <v>1514</v>
      </c>
      <c r="E562" s="104" t="s">
        <v>285</v>
      </c>
      <c r="F562" s="104" t="s">
        <v>285</v>
      </c>
      <c r="G562" s="98" t="s">
        <v>1512</v>
      </c>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row>
    <row r="563" spans="1:36" ht="15.75" customHeight="1" x14ac:dyDescent="0.45">
      <c r="A563" s="165" t="s">
        <v>1898</v>
      </c>
      <c r="B563" s="104" t="s">
        <v>285</v>
      </c>
      <c r="C563" s="94" t="s">
        <v>1514</v>
      </c>
      <c r="D563" s="94" t="s">
        <v>1514</v>
      </c>
      <c r="E563" s="104" t="s">
        <v>285</v>
      </c>
      <c r="F563" s="104" t="s">
        <v>285</v>
      </c>
      <c r="G563" s="98" t="s">
        <v>1512</v>
      </c>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row>
    <row r="564" spans="1:36" ht="15.75" customHeight="1" x14ac:dyDescent="0.45">
      <c r="A564" s="165" t="s">
        <v>1899</v>
      </c>
      <c r="B564" s="104" t="s">
        <v>285</v>
      </c>
      <c r="C564" s="94" t="s">
        <v>1514</v>
      </c>
      <c r="D564" s="94" t="s">
        <v>1514</v>
      </c>
      <c r="E564" s="104" t="s">
        <v>285</v>
      </c>
      <c r="F564" s="104" t="s">
        <v>285</v>
      </c>
      <c r="G564" s="98" t="s">
        <v>1512</v>
      </c>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row>
    <row r="565" spans="1:36" ht="15.75" customHeight="1" x14ac:dyDescent="0.45">
      <c r="A565" s="165" t="s">
        <v>1900</v>
      </c>
      <c r="B565" s="104" t="s">
        <v>285</v>
      </c>
      <c r="C565" s="94" t="s">
        <v>1514</v>
      </c>
      <c r="D565" s="94" t="s">
        <v>1514</v>
      </c>
      <c r="E565" s="104" t="s">
        <v>285</v>
      </c>
      <c r="F565" s="104" t="s">
        <v>285</v>
      </c>
      <c r="G565" s="98" t="s">
        <v>1512</v>
      </c>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row>
    <row r="566" spans="1:36" ht="15.75" customHeight="1" x14ac:dyDescent="0.45">
      <c r="A566" s="165" t="s">
        <v>1901</v>
      </c>
      <c r="B566" s="104" t="s">
        <v>285</v>
      </c>
      <c r="C566" s="94" t="s">
        <v>1514</v>
      </c>
      <c r="D566" s="94" t="s">
        <v>1514</v>
      </c>
      <c r="E566" s="104" t="s">
        <v>285</v>
      </c>
      <c r="F566" s="104" t="s">
        <v>285</v>
      </c>
      <c r="G566" s="98" t="s">
        <v>1512</v>
      </c>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row>
    <row r="567" spans="1:36" ht="15.75" customHeight="1" x14ac:dyDescent="0.45">
      <c r="A567" s="165" t="s">
        <v>1902</v>
      </c>
      <c r="B567" s="104" t="s">
        <v>285</v>
      </c>
      <c r="C567" s="94" t="s">
        <v>1514</v>
      </c>
      <c r="D567" s="94" t="s">
        <v>1514</v>
      </c>
      <c r="E567" s="104" t="s">
        <v>285</v>
      </c>
      <c r="F567" s="104" t="s">
        <v>285</v>
      </c>
      <c r="G567" s="98" t="s">
        <v>1512</v>
      </c>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row>
    <row r="568" spans="1:36" ht="15.75" customHeight="1" x14ac:dyDescent="0.45">
      <c r="A568" s="165" t="s">
        <v>1903</v>
      </c>
      <c r="B568" s="104" t="s">
        <v>285</v>
      </c>
      <c r="C568" s="94" t="s">
        <v>1514</v>
      </c>
      <c r="D568" s="94" t="s">
        <v>1514</v>
      </c>
      <c r="E568" s="104" t="s">
        <v>285</v>
      </c>
      <c r="F568" s="104" t="s">
        <v>285</v>
      </c>
      <c r="G568" s="98" t="s">
        <v>1512</v>
      </c>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row>
    <row r="569" spans="1:36" ht="15.75" customHeight="1" x14ac:dyDescent="0.45">
      <c r="A569" s="165" t="s">
        <v>1904</v>
      </c>
      <c r="B569" s="104" t="s">
        <v>285</v>
      </c>
      <c r="C569" s="94" t="s">
        <v>1514</v>
      </c>
      <c r="D569" s="94" t="s">
        <v>1514</v>
      </c>
      <c r="E569" s="104" t="s">
        <v>285</v>
      </c>
      <c r="F569" s="104" t="s">
        <v>285</v>
      </c>
      <c r="G569" s="98" t="s">
        <v>1512</v>
      </c>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row>
    <row r="570" spans="1:36" ht="15.75" customHeight="1" x14ac:dyDescent="0.45">
      <c r="A570" s="143" t="s">
        <v>1905</v>
      </c>
      <c r="B570" s="104" t="s">
        <v>285</v>
      </c>
      <c r="C570" s="94">
        <v>3.47664809845039</v>
      </c>
      <c r="D570" s="94">
        <v>1.15882913799309</v>
      </c>
      <c r="E570" s="104" t="s">
        <v>285</v>
      </c>
      <c r="F570" s="104" t="s">
        <v>285</v>
      </c>
      <c r="G570" s="98" t="s">
        <v>1512</v>
      </c>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row>
    <row r="571" spans="1:36" ht="15.75" customHeight="1" x14ac:dyDescent="0.45">
      <c r="A571" s="143" t="s">
        <v>1906</v>
      </c>
      <c r="B571" s="104" t="s">
        <v>285</v>
      </c>
      <c r="C571" s="94">
        <v>916.17653441980599</v>
      </c>
      <c r="D571" s="94">
        <v>5.7137253038384097</v>
      </c>
      <c r="E571" s="104" t="s">
        <v>285</v>
      </c>
      <c r="F571" s="104" t="s">
        <v>285</v>
      </c>
      <c r="G571" s="98" t="s">
        <v>1512</v>
      </c>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row>
    <row r="572" spans="1:36" ht="15.75" customHeight="1" x14ac:dyDescent="0.45">
      <c r="A572" s="143" t="s">
        <v>1907</v>
      </c>
      <c r="B572" s="104" t="s">
        <v>285</v>
      </c>
      <c r="C572" s="94">
        <v>143.13277311884897</v>
      </c>
      <c r="D572" s="94">
        <v>5.9231313104706302</v>
      </c>
      <c r="E572" s="104" t="s">
        <v>285</v>
      </c>
      <c r="F572" s="104" t="s">
        <v>285</v>
      </c>
      <c r="G572" s="94" t="s">
        <v>1512</v>
      </c>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row>
    <row r="573" spans="1:36" ht="15.75" customHeight="1" x14ac:dyDescent="0.45">
      <c r="A573" s="165" t="s">
        <v>1908</v>
      </c>
      <c r="B573" s="104" t="s">
        <v>285</v>
      </c>
      <c r="C573" s="94" t="s">
        <v>1541</v>
      </c>
      <c r="D573" s="94" t="s">
        <v>1541</v>
      </c>
      <c r="E573" s="104" t="s">
        <v>285</v>
      </c>
      <c r="F573" s="104" t="s">
        <v>285</v>
      </c>
      <c r="G573" s="98" t="s">
        <v>1512</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row>
    <row r="574" spans="1:36" ht="15.75" customHeight="1" x14ac:dyDescent="0.45">
      <c r="A574" s="165" t="s">
        <v>1909</v>
      </c>
      <c r="B574" s="104" t="s">
        <v>285</v>
      </c>
      <c r="C574" s="94">
        <v>0.97110900520321997</v>
      </c>
      <c r="D574" s="94">
        <v>8.605344306328E-2</v>
      </c>
      <c r="E574" s="104" t="s">
        <v>285</v>
      </c>
      <c r="F574" s="104" t="s">
        <v>285</v>
      </c>
      <c r="G574" s="98" t="s">
        <v>1512</v>
      </c>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row>
    <row r="575" spans="1:36" ht="15.75" customHeight="1" x14ac:dyDescent="0.45">
      <c r="A575" s="165" t="s">
        <v>1910</v>
      </c>
      <c r="B575" s="104" t="s">
        <v>285</v>
      </c>
      <c r="C575" s="94">
        <v>12.102255140157601</v>
      </c>
      <c r="D575" s="94">
        <v>0.46691353425823001</v>
      </c>
      <c r="E575" s="104" t="s">
        <v>285</v>
      </c>
      <c r="F575" s="104" t="s">
        <v>285</v>
      </c>
      <c r="G575" s="98" t="s">
        <v>1512</v>
      </c>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row>
    <row r="576" spans="1:36" ht="15.75" customHeight="1" x14ac:dyDescent="0.45">
      <c r="A576" s="165" t="s">
        <v>1911</v>
      </c>
      <c r="B576" s="104" t="s">
        <v>285</v>
      </c>
      <c r="C576" s="94">
        <v>0.20352704247281</v>
      </c>
      <c r="D576" s="94">
        <v>8.4830813865599992E-3</v>
      </c>
      <c r="E576" s="104" t="s">
        <v>285</v>
      </c>
      <c r="F576" s="104" t="s">
        <v>285</v>
      </c>
      <c r="G576" s="98" t="s">
        <v>1512</v>
      </c>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row>
    <row r="577" spans="1:36" ht="15.75" customHeight="1" x14ac:dyDescent="0.45">
      <c r="A577" s="165" t="s">
        <v>1912</v>
      </c>
      <c r="B577" s="104" t="s">
        <v>285</v>
      </c>
      <c r="C577" s="94">
        <v>129.43446856752999</v>
      </c>
      <c r="D577" s="94">
        <v>5.3616812517625601</v>
      </c>
      <c r="E577" s="104" t="s">
        <v>285</v>
      </c>
      <c r="F577" s="104" t="s">
        <v>285</v>
      </c>
      <c r="G577" s="98" t="s">
        <v>1512</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row>
    <row r="578" spans="1:36" ht="15.75" customHeight="1" x14ac:dyDescent="0.45">
      <c r="A578" s="143" t="s">
        <v>1913</v>
      </c>
      <c r="B578" s="104" t="s">
        <v>285</v>
      </c>
      <c r="C578" s="94">
        <v>0.42141336348535002</v>
      </c>
      <c r="D578" s="94" t="s">
        <v>1512</v>
      </c>
      <c r="E578" s="104" t="s">
        <v>285</v>
      </c>
      <c r="F578" s="104" t="s">
        <v>285</v>
      </c>
      <c r="G578" s="94" t="s">
        <v>1512</v>
      </c>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row>
    <row r="579" spans="1:36" ht="15.75" customHeight="1" x14ac:dyDescent="0.45">
      <c r="A579" s="165" t="s">
        <v>1914</v>
      </c>
      <c r="B579" s="104" t="s">
        <v>285</v>
      </c>
      <c r="C579" s="94">
        <v>0.42141336348535002</v>
      </c>
      <c r="D579" s="94" t="s">
        <v>1512</v>
      </c>
      <c r="E579" s="104" t="s">
        <v>285</v>
      </c>
      <c r="F579" s="104" t="s">
        <v>285</v>
      </c>
      <c r="G579" s="98" t="s">
        <v>1512</v>
      </c>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row>
    <row r="580" spans="1:36" ht="15.75" customHeight="1" x14ac:dyDescent="0.45">
      <c r="A580" s="143" t="s">
        <v>1918</v>
      </c>
      <c r="B580" s="104" t="s">
        <v>285</v>
      </c>
      <c r="C580" s="104" t="s">
        <v>285</v>
      </c>
      <c r="D580" s="94" t="s">
        <v>1692</v>
      </c>
      <c r="E580" s="104" t="s">
        <v>285</v>
      </c>
      <c r="F580" s="104" t="s">
        <v>285</v>
      </c>
      <c r="G580" s="104" t="s">
        <v>285</v>
      </c>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row>
    <row r="581" spans="1:36" ht="15.75" customHeight="1" x14ac:dyDescent="0.45">
      <c r="A581" s="174" t="s">
        <v>1919</v>
      </c>
      <c r="B581" s="104" t="s">
        <v>285</v>
      </c>
      <c r="C581" s="94">
        <v>667.06184741502784</v>
      </c>
      <c r="D581" s="104" t="s">
        <v>285</v>
      </c>
      <c r="E581" s="104" t="s">
        <v>285</v>
      </c>
      <c r="F581" s="104" t="s">
        <v>285</v>
      </c>
      <c r="G581" s="94" t="s">
        <v>1512</v>
      </c>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row>
    <row r="582" spans="1:36" ht="15.75" customHeight="1" x14ac:dyDescent="0.45">
      <c r="A582" s="175" t="s">
        <v>1920</v>
      </c>
      <c r="B582" s="104" t="s">
        <v>285</v>
      </c>
      <c r="C582" s="98" t="s">
        <v>1512</v>
      </c>
      <c r="D582" s="94">
        <v>871.87715278448013</v>
      </c>
      <c r="E582" s="98" t="s">
        <v>1512</v>
      </c>
      <c r="F582" s="98" t="s">
        <v>1512</v>
      </c>
      <c r="G582" s="98" t="s">
        <v>1512</v>
      </c>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row>
    <row r="583" spans="1:36" ht="15.75" customHeight="1" x14ac:dyDescent="0.45">
      <c r="A583" s="175" t="s">
        <v>1921</v>
      </c>
      <c r="B583" s="104" t="s">
        <v>285</v>
      </c>
      <c r="C583" s="94" t="s">
        <v>1514</v>
      </c>
      <c r="D583" s="94" t="s">
        <v>1514</v>
      </c>
      <c r="E583" s="98" t="s">
        <v>1514</v>
      </c>
      <c r="F583" s="98" t="s">
        <v>1514</v>
      </c>
      <c r="G583" s="98" t="s">
        <v>1512</v>
      </c>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row>
    <row r="584" spans="1:36" ht="15.75" customHeight="1" x14ac:dyDescent="0.45">
      <c r="A584" s="175" t="s">
        <v>1922</v>
      </c>
      <c r="B584" s="104" t="s">
        <v>285</v>
      </c>
      <c r="C584" s="94">
        <v>8.4915127851999994</v>
      </c>
      <c r="D584" s="94">
        <v>0.25958002099999999</v>
      </c>
      <c r="E584" s="98">
        <v>6.1186719260000002</v>
      </c>
      <c r="F584" s="98">
        <v>178.32176849999999</v>
      </c>
      <c r="G584" s="98" t="s">
        <v>1512</v>
      </c>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row>
    <row r="585" spans="1:36" ht="15.75" customHeight="1" x14ac:dyDescent="0.45">
      <c r="A585" s="149" t="s">
        <v>1923</v>
      </c>
      <c r="B585" s="94">
        <v>4349.248664685867</v>
      </c>
      <c r="C585" s="104" t="s">
        <v>285</v>
      </c>
      <c r="D585" s="104" t="s">
        <v>285</v>
      </c>
      <c r="E585" s="104" t="s">
        <v>285</v>
      </c>
      <c r="F585" s="104" t="s">
        <v>285</v>
      </c>
      <c r="G585" s="104" t="s">
        <v>285</v>
      </c>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row>
    <row r="586" spans="1:36" ht="15.75" customHeight="1" x14ac:dyDescent="0.45">
      <c r="A586" s="149" t="s">
        <v>1924</v>
      </c>
      <c r="B586" s="94">
        <v>3504.4603945689328</v>
      </c>
      <c r="C586" s="104" t="s">
        <v>285</v>
      </c>
      <c r="D586" s="104" t="s">
        <v>285</v>
      </c>
      <c r="E586" s="104" t="s">
        <v>285</v>
      </c>
      <c r="F586" s="104" t="s">
        <v>285</v>
      </c>
      <c r="G586" s="104" t="s">
        <v>285</v>
      </c>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row>
    <row r="587" spans="1:36" ht="15.75" customHeight="1" x14ac:dyDescent="0.45">
      <c r="A587" s="148" t="s">
        <v>1925</v>
      </c>
      <c r="B587" s="94" t="s">
        <v>1512</v>
      </c>
      <c r="C587" s="104" t="s">
        <v>285</v>
      </c>
      <c r="D587" s="104" t="s">
        <v>285</v>
      </c>
      <c r="E587" s="104" t="s">
        <v>285</v>
      </c>
      <c r="F587" s="104" t="s">
        <v>285</v>
      </c>
      <c r="G587" s="104" t="s">
        <v>285</v>
      </c>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row>
    <row r="588" spans="1:36" ht="15.75" customHeight="1" x14ac:dyDescent="0.45">
      <c r="A588" s="176" t="s">
        <v>1926</v>
      </c>
      <c r="B588" s="94" t="s">
        <v>1512</v>
      </c>
      <c r="C588" s="94" t="s">
        <v>1512</v>
      </c>
      <c r="D588" s="94" t="s">
        <v>1512</v>
      </c>
      <c r="E588" s="94" t="s">
        <v>1512</v>
      </c>
      <c r="F588" s="94" t="s">
        <v>1512</v>
      </c>
      <c r="G588" s="94" t="s">
        <v>1512</v>
      </c>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row>
    <row r="589" spans="1:36" ht="15.75" customHeight="1" x14ac:dyDescent="0.45">
      <c r="A589" s="8"/>
      <c r="B589" s="8"/>
      <c r="C589" s="8"/>
      <c r="D589" s="8"/>
      <c r="E589" s="8"/>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row>
    <row r="590" spans="1:36" ht="15.75" customHeight="1" x14ac:dyDescent="0.45">
      <c r="A590" s="177" t="s">
        <v>1927</v>
      </c>
      <c r="B590" s="178">
        <f t="shared" ref="B590:G590" si="4">B514</f>
        <v>7853.7090592547993</v>
      </c>
      <c r="C590" s="178">
        <f t="shared" si="4"/>
        <v>9683.8167602284338</v>
      </c>
      <c r="D590" s="178">
        <f t="shared" si="4"/>
        <v>927.61746474238998</v>
      </c>
      <c r="E590" s="178">
        <f t="shared" si="4"/>
        <v>6.1186719260000002</v>
      </c>
      <c r="F590" s="178">
        <f t="shared" si="4"/>
        <v>178.32176849999999</v>
      </c>
      <c r="G590" s="178" t="str">
        <f t="shared" si="4"/>
        <v>NA</v>
      </c>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row>
    <row r="591" spans="1:36" ht="15.75" customHeight="1" x14ac:dyDescent="0.45">
      <c r="A591" s="8"/>
      <c r="B591" s="8"/>
      <c r="C591" s="8"/>
      <c r="D591" s="8"/>
      <c r="E591" s="8"/>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row>
    <row r="592" spans="1:36" ht="15.75" customHeight="1" x14ac:dyDescent="0.45">
      <c r="A592" s="8"/>
      <c r="B592" s="8"/>
      <c r="C592" s="8"/>
      <c r="D592" s="8"/>
      <c r="E592" s="8"/>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row>
    <row r="593" spans="1:36" ht="15.75" customHeight="1" x14ac:dyDescent="0.45">
      <c r="A593" s="83" t="s">
        <v>1928</v>
      </c>
      <c r="B593" s="131"/>
      <c r="C593" s="131"/>
      <c r="D593" s="131"/>
      <c r="E593" s="131"/>
      <c r="F593" s="131"/>
      <c r="G593" s="132" t="s">
        <v>1496</v>
      </c>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row>
    <row r="594" spans="1:36" ht="15.75" customHeight="1" x14ac:dyDescent="0.45">
      <c r="A594" s="83" t="s">
        <v>1805</v>
      </c>
      <c r="B594" s="131"/>
      <c r="C594" s="131"/>
      <c r="D594" s="131"/>
      <c r="E594" s="131"/>
      <c r="F594" s="131"/>
      <c r="G594" s="132" t="s">
        <v>1497</v>
      </c>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row>
    <row r="595" spans="1:36" ht="15.75" customHeight="1" x14ac:dyDescent="0.45">
      <c r="A595" s="131"/>
      <c r="B595" s="131"/>
      <c r="C595" s="131"/>
      <c r="D595" s="131"/>
      <c r="E595" s="131"/>
      <c r="F595" s="131"/>
      <c r="G595" s="132" t="s">
        <v>1498</v>
      </c>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row>
    <row r="596" spans="1:36" ht="15.75" customHeight="1" x14ac:dyDescent="0.45">
      <c r="A596" s="131"/>
      <c r="B596" s="131"/>
      <c r="C596" s="131"/>
      <c r="D596" s="131"/>
      <c r="E596" s="131"/>
      <c r="F596" s="131"/>
      <c r="G596" s="131"/>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row>
    <row r="597" spans="1:36" ht="54" customHeight="1" x14ac:dyDescent="0.45">
      <c r="A597" s="420" t="s">
        <v>1499</v>
      </c>
      <c r="B597" s="179" t="s">
        <v>1929</v>
      </c>
      <c r="C597" s="179" t="s">
        <v>1930</v>
      </c>
      <c r="D597" s="179" t="s">
        <v>1931</v>
      </c>
      <c r="E597" s="179" t="s">
        <v>1932</v>
      </c>
      <c r="F597" s="179" t="s">
        <v>69</v>
      </c>
      <c r="G597" s="179" t="s">
        <v>1504</v>
      </c>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row>
    <row r="598" spans="1:36" ht="15.75" customHeight="1" x14ac:dyDescent="0.45">
      <c r="A598" s="421"/>
      <c r="B598" s="422" t="s">
        <v>1506</v>
      </c>
      <c r="C598" s="405"/>
      <c r="D598" s="405"/>
      <c r="E598" s="405"/>
      <c r="F598" s="405"/>
      <c r="G598" s="414"/>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row>
    <row r="599" spans="1:36" ht="15.75" customHeight="1" x14ac:dyDescent="0.45">
      <c r="A599" s="180" t="s">
        <v>1933</v>
      </c>
      <c r="B599" s="94">
        <v>-753995.51839844999</v>
      </c>
      <c r="C599" s="94">
        <v>531.85881719906831</v>
      </c>
      <c r="D599" s="94">
        <v>32.678873470649037</v>
      </c>
      <c r="E599" s="94">
        <v>260.43433602794096</v>
      </c>
      <c r="F599" s="94">
        <v>8843.7956130299117</v>
      </c>
      <c r="G599" s="94" t="s">
        <v>1537</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row>
    <row r="600" spans="1:36" ht="15.75" customHeight="1" x14ac:dyDescent="0.45">
      <c r="A600" s="181" t="s">
        <v>1934</v>
      </c>
      <c r="B600" s="94">
        <v>-637978.45490462042</v>
      </c>
      <c r="C600" s="94">
        <v>378.1866677687982</v>
      </c>
      <c r="D600" s="94">
        <v>22.19176572303617</v>
      </c>
      <c r="E600" s="94">
        <v>238.96198502794095</v>
      </c>
      <c r="F600" s="94">
        <v>8485.9231550299119</v>
      </c>
      <c r="G600" s="94" t="s">
        <v>1537</v>
      </c>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row>
    <row r="601" spans="1:36" ht="15.75" customHeight="1" x14ac:dyDescent="0.45">
      <c r="A601" s="182" t="s">
        <v>1935</v>
      </c>
      <c r="B601" s="94">
        <v>-557339.93333333544</v>
      </c>
      <c r="C601" s="94">
        <v>377.62915101810825</v>
      </c>
      <c r="D601" s="94">
        <v>21.879447265204291</v>
      </c>
      <c r="E601" s="98">
        <v>238.96198502794095</v>
      </c>
      <c r="F601" s="98">
        <v>8485.9231550299119</v>
      </c>
      <c r="G601" s="98" t="s">
        <v>1541</v>
      </c>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row>
    <row r="602" spans="1:36" ht="15.75" customHeight="1" x14ac:dyDescent="0.45">
      <c r="A602" s="183" t="s">
        <v>1936</v>
      </c>
      <c r="B602" s="94">
        <v>-81396.25700645188</v>
      </c>
      <c r="C602" s="94" t="s">
        <v>1514</v>
      </c>
      <c r="D602" s="94" t="s">
        <v>1551</v>
      </c>
      <c r="E602" s="98" t="s">
        <v>1512</v>
      </c>
      <c r="F602" s="98" t="s">
        <v>1512</v>
      </c>
      <c r="G602" s="98" t="s">
        <v>1512</v>
      </c>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row>
    <row r="603" spans="1:36" ht="15.75" customHeight="1" x14ac:dyDescent="0.45">
      <c r="A603" s="184" t="s">
        <v>1937</v>
      </c>
      <c r="B603" s="94">
        <v>-666.32376173768955</v>
      </c>
      <c r="C603" s="94" t="s">
        <v>1692</v>
      </c>
      <c r="D603" s="94" t="s">
        <v>1551</v>
      </c>
      <c r="E603" s="94" t="s">
        <v>1512</v>
      </c>
      <c r="F603" s="94" t="s">
        <v>1512</v>
      </c>
      <c r="G603" s="94" t="s">
        <v>1512</v>
      </c>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row>
    <row r="604" spans="1:36" ht="15.75" customHeight="1" x14ac:dyDescent="0.45">
      <c r="A604" s="182" t="s">
        <v>1938</v>
      </c>
      <c r="B604" s="94">
        <v>-26544.318012731943</v>
      </c>
      <c r="C604" s="94" t="s">
        <v>1514</v>
      </c>
      <c r="D604" s="94" t="s">
        <v>1514</v>
      </c>
      <c r="E604" s="98" t="s">
        <v>1512</v>
      </c>
      <c r="F604" s="98" t="s">
        <v>1512</v>
      </c>
      <c r="G604" s="98" t="s">
        <v>1512</v>
      </c>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row>
    <row r="605" spans="1:36" ht="15.75" customHeight="1" x14ac:dyDescent="0.45">
      <c r="A605" s="182" t="s">
        <v>1939</v>
      </c>
      <c r="B605" s="94">
        <v>25877.994250994256</v>
      </c>
      <c r="C605" s="94" t="s">
        <v>1514</v>
      </c>
      <c r="D605" s="94" t="s">
        <v>1551</v>
      </c>
      <c r="E605" s="98" t="s">
        <v>1512</v>
      </c>
      <c r="F605" s="98" t="s">
        <v>1512</v>
      </c>
      <c r="G605" s="98" t="s">
        <v>1512</v>
      </c>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row>
    <row r="606" spans="1:36" ht="15.75" customHeight="1" x14ac:dyDescent="0.45">
      <c r="A606" s="181" t="s">
        <v>1940</v>
      </c>
      <c r="B606" s="94">
        <v>24646.316722482985</v>
      </c>
      <c r="C606" s="94">
        <v>12.663181</v>
      </c>
      <c r="D606" s="94">
        <v>1.1562030000000001</v>
      </c>
      <c r="E606" s="94">
        <v>21.472351</v>
      </c>
      <c r="F606" s="94">
        <v>357.87245799999999</v>
      </c>
      <c r="G606" s="94" t="s">
        <v>1512</v>
      </c>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5.75" customHeight="1" x14ac:dyDescent="0.45">
      <c r="A607" s="182" t="s">
        <v>1941</v>
      </c>
      <c r="B607" s="94">
        <v>5491.5160375693067</v>
      </c>
      <c r="C607" s="94">
        <v>12.663181</v>
      </c>
      <c r="D607" s="94">
        <v>1.1562030000000001</v>
      </c>
      <c r="E607" s="98">
        <v>21.472351</v>
      </c>
      <c r="F607" s="98">
        <v>357.87245799999999</v>
      </c>
      <c r="G607" s="98" t="s">
        <v>1512</v>
      </c>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row>
    <row r="608" spans="1:36" ht="15.75" customHeight="1" x14ac:dyDescent="0.45">
      <c r="A608" s="183" t="s">
        <v>1942</v>
      </c>
      <c r="B608" s="94">
        <v>19154.800684913676</v>
      </c>
      <c r="C608" s="94" t="s">
        <v>1514</v>
      </c>
      <c r="D608" s="94" t="s">
        <v>1612</v>
      </c>
      <c r="E608" s="98" t="s">
        <v>1512</v>
      </c>
      <c r="F608" s="98" t="s">
        <v>1512</v>
      </c>
      <c r="G608" s="98" t="s">
        <v>1512</v>
      </c>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row>
    <row r="609" spans="1:36" ht="15.75" customHeight="1" x14ac:dyDescent="0.45">
      <c r="A609" s="184" t="s">
        <v>1943</v>
      </c>
      <c r="B609" s="94">
        <v>-8933.7665940208881</v>
      </c>
      <c r="C609" s="94">
        <v>141.00896843027013</v>
      </c>
      <c r="D609" s="94">
        <v>0.59525414428571</v>
      </c>
      <c r="E609" s="94" t="s">
        <v>1512</v>
      </c>
      <c r="F609" s="94" t="s">
        <v>1512</v>
      </c>
      <c r="G609" s="94" t="s">
        <v>1512</v>
      </c>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row>
    <row r="610" spans="1:36" ht="15.75" customHeight="1" x14ac:dyDescent="0.45">
      <c r="A610" s="182" t="s">
        <v>1944</v>
      </c>
      <c r="B610" s="94">
        <v>-11049.29816119739</v>
      </c>
      <c r="C610" s="94" t="s">
        <v>1541</v>
      </c>
      <c r="D610" s="94">
        <v>0.59215403</v>
      </c>
      <c r="E610" s="98" t="s">
        <v>1512</v>
      </c>
      <c r="F610" s="98" t="s">
        <v>1512</v>
      </c>
      <c r="G610" s="98" t="s">
        <v>1512</v>
      </c>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row>
    <row r="611" spans="1:36" ht="15.75" customHeight="1" x14ac:dyDescent="0.45">
      <c r="A611" s="182" t="s">
        <v>1945</v>
      </c>
      <c r="B611" s="94">
        <v>14.70777500566034</v>
      </c>
      <c r="C611" s="94" t="s">
        <v>1541</v>
      </c>
      <c r="D611" s="94" t="s">
        <v>1537</v>
      </c>
      <c r="E611" s="98" t="s">
        <v>1512</v>
      </c>
      <c r="F611" s="98" t="s">
        <v>1512</v>
      </c>
      <c r="G611" s="98" t="s">
        <v>1512</v>
      </c>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row>
    <row r="612" spans="1:36" ht="15.75" customHeight="1" x14ac:dyDescent="0.45">
      <c r="A612" s="181" t="s">
        <v>1946</v>
      </c>
      <c r="B612" s="94">
        <v>-23028.898012021731</v>
      </c>
      <c r="C612" s="94" t="s">
        <v>1541</v>
      </c>
      <c r="D612" s="94">
        <v>5.8882097066021197</v>
      </c>
      <c r="E612" s="94" t="s">
        <v>1541</v>
      </c>
      <c r="F612" s="94" t="s">
        <v>1541</v>
      </c>
      <c r="G612" s="94" t="s">
        <v>1512</v>
      </c>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row>
    <row r="613" spans="1:36" ht="15.75" customHeight="1" x14ac:dyDescent="0.45">
      <c r="A613" s="182" t="s">
        <v>1947</v>
      </c>
      <c r="B613" s="94">
        <v>-91412.672182165814</v>
      </c>
      <c r="C613" s="94" t="s">
        <v>1541</v>
      </c>
      <c r="D613" s="94">
        <v>5.8882097066021197</v>
      </c>
      <c r="E613" s="98" t="s">
        <v>1541</v>
      </c>
      <c r="F613" s="98" t="s">
        <v>1541</v>
      </c>
      <c r="G613" s="98" t="s">
        <v>1512</v>
      </c>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row>
    <row r="614" spans="1:36" ht="15.75" customHeight="1" x14ac:dyDescent="0.45">
      <c r="A614" s="183" t="s">
        <v>1948</v>
      </c>
      <c r="B614" s="94">
        <v>68383.774170144083</v>
      </c>
      <c r="C614" s="94" t="s">
        <v>1541</v>
      </c>
      <c r="D614" s="94" t="s">
        <v>1692</v>
      </c>
      <c r="E614" s="98" t="s">
        <v>1541</v>
      </c>
      <c r="F614" s="98" t="s">
        <v>1541</v>
      </c>
      <c r="G614" s="98" t="s">
        <v>1512</v>
      </c>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row>
    <row r="615" spans="1:36" ht="15.75" customHeight="1" x14ac:dyDescent="0.45">
      <c r="A615" s="184" t="s">
        <v>1949</v>
      </c>
      <c r="B615" s="94" t="s">
        <v>1541</v>
      </c>
      <c r="C615" s="94" t="s">
        <v>1537</v>
      </c>
      <c r="D615" s="94" t="s">
        <v>1537</v>
      </c>
      <c r="E615" s="94" t="s">
        <v>1512</v>
      </c>
      <c r="F615" s="94" t="s">
        <v>1512</v>
      </c>
      <c r="G615" s="94" t="s">
        <v>1512</v>
      </c>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row>
    <row r="616" spans="1:36" ht="15.75" customHeight="1" x14ac:dyDescent="0.45">
      <c r="A616" s="182" t="s">
        <v>1950</v>
      </c>
      <c r="B616" s="104" t="s">
        <v>285</v>
      </c>
      <c r="C616" s="104" t="s">
        <v>285</v>
      </c>
      <c r="D616" s="104" t="s">
        <v>285</v>
      </c>
      <c r="E616" s="104" t="s">
        <v>285</v>
      </c>
      <c r="F616" s="104" t="s">
        <v>285</v>
      </c>
      <c r="G616" s="104" t="s">
        <v>285</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row>
    <row r="617" spans="1:36" ht="15.75" customHeight="1" x14ac:dyDescent="0.45">
      <c r="A617" s="182" t="s">
        <v>1951</v>
      </c>
      <c r="B617" s="94" t="s">
        <v>1541</v>
      </c>
      <c r="C617" s="94" t="s">
        <v>1512</v>
      </c>
      <c r="D617" s="94" t="s">
        <v>1512</v>
      </c>
      <c r="E617" s="98" t="s">
        <v>1512</v>
      </c>
      <c r="F617" s="98" t="s">
        <v>1512</v>
      </c>
      <c r="G617" s="98" t="s">
        <v>1512</v>
      </c>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row>
    <row r="618" spans="1:36" ht="15.75" customHeight="1" x14ac:dyDescent="0.45">
      <c r="A618" s="181" t="s">
        <v>1952</v>
      </c>
      <c r="B618" s="94">
        <v>-108034.39184853215</v>
      </c>
      <c r="C618" s="104" t="s">
        <v>285</v>
      </c>
      <c r="D618" s="104" t="s">
        <v>285</v>
      </c>
      <c r="E618" s="104" t="s">
        <v>285</v>
      </c>
      <c r="F618" s="104" t="s">
        <v>285</v>
      </c>
      <c r="G618" s="104" t="s">
        <v>285</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row>
    <row r="619" spans="1:36" ht="15.75" customHeight="1" x14ac:dyDescent="0.45">
      <c r="A619" s="149" t="s">
        <v>1953</v>
      </c>
      <c r="B619" s="94" t="s">
        <v>1512</v>
      </c>
      <c r="C619" s="94" t="s">
        <v>1512</v>
      </c>
      <c r="D619" s="94">
        <v>0.50193114272688</v>
      </c>
      <c r="E619" s="94" t="s">
        <v>1512</v>
      </c>
      <c r="F619" s="94" t="s">
        <v>1512</v>
      </c>
      <c r="G619" s="94" t="s">
        <v>1512</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row>
    <row r="620" spans="1:36" ht="15.75" customHeight="1" x14ac:dyDescent="0.45">
      <c r="A620" s="165" t="s">
        <v>1954</v>
      </c>
      <c r="B620" s="94" t="s">
        <v>1512</v>
      </c>
      <c r="C620" s="94" t="s">
        <v>1512</v>
      </c>
      <c r="D620" s="94" t="s">
        <v>1512</v>
      </c>
      <c r="E620" s="94" t="s">
        <v>1512</v>
      </c>
      <c r="F620" s="94" t="s">
        <v>1512</v>
      </c>
      <c r="G620" s="94" t="s">
        <v>1512</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row>
    <row r="621" spans="1:36" ht="15.75" customHeight="1" x14ac:dyDescent="0.45">
      <c r="A621" s="165" t="s">
        <v>1955</v>
      </c>
      <c r="B621" s="94" t="s">
        <v>1512</v>
      </c>
      <c r="C621" s="94" t="s">
        <v>1512</v>
      </c>
      <c r="D621" s="94" t="s">
        <v>1512</v>
      </c>
      <c r="E621" s="94" t="s">
        <v>1512</v>
      </c>
      <c r="F621" s="94" t="s">
        <v>1512</v>
      </c>
      <c r="G621" s="94" t="s">
        <v>1512</v>
      </c>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row>
    <row r="622" spans="1:36" ht="15.75" customHeight="1" x14ac:dyDescent="0.45">
      <c r="A622" s="165" t="s">
        <v>1956</v>
      </c>
      <c r="B622" s="94" t="s">
        <v>1512</v>
      </c>
      <c r="C622" s="94" t="s">
        <v>1512</v>
      </c>
      <c r="D622" s="94" t="s">
        <v>1512</v>
      </c>
      <c r="E622" s="94" t="s">
        <v>1512</v>
      </c>
      <c r="F622" s="94" t="s">
        <v>1512</v>
      </c>
      <c r="G622" s="94" t="s">
        <v>1512</v>
      </c>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row>
    <row r="623" spans="1:36" ht="15.75" customHeight="1" x14ac:dyDescent="0.45">
      <c r="A623" s="165" t="s">
        <v>1957</v>
      </c>
      <c r="B623" s="94" t="s">
        <v>1512</v>
      </c>
      <c r="C623" s="94" t="s">
        <v>1512</v>
      </c>
      <c r="D623" s="94">
        <v>0.50193114272688</v>
      </c>
      <c r="E623" s="94" t="s">
        <v>1512</v>
      </c>
      <c r="F623" s="94" t="s">
        <v>1512</v>
      </c>
      <c r="G623" s="94" t="s">
        <v>1512</v>
      </c>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row>
    <row r="624" spans="1:36" ht="15.75" customHeight="1" x14ac:dyDescent="0.45">
      <c r="A624" s="8"/>
      <c r="B624" s="8"/>
      <c r="C624" s="8"/>
      <c r="D624" s="8"/>
      <c r="E624" s="8"/>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row>
    <row r="625" spans="1:36" ht="15.75" customHeight="1" x14ac:dyDescent="0.45">
      <c r="A625" s="108" t="s">
        <v>1958</v>
      </c>
      <c r="B625" s="109">
        <f t="shared" ref="B625:G625" si="5">B599</f>
        <v>-753995.51839844999</v>
      </c>
      <c r="C625" s="130">
        <f t="shared" si="5"/>
        <v>531.85881719906831</v>
      </c>
      <c r="D625" s="130">
        <f t="shared" si="5"/>
        <v>32.678873470649037</v>
      </c>
      <c r="E625" s="130">
        <f t="shared" si="5"/>
        <v>260.43433602794096</v>
      </c>
      <c r="F625" s="130">
        <f t="shared" si="5"/>
        <v>8843.7956130299117</v>
      </c>
      <c r="G625" s="130" t="str">
        <f t="shared" si="5"/>
        <v>NE,NA</v>
      </c>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row>
    <row r="626" spans="1:36" ht="15.75" customHeight="1" x14ac:dyDescent="0.45">
      <c r="A626" s="8"/>
      <c r="B626" s="8"/>
      <c r="C626" s="8"/>
      <c r="D626" s="8"/>
      <c r="E626" s="8"/>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row>
    <row r="627" spans="1:36" ht="15.75" customHeight="1" x14ac:dyDescent="0.45">
      <c r="A627" s="8"/>
      <c r="B627" s="8"/>
      <c r="C627" s="8"/>
      <c r="D627" s="8"/>
      <c r="E627" s="8"/>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row>
    <row r="628" spans="1:36" ht="15.75" customHeight="1" x14ac:dyDescent="0.45">
      <c r="A628" s="401" t="s">
        <v>1959</v>
      </c>
      <c r="B628" s="400"/>
      <c r="C628" s="131"/>
      <c r="D628" s="131"/>
      <c r="E628" s="131"/>
      <c r="F628" s="131"/>
      <c r="G628" s="131"/>
      <c r="H628" s="132" t="s">
        <v>1496</v>
      </c>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row>
    <row r="629" spans="1:36" ht="15.75" customHeight="1" x14ac:dyDescent="0.45">
      <c r="A629" s="152" t="s">
        <v>1805</v>
      </c>
      <c r="B629" s="111"/>
      <c r="C629" s="131"/>
      <c r="D629" s="131"/>
      <c r="E629" s="131"/>
      <c r="F629" s="131"/>
      <c r="G629" s="131"/>
      <c r="H629" s="132" t="s">
        <v>1497</v>
      </c>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row>
    <row r="630" spans="1:36" ht="15.75" customHeight="1" x14ac:dyDescent="0.45">
      <c r="A630" s="131"/>
      <c r="B630" s="131"/>
      <c r="C630" s="131"/>
      <c r="D630" s="131"/>
      <c r="E630" s="131"/>
      <c r="F630" s="131"/>
      <c r="G630" s="131"/>
      <c r="H630" s="132" t="s">
        <v>1498</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row>
    <row r="631" spans="1:36" ht="15.75" customHeight="1" x14ac:dyDescent="0.45">
      <c r="A631" s="131"/>
      <c r="B631" s="131"/>
      <c r="C631" s="131"/>
      <c r="D631" s="131"/>
      <c r="E631" s="131"/>
      <c r="F631" s="131"/>
      <c r="G631" s="131"/>
      <c r="H631" s="185"/>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row>
    <row r="632" spans="1:36" ht="15.75" customHeight="1" x14ac:dyDescent="0.45">
      <c r="A632" s="402" t="s">
        <v>1960</v>
      </c>
      <c r="B632" s="186" t="s">
        <v>1961</v>
      </c>
      <c r="C632" s="187" t="s">
        <v>1962</v>
      </c>
      <c r="D632" s="187" t="s">
        <v>1963</v>
      </c>
      <c r="E632" s="187" t="s">
        <v>1964</v>
      </c>
      <c r="F632" s="187" t="s">
        <v>69</v>
      </c>
      <c r="G632" s="188" t="s">
        <v>1504</v>
      </c>
      <c r="H632" s="189" t="s">
        <v>1965</v>
      </c>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row>
    <row r="633" spans="1:36" ht="15.75" customHeight="1" x14ac:dyDescent="0.45">
      <c r="A633" s="403"/>
      <c r="B633" s="404" t="s">
        <v>1506</v>
      </c>
      <c r="C633" s="405"/>
      <c r="D633" s="405"/>
      <c r="E633" s="405"/>
      <c r="F633" s="405"/>
      <c r="G633" s="405"/>
      <c r="H633" s="406"/>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row>
    <row r="634" spans="1:36" ht="15.75" customHeight="1" x14ac:dyDescent="0.45">
      <c r="A634" s="190" t="s">
        <v>1966</v>
      </c>
      <c r="B634" s="94" t="s">
        <v>1967</v>
      </c>
      <c r="C634" s="94">
        <v>6085.4102754900778</v>
      </c>
      <c r="D634" s="94">
        <v>20.32114770087135</v>
      </c>
      <c r="E634" s="94">
        <v>2.3460190219567099</v>
      </c>
      <c r="F634" s="94">
        <v>6.5483463597946603</v>
      </c>
      <c r="G634" s="94">
        <v>114.39560414851302</v>
      </c>
      <c r="H634" s="94">
        <v>0.74349333311907995</v>
      </c>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row>
    <row r="635" spans="1:36" ht="15.75" customHeight="1" x14ac:dyDescent="0.45">
      <c r="A635" s="191" t="s">
        <v>1968</v>
      </c>
      <c r="B635" s="94" t="s">
        <v>1539</v>
      </c>
      <c r="C635" s="94">
        <v>5371.8768879248346</v>
      </c>
      <c r="D635" s="104" t="s">
        <v>285</v>
      </c>
      <c r="E635" s="94">
        <v>2.3460190219567099</v>
      </c>
      <c r="F635" s="94">
        <v>6.1117899358083498</v>
      </c>
      <c r="G635" s="94">
        <v>21.695718028166269</v>
      </c>
      <c r="H635" s="104" t="s">
        <v>285</v>
      </c>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row>
    <row r="636" spans="1:36" ht="15.75" customHeight="1" x14ac:dyDescent="0.45">
      <c r="A636" s="143" t="s">
        <v>1969</v>
      </c>
      <c r="B636" s="94" t="s">
        <v>1695</v>
      </c>
      <c r="C636" s="94">
        <v>5371.8768879248346</v>
      </c>
      <c r="D636" s="104" t="s">
        <v>285</v>
      </c>
      <c r="E636" s="98">
        <v>2.3460190219567099</v>
      </c>
      <c r="F636" s="98">
        <v>6.1117899358083498</v>
      </c>
      <c r="G636" s="98">
        <v>21.695718028166269</v>
      </c>
      <c r="H636" s="104" t="s">
        <v>285</v>
      </c>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row>
    <row r="637" spans="1:36" ht="15.75" customHeight="1" x14ac:dyDescent="0.45">
      <c r="A637" s="143" t="s">
        <v>1970</v>
      </c>
      <c r="B637" s="94" t="s">
        <v>1512</v>
      </c>
      <c r="C637" s="94" t="s">
        <v>1512</v>
      </c>
      <c r="D637" s="104" t="s">
        <v>285</v>
      </c>
      <c r="E637" s="98" t="s">
        <v>1512</v>
      </c>
      <c r="F637" s="98" t="s">
        <v>1512</v>
      </c>
      <c r="G637" s="98" t="s">
        <v>1512</v>
      </c>
      <c r="H637" s="104" t="s">
        <v>285</v>
      </c>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row>
    <row r="638" spans="1:36" ht="15.75" customHeight="1" x14ac:dyDescent="0.45">
      <c r="A638" s="167" t="s">
        <v>1971</v>
      </c>
      <c r="B638" s="94" t="s">
        <v>1512</v>
      </c>
      <c r="C638" s="94" t="s">
        <v>1512</v>
      </c>
      <c r="D638" s="104" t="s">
        <v>285</v>
      </c>
      <c r="E638" s="94" t="s">
        <v>1544</v>
      </c>
      <c r="F638" s="94" t="s">
        <v>1544</v>
      </c>
      <c r="G638" s="94" t="s">
        <v>1544</v>
      </c>
      <c r="H638" s="104" t="s">
        <v>285</v>
      </c>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row>
    <row r="639" spans="1:36" ht="15.75" customHeight="1" x14ac:dyDescent="0.45">
      <c r="A639" s="191" t="s">
        <v>1972</v>
      </c>
      <c r="B639" s="104" t="s">
        <v>285</v>
      </c>
      <c r="C639" s="94">
        <v>74.571839999999995</v>
      </c>
      <c r="D639" s="94">
        <v>5.5928880000000003</v>
      </c>
      <c r="E639" s="94" t="s">
        <v>1537</v>
      </c>
      <c r="F639" s="94" t="s">
        <v>1537</v>
      </c>
      <c r="G639" s="94" t="s">
        <v>1537</v>
      </c>
      <c r="H639" s="104" t="s">
        <v>285</v>
      </c>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row>
    <row r="640" spans="1:36" ht="15.75" customHeight="1" x14ac:dyDescent="0.45">
      <c r="A640" s="192" t="s">
        <v>1973</v>
      </c>
      <c r="B640" s="104" t="s">
        <v>285</v>
      </c>
      <c r="C640" s="94">
        <v>74.571839999999995</v>
      </c>
      <c r="D640" s="94">
        <v>5.5928880000000003</v>
      </c>
      <c r="E640" s="98" t="s">
        <v>1512</v>
      </c>
      <c r="F640" s="98" t="s">
        <v>1512</v>
      </c>
      <c r="G640" s="98" t="s">
        <v>1512</v>
      </c>
      <c r="H640" s="104" t="s">
        <v>285</v>
      </c>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row>
    <row r="641" spans="1:36" ht="15.75" customHeight="1" x14ac:dyDescent="0.45">
      <c r="A641" s="192" t="s">
        <v>1974</v>
      </c>
      <c r="B641" s="104" t="s">
        <v>285</v>
      </c>
      <c r="C641" s="94" t="s">
        <v>1514</v>
      </c>
      <c r="D641" s="94" t="s">
        <v>1612</v>
      </c>
      <c r="E641" s="98" t="s">
        <v>1541</v>
      </c>
      <c r="F641" s="98" t="s">
        <v>1541</v>
      </c>
      <c r="G641" s="98" t="s">
        <v>1541</v>
      </c>
      <c r="H641" s="104" t="s">
        <v>285</v>
      </c>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row>
    <row r="642" spans="1:36" ht="15.75" customHeight="1" x14ac:dyDescent="0.45">
      <c r="A642" s="191" t="s">
        <v>1975</v>
      </c>
      <c r="B642" s="94" t="s">
        <v>1612</v>
      </c>
      <c r="C642" s="94" t="s">
        <v>1612</v>
      </c>
      <c r="D642" s="94" t="s">
        <v>1612</v>
      </c>
      <c r="E642" s="94" t="s">
        <v>1551</v>
      </c>
      <c r="F642" s="94" t="s">
        <v>1551</v>
      </c>
      <c r="G642" s="94" t="s">
        <v>1551</v>
      </c>
      <c r="H642" s="94" t="s">
        <v>1551</v>
      </c>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row>
    <row r="643" spans="1:36" ht="15.75" customHeight="1" x14ac:dyDescent="0.45">
      <c r="A643" s="143" t="s">
        <v>1976</v>
      </c>
      <c r="B643" s="94" t="s">
        <v>1551</v>
      </c>
      <c r="C643" s="94" t="s">
        <v>1612</v>
      </c>
      <c r="D643" s="94" t="s">
        <v>1612</v>
      </c>
      <c r="E643" s="98" t="s">
        <v>1514</v>
      </c>
      <c r="F643" s="98" t="s">
        <v>1514</v>
      </c>
      <c r="G643" s="98" t="s">
        <v>1514</v>
      </c>
      <c r="H643" s="98" t="s">
        <v>1514</v>
      </c>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row>
    <row r="644" spans="1:36" ht="15.75" customHeight="1" x14ac:dyDescent="0.45">
      <c r="A644" s="143" t="s">
        <v>1977</v>
      </c>
      <c r="B644" s="94" t="s">
        <v>1512</v>
      </c>
      <c r="C644" s="94" t="s">
        <v>1512</v>
      </c>
      <c r="D644" s="94" t="s">
        <v>1512</v>
      </c>
      <c r="E644" s="98" t="s">
        <v>1512</v>
      </c>
      <c r="F644" s="98" t="s">
        <v>1512</v>
      </c>
      <c r="G644" s="98" t="s">
        <v>1512</v>
      </c>
      <c r="H644" s="98" t="s">
        <v>1512</v>
      </c>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row>
    <row r="645" spans="1:36" ht="15.75" customHeight="1" x14ac:dyDescent="0.45">
      <c r="A645" s="191" t="s">
        <v>1978</v>
      </c>
      <c r="B645" s="104" t="s">
        <v>285</v>
      </c>
      <c r="C645" s="94">
        <v>638.961547565243</v>
      </c>
      <c r="D645" s="94">
        <v>14.72825970087135</v>
      </c>
      <c r="E645" s="94" t="s">
        <v>1619</v>
      </c>
      <c r="F645" s="94">
        <v>0.43655642398631</v>
      </c>
      <c r="G645" s="94">
        <v>49.308450064014231</v>
      </c>
      <c r="H645" s="104" t="s">
        <v>285</v>
      </c>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row>
    <row r="646" spans="1:36" ht="15.75" customHeight="1" x14ac:dyDescent="0.45">
      <c r="A646" s="143" t="s">
        <v>1979</v>
      </c>
      <c r="B646" s="104" t="s">
        <v>285</v>
      </c>
      <c r="C646" s="94">
        <v>404.26875305889797</v>
      </c>
      <c r="D646" s="94">
        <v>14.72825970087135</v>
      </c>
      <c r="E646" s="98" t="s">
        <v>1544</v>
      </c>
      <c r="F646" s="98">
        <v>0.43655642398631</v>
      </c>
      <c r="G646" s="98">
        <v>33.529746043529677</v>
      </c>
      <c r="H646" s="104" t="s">
        <v>285</v>
      </c>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row>
    <row r="647" spans="1:36" ht="15.75" customHeight="1" x14ac:dyDescent="0.45">
      <c r="A647" s="143" t="s">
        <v>1980</v>
      </c>
      <c r="B647" s="104" t="s">
        <v>285</v>
      </c>
      <c r="C647" s="94">
        <v>234.69279450634505</v>
      </c>
      <c r="D647" s="94" t="s">
        <v>1541</v>
      </c>
      <c r="E647" s="98" t="s">
        <v>1544</v>
      </c>
      <c r="F647" s="98" t="s">
        <v>1544</v>
      </c>
      <c r="G647" s="98">
        <v>15.77870402048455</v>
      </c>
      <c r="H647" s="104" t="s">
        <v>285</v>
      </c>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row>
    <row r="648" spans="1:36" ht="15.75" customHeight="1" x14ac:dyDescent="0.45">
      <c r="A648" s="143" t="s">
        <v>1981</v>
      </c>
      <c r="B648" s="104" t="s">
        <v>285</v>
      </c>
      <c r="C648" s="94" t="s">
        <v>1514</v>
      </c>
      <c r="D648" s="94" t="s">
        <v>1514</v>
      </c>
      <c r="E648" s="94" t="s">
        <v>1514</v>
      </c>
      <c r="F648" s="94" t="s">
        <v>1514</v>
      </c>
      <c r="G648" s="94" t="s">
        <v>1514</v>
      </c>
      <c r="H648" s="104" t="s">
        <v>285</v>
      </c>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row>
    <row r="649" spans="1:36" ht="15.75" customHeight="1" x14ac:dyDescent="0.45">
      <c r="A649" s="191" t="s">
        <v>1982</v>
      </c>
      <c r="B649" s="94" t="s">
        <v>1512</v>
      </c>
      <c r="C649" s="94" t="s">
        <v>1512</v>
      </c>
      <c r="D649" s="94" t="s">
        <v>1512</v>
      </c>
      <c r="E649" s="94" t="s">
        <v>1544</v>
      </c>
      <c r="F649" s="94" t="s">
        <v>1544</v>
      </c>
      <c r="G649" s="94">
        <v>43.391436056332523</v>
      </c>
      <c r="H649" s="94">
        <v>0.74349333311907995</v>
      </c>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row>
    <row r="650" spans="1:36" ht="15.75" customHeight="1" x14ac:dyDescent="0.45">
      <c r="A650" s="165" t="s">
        <v>1645</v>
      </c>
      <c r="B650" s="98" t="s">
        <v>1512</v>
      </c>
      <c r="C650" s="98" t="s">
        <v>1512</v>
      </c>
      <c r="D650" s="98" t="s">
        <v>1512</v>
      </c>
      <c r="E650" s="98" t="s">
        <v>1544</v>
      </c>
      <c r="F650" s="98" t="s">
        <v>1544</v>
      </c>
      <c r="G650" s="98">
        <v>43.391436056332523</v>
      </c>
      <c r="H650" s="98">
        <v>0.74349333311907995</v>
      </c>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row>
    <row r="651" spans="1:36" ht="15.75" customHeight="1" x14ac:dyDescent="0.45">
      <c r="A651" s="191" t="s">
        <v>1983</v>
      </c>
      <c r="B651" s="104" t="s">
        <v>285</v>
      </c>
      <c r="C651" s="104" t="s">
        <v>285</v>
      </c>
      <c r="D651" s="104" t="s">
        <v>285</v>
      </c>
      <c r="E651" s="104" t="s">
        <v>285</v>
      </c>
      <c r="F651" s="104" t="s">
        <v>285</v>
      </c>
      <c r="G651" s="104" t="s">
        <v>285</v>
      </c>
      <c r="H651" s="104" t="s">
        <v>285</v>
      </c>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row>
    <row r="652" spans="1:36" ht="15.75" customHeight="1" x14ac:dyDescent="0.45">
      <c r="A652" s="192" t="s">
        <v>1984</v>
      </c>
      <c r="B652" s="98" t="s">
        <v>1512</v>
      </c>
      <c r="C652" s="104" t="s">
        <v>285</v>
      </c>
      <c r="D652" s="104" t="s">
        <v>285</v>
      </c>
      <c r="E652" s="104" t="s">
        <v>285</v>
      </c>
      <c r="F652" s="104" t="s">
        <v>285</v>
      </c>
      <c r="G652" s="104" t="s">
        <v>285</v>
      </c>
      <c r="H652" s="104" t="s">
        <v>285</v>
      </c>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row>
    <row r="653" spans="1:36" ht="15.75" customHeight="1" x14ac:dyDescent="0.45">
      <c r="A653" s="192" t="s">
        <v>1985</v>
      </c>
      <c r="B653" s="98" t="s">
        <v>1512</v>
      </c>
      <c r="C653" s="104" t="s">
        <v>285</v>
      </c>
      <c r="D653" s="104" t="s">
        <v>285</v>
      </c>
      <c r="E653" s="104" t="s">
        <v>285</v>
      </c>
      <c r="F653" s="104" t="s">
        <v>285</v>
      </c>
      <c r="G653" s="104" t="s">
        <v>285</v>
      </c>
      <c r="H653" s="104" t="s">
        <v>285</v>
      </c>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row>
    <row r="654" spans="1:36" ht="15.75" customHeight="1" x14ac:dyDescent="0.45">
      <c r="A654" s="193" t="s">
        <v>1986</v>
      </c>
      <c r="B654" s="98" t="s">
        <v>1512</v>
      </c>
      <c r="C654" s="104" t="s">
        <v>285</v>
      </c>
      <c r="D654" s="104" t="s">
        <v>285</v>
      </c>
      <c r="E654" s="104" t="s">
        <v>285</v>
      </c>
      <c r="F654" s="104" t="s">
        <v>285</v>
      </c>
      <c r="G654" s="104" t="s">
        <v>285</v>
      </c>
      <c r="H654" s="104" t="s">
        <v>285</v>
      </c>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row>
    <row r="655" spans="1:36" ht="15.75" customHeight="1" x14ac:dyDescent="0.45">
      <c r="A655" s="8"/>
      <c r="B655" s="8"/>
      <c r="C655" s="8"/>
      <c r="D655" s="8"/>
      <c r="E655" s="8"/>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row>
    <row r="656" spans="1:36" ht="15.75" customHeight="1" x14ac:dyDescent="0.45">
      <c r="A656" s="108" t="s">
        <v>1987</v>
      </c>
      <c r="B656" s="130" t="str">
        <f t="shared" ref="B656:H656" si="6">B634</f>
        <v>NO,NE,IE,NA</v>
      </c>
      <c r="C656" s="130">
        <f t="shared" si="6"/>
        <v>6085.4102754900778</v>
      </c>
      <c r="D656" s="130">
        <f t="shared" si="6"/>
        <v>20.32114770087135</v>
      </c>
      <c r="E656" s="130">
        <f t="shared" si="6"/>
        <v>2.3460190219567099</v>
      </c>
      <c r="F656" s="130">
        <f t="shared" si="6"/>
        <v>6.5483463597946603</v>
      </c>
      <c r="G656" s="130">
        <f t="shared" si="6"/>
        <v>114.39560414851302</v>
      </c>
      <c r="H656" s="130">
        <f t="shared" si="6"/>
        <v>0.74349333311907995</v>
      </c>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row>
    <row r="657" spans="1:36" ht="15.75" customHeight="1" x14ac:dyDescent="0.45">
      <c r="A657" s="8"/>
      <c r="B657" s="8"/>
      <c r="C657" s="8"/>
      <c r="D657" s="8"/>
      <c r="E657" s="8"/>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row>
    <row r="658" spans="1:36" ht="15.75" customHeight="1" x14ac:dyDescent="0.45">
      <c r="A658" s="8"/>
      <c r="B658" s="8"/>
      <c r="C658" s="8"/>
      <c r="D658" s="8"/>
      <c r="E658" s="8"/>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1:36" ht="15.75" customHeight="1" x14ac:dyDescent="0.45">
      <c r="A659" s="108" t="s">
        <v>1988</v>
      </c>
      <c r="B659" s="194" t="s">
        <v>1989</v>
      </c>
      <c r="C659" s="194" t="s">
        <v>1990</v>
      </c>
      <c r="D659" s="194" t="s">
        <v>1991</v>
      </c>
      <c r="E659" s="194" t="s">
        <v>1992</v>
      </c>
      <c r="F659" s="194" t="s">
        <v>69</v>
      </c>
      <c r="G659" s="194" t="s">
        <v>1504</v>
      </c>
      <c r="H659" s="194" t="s">
        <v>1993</v>
      </c>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row>
    <row r="660" spans="1:36" ht="15.75" customHeight="1" x14ac:dyDescent="0.45">
      <c r="A660" s="40" t="s">
        <v>1994</v>
      </c>
      <c r="B660" s="195">
        <f t="shared" ref="B660:H660" si="7">B59</f>
        <v>6045465.5809223615</v>
      </c>
      <c r="C660" s="195">
        <f t="shared" si="7"/>
        <v>11469.42130266023</v>
      </c>
      <c r="D660" s="195">
        <f t="shared" si="7"/>
        <v>192.40870514134872</v>
      </c>
      <c r="E660" s="195">
        <f t="shared" si="7"/>
        <v>18305.749424551203</v>
      </c>
      <c r="F660" s="195">
        <f t="shared" si="7"/>
        <v>65117.178069736605</v>
      </c>
      <c r="G660" s="195">
        <f t="shared" si="7"/>
        <v>7244.4555805128311</v>
      </c>
      <c r="H660" s="195">
        <f t="shared" si="7"/>
        <v>12364.091048770906</v>
      </c>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row>
    <row r="661" spans="1:36" ht="15.75" customHeight="1" x14ac:dyDescent="0.45">
      <c r="A661" s="40" t="s">
        <v>1995</v>
      </c>
      <c r="B661" s="195">
        <f t="shared" ref="B661:D661" si="8">G402</f>
        <v>0</v>
      </c>
      <c r="C661" s="195">
        <f t="shared" si="8"/>
        <v>8.7547292278300007E-3</v>
      </c>
      <c r="D661" s="195">
        <f t="shared" si="8"/>
        <v>9.8360250666199994E-3</v>
      </c>
      <c r="E661" s="195"/>
      <c r="F661" s="196"/>
      <c r="G661" s="196"/>
      <c r="H661" s="196"/>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5.75" customHeight="1" x14ac:dyDescent="0.45">
      <c r="A662" s="40" t="s">
        <v>1996</v>
      </c>
      <c r="B662" s="195">
        <f t="shared" ref="B662:D662" si="9">B459</f>
        <v>191652.86859140763</v>
      </c>
      <c r="C662" s="195">
        <f t="shared" si="9"/>
        <v>4.4228396639999996</v>
      </c>
      <c r="D662" s="195">
        <f t="shared" si="9"/>
        <v>76.499409240516357</v>
      </c>
      <c r="E662" s="195">
        <f t="shared" ref="E662:H662" si="10">J459</f>
        <v>572.16514495327442</v>
      </c>
      <c r="F662" s="195">
        <f t="shared" si="10"/>
        <v>1557.1939910195872</v>
      </c>
      <c r="G662" s="195">
        <f t="shared" si="10"/>
        <v>5849.2197121443369</v>
      </c>
      <c r="H662" s="195">
        <f t="shared" si="10"/>
        <v>830.75987228203655</v>
      </c>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row>
    <row r="663" spans="1:36" ht="15.75" customHeight="1" x14ac:dyDescent="0.45">
      <c r="A663" s="40" t="s">
        <v>1997</v>
      </c>
      <c r="B663" s="195">
        <f t="shared" ref="B663:H663" si="11">B590</f>
        <v>7853.7090592547993</v>
      </c>
      <c r="C663" s="195">
        <f t="shared" si="11"/>
        <v>9683.8167602284338</v>
      </c>
      <c r="D663" s="195">
        <f t="shared" si="11"/>
        <v>927.61746474238998</v>
      </c>
      <c r="E663" s="195">
        <f t="shared" si="11"/>
        <v>6.1186719260000002</v>
      </c>
      <c r="F663" s="195">
        <f t="shared" si="11"/>
        <v>178.32176849999999</v>
      </c>
      <c r="G663" s="195" t="str">
        <f t="shared" si="11"/>
        <v>NA</v>
      </c>
      <c r="H663" s="195">
        <f t="shared" si="11"/>
        <v>0</v>
      </c>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row>
    <row r="664" spans="1:36" ht="15.75" customHeight="1" x14ac:dyDescent="0.45">
      <c r="A664" s="40" t="s">
        <v>1998</v>
      </c>
      <c r="B664" s="195">
        <f t="shared" ref="B664:H664" si="12">B625</f>
        <v>-753995.51839844999</v>
      </c>
      <c r="C664" s="195">
        <f t="shared" si="12"/>
        <v>531.85881719906831</v>
      </c>
      <c r="D664" s="195">
        <f t="shared" si="12"/>
        <v>32.678873470649037</v>
      </c>
      <c r="E664" s="195">
        <f t="shared" si="12"/>
        <v>260.43433602794096</v>
      </c>
      <c r="F664" s="195">
        <f t="shared" si="12"/>
        <v>8843.7956130299117</v>
      </c>
      <c r="G664" s="195" t="str">
        <f t="shared" si="12"/>
        <v>NE,NA</v>
      </c>
      <c r="H664" s="195">
        <f t="shared" si="12"/>
        <v>0</v>
      </c>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row>
    <row r="665" spans="1:36" ht="15.75" customHeight="1" x14ac:dyDescent="0.45">
      <c r="A665" s="40" t="s">
        <v>1999</v>
      </c>
      <c r="B665" s="197" t="str">
        <f t="shared" ref="B665:H665" si="13">B656</f>
        <v>NO,NE,IE,NA</v>
      </c>
      <c r="C665" s="197">
        <f t="shared" si="13"/>
        <v>6085.4102754900778</v>
      </c>
      <c r="D665" s="197">
        <f t="shared" si="13"/>
        <v>20.32114770087135</v>
      </c>
      <c r="E665" s="197">
        <f t="shared" si="13"/>
        <v>2.3460190219567099</v>
      </c>
      <c r="F665" s="197">
        <f t="shared" si="13"/>
        <v>6.5483463597946603</v>
      </c>
      <c r="G665" s="197">
        <f t="shared" si="13"/>
        <v>114.39560414851302</v>
      </c>
      <c r="H665" s="197">
        <f t="shared" si="13"/>
        <v>0.74349333311907995</v>
      </c>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row>
    <row r="666" spans="1:36" ht="15.75" customHeight="1" x14ac:dyDescent="0.45">
      <c r="A666" s="49" t="s">
        <v>2000</v>
      </c>
      <c r="B666" s="198">
        <f t="shared" ref="B666:H666" si="14">SUM(B660:B665)</f>
        <v>5490976.6401745742</v>
      </c>
      <c r="C666" s="198">
        <f t="shared" si="14"/>
        <v>27774.938749971036</v>
      </c>
      <c r="D666" s="198">
        <f t="shared" si="14"/>
        <v>1249.5354363208419</v>
      </c>
      <c r="E666" s="198">
        <f t="shared" si="14"/>
        <v>19146.813596480373</v>
      </c>
      <c r="F666" s="198">
        <f t="shared" si="14"/>
        <v>75703.037788645903</v>
      </c>
      <c r="G666" s="198">
        <f t="shared" si="14"/>
        <v>13208.070896805681</v>
      </c>
      <c r="H666" s="198">
        <f t="shared" si="14"/>
        <v>13195.594414386062</v>
      </c>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row>
    <row r="667" spans="1:36" ht="15.75" customHeight="1" x14ac:dyDescent="0.45">
      <c r="A667" s="8"/>
      <c r="B667" s="8"/>
      <c r="C667" s="8"/>
      <c r="D667" s="8"/>
      <c r="E667" s="8"/>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row>
    <row r="668" spans="1:36" ht="15.75" customHeight="1" x14ac:dyDescent="0.45">
      <c r="A668" s="108" t="s">
        <v>2001</v>
      </c>
      <c r="B668" s="108" t="s">
        <v>1806</v>
      </c>
      <c r="C668" s="108" t="s">
        <v>1807</v>
      </c>
      <c r="D668" s="108" t="s">
        <v>1808</v>
      </c>
      <c r="E668" s="108" t="s">
        <v>1809</v>
      </c>
      <c r="F668" s="199" t="s">
        <v>1810</v>
      </c>
      <c r="G668" s="199" t="s">
        <v>1811</v>
      </c>
      <c r="H668" s="199" t="s">
        <v>1812</v>
      </c>
      <c r="I668" s="199" t="s">
        <v>1813</v>
      </c>
      <c r="J668" s="199" t="s">
        <v>1814</v>
      </c>
      <c r="K668" s="199" t="s">
        <v>1815</v>
      </c>
      <c r="L668" s="199" t="s">
        <v>1816</v>
      </c>
      <c r="M668" s="199" t="s">
        <v>1817</v>
      </c>
      <c r="N668" s="199" t="s">
        <v>1818</v>
      </c>
      <c r="O668" s="199" t="s">
        <v>1819</v>
      </c>
      <c r="P668" s="199" t="s">
        <v>1820</v>
      </c>
      <c r="Q668" s="199" t="s">
        <v>1821</v>
      </c>
      <c r="R668" s="199" t="s">
        <v>1822</v>
      </c>
      <c r="S668" s="199" t="s">
        <v>1823</v>
      </c>
      <c r="T668" s="199" t="s">
        <v>1824</v>
      </c>
      <c r="U668" s="199" t="s">
        <v>2002</v>
      </c>
      <c r="V668" s="199" t="s">
        <v>1826</v>
      </c>
      <c r="W668" s="199" t="s">
        <v>2003</v>
      </c>
      <c r="X668" s="199" t="s">
        <v>2004</v>
      </c>
      <c r="Y668" s="199" t="s">
        <v>2005</v>
      </c>
      <c r="Z668" s="199" t="s">
        <v>2006</v>
      </c>
      <c r="AA668" s="199" t="s">
        <v>2007</v>
      </c>
      <c r="AB668" s="199" t="s">
        <v>2008</v>
      </c>
      <c r="AC668" s="199" t="s">
        <v>2009</v>
      </c>
      <c r="AD668" s="199" t="s">
        <v>2010</v>
      </c>
      <c r="AE668" s="199" t="s">
        <v>2011</v>
      </c>
      <c r="AF668" s="199" t="s">
        <v>2012</v>
      </c>
      <c r="AG668" s="199" t="s">
        <v>1837</v>
      </c>
      <c r="AH668" s="199" t="s">
        <v>2013</v>
      </c>
      <c r="AI668" s="199" t="s">
        <v>2014</v>
      </c>
      <c r="AJ668" s="199" t="s">
        <v>2015</v>
      </c>
    </row>
    <row r="669" spans="1:36" ht="15.75" customHeight="1" x14ac:dyDescent="0.45">
      <c r="A669" s="8" t="s">
        <v>2016</v>
      </c>
      <c r="B669" s="200">
        <f t="shared" ref="B669:C669" si="15">B467</f>
        <v>1368.879828592615</v>
      </c>
      <c r="C669" s="200">
        <f t="shared" si="15"/>
        <v>511.23099999999999</v>
      </c>
      <c r="D669" s="200">
        <v>0</v>
      </c>
      <c r="E669" s="200">
        <v>0</v>
      </c>
      <c r="F669" s="200">
        <f>F467</f>
        <v>2700.6672400000002</v>
      </c>
      <c r="G669" s="200">
        <v>0</v>
      </c>
      <c r="H669" s="200">
        <f>H467</f>
        <v>51303.730300000003</v>
      </c>
      <c r="I669" s="200">
        <v>0</v>
      </c>
      <c r="J669" s="200">
        <f>J467</f>
        <v>2108.0477999999998</v>
      </c>
      <c r="K669" s="200">
        <v>0</v>
      </c>
      <c r="L669" s="200">
        <v>0</v>
      </c>
      <c r="M669" s="200">
        <v>0</v>
      </c>
      <c r="N669" s="200">
        <v>0</v>
      </c>
      <c r="O669" s="200">
        <v>0</v>
      </c>
      <c r="P669" s="200">
        <v>0</v>
      </c>
      <c r="Q669" s="200">
        <f>Q467</f>
        <v>124.76</v>
      </c>
      <c r="R669" s="200">
        <v>0</v>
      </c>
      <c r="S669" s="200">
        <v>0</v>
      </c>
      <c r="T669" s="200">
        <v>0</v>
      </c>
      <c r="U669" s="200">
        <v>0</v>
      </c>
      <c r="V669" s="200" t="str">
        <f t="shared" ref="V669:Y669" si="16">V467</f>
        <v/>
      </c>
      <c r="W669" s="200">
        <f t="shared" si="16"/>
        <v>537.36430140833227</v>
      </c>
      <c r="X669" s="200">
        <f t="shared" si="16"/>
        <v>206.34667858055934</v>
      </c>
      <c r="Y669" s="200">
        <f t="shared" si="16"/>
        <v>9.0044223607149796</v>
      </c>
      <c r="Z669" s="200">
        <v>0</v>
      </c>
      <c r="AA669" s="200">
        <f>AA467</f>
        <v>11.369796578319169</v>
      </c>
      <c r="AB669" s="200">
        <v>0</v>
      </c>
      <c r="AC669" s="200">
        <v>0</v>
      </c>
      <c r="AD669" s="200">
        <v>0</v>
      </c>
      <c r="AE669" s="200">
        <v>0</v>
      </c>
      <c r="AF669" s="200">
        <v>0</v>
      </c>
      <c r="AG669" s="200" t="str">
        <f t="shared" ref="AG669:AJ669" si="17">AG467</f>
        <v/>
      </c>
      <c r="AH669" s="200">
        <f t="shared" si="17"/>
        <v>5917.8748952000005</v>
      </c>
      <c r="AI669" s="200">
        <f t="shared" si="17"/>
        <v>513.18586763019005</v>
      </c>
      <c r="AJ669" s="200">
        <f t="shared" si="17"/>
        <v>28.289339760640001</v>
      </c>
    </row>
    <row r="670" spans="1:36" ht="15.75" customHeight="1" x14ac:dyDescent="0.45">
      <c r="A670" s="8" t="s">
        <v>2017</v>
      </c>
      <c r="B670" s="8">
        <f t="shared" ref="B670:T670" si="18">B669*IFERROR(INDEX($H$693:$H$899,MATCH(B668,$A$693:$A$899,0),1),INDEX($H$693:$H$899,MATCH(B668,$B$693:$B$899,0),1))/1000</f>
        <v>16974.109874548427</v>
      </c>
      <c r="C670" s="8">
        <f t="shared" si="18"/>
        <v>346.103387</v>
      </c>
      <c r="D670" s="8">
        <f t="shared" si="18"/>
        <v>0</v>
      </c>
      <c r="E670" s="8">
        <f t="shared" si="18"/>
        <v>0</v>
      </c>
      <c r="F670" s="8">
        <f t="shared" si="18"/>
        <v>8561.1151508000003</v>
      </c>
      <c r="G670" s="8">
        <f t="shared" si="18"/>
        <v>0</v>
      </c>
      <c r="H670" s="8">
        <f t="shared" si="18"/>
        <v>66694.849390000003</v>
      </c>
      <c r="I670" s="8">
        <f t="shared" si="18"/>
        <v>0</v>
      </c>
      <c r="J670" s="8">
        <f t="shared" si="18"/>
        <v>10118.629439999999</v>
      </c>
      <c r="K670" s="8">
        <f t="shared" si="18"/>
        <v>0</v>
      </c>
      <c r="L670" s="8">
        <f t="shared" si="18"/>
        <v>0</v>
      </c>
      <c r="M670" s="8">
        <f t="shared" si="18"/>
        <v>0</v>
      </c>
      <c r="N670" s="8">
        <f t="shared" si="18"/>
        <v>0</v>
      </c>
      <c r="O670" s="8">
        <f t="shared" si="18"/>
        <v>0</v>
      </c>
      <c r="P670" s="8">
        <f t="shared" si="18"/>
        <v>0</v>
      </c>
      <c r="Q670" s="8">
        <f t="shared" si="18"/>
        <v>1005.5656000000001</v>
      </c>
      <c r="R670" s="8">
        <f t="shared" si="18"/>
        <v>0</v>
      </c>
      <c r="S670" s="8">
        <f t="shared" si="18"/>
        <v>0</v>
      </c>
      <c r="T670" s="8">
        <f t="shared" si="18"/>
        <v>0</v>
      </c>
      <c r="U670" s="8"/>
      <c r="V670" s="8"/>
      <c r="W670" s="8">
        <f t="shared" ref="W670:AA670" si="19">W669*IFERROR(INDEX($H$693:$H$899,MATCH(W668,$A$693:$A$899,0),1),INDEX($H$693:$H$899,MATCH(W668,$B$693:$B$899,0),1))/1000</f>
        <v>3562.7253183372432</v>
      </c>
      <c r="X670" s="8">
        <f t="shared" si="19"/>
        <v>2290.4481322442089</v>
      </c>
      <c r="Y670" s="8">
        <f t="shared" si="19"/>
        <v>80.139359010363322</v>
      </c>
      <c r="Z670" s="8">
        <f t="shared" si="19"/>
        <v>0</v>
      </c>
      <c r="AA670" s="8">
        <f t="shared" si="19"/>
        <v>108.46785935716488</v>
      </c>
      <c r="AB670" s="8">
        <v>0</v>
      </c>
      <c r="AC670" s="8">
        <v>0</v>
      </c>
      <c r="AD670" s="8">
        <f t="shared" ref="AD670:AE670" si="20">AD669*IFERROR(INDEX($H$693:$H$899,MATCH(AD668,$A$693:$A$899,0),1),INDEX($H$693:$H$899,MATCH(AD668,$B$693:$B$899,0),1))/1000</f>
        <v>0</v>
      </c>
      <c r="AE670" s="8">
        <f t="shared" si="20"/>
        <v>0</v>
      </c>
      <c r="AF670" s="8">
        <v>0</v>
      </c>
      <c r="AG670" s="8">
        <v>0</v>
      </c>
      <c r="AH670" s="200">
        <f>AH669</f>
        <v>5917.8748952000005</v>
      </c>
      <c r="AI670" s="8">
        <f t="shared" ref="AI670:AJ670" si="21">AI669*IFERROR(INDEX($H$693:$H$899,MATCH(AI668,$A$693:$A$899,0),1),INDEX($H$693:$H$899,MATCH(AI668,$B$693:$B$899,0),1))/1000</f>
        <v>12059.867889309466</v>
      </c>
      <c r="AJ670" s="8">
        <f t="shared" si="21"/>
        <v>455.45837014630399</v>
      </c>
    </row>
    <row r="671" spans="1:36" ht="15.75" customHeight="1" x14ac:dyDescent="0.45">
      <c r="A671" s="8"/>
      <c r="B671" s="8"/>
      <c r="C671" s="8"/>
      <c r="D671" s="8"/>
      <c r="E671" s="8"/>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row>
    <row r="672" spans="1:36" ht="15.75" customHeight="1" x14ac:dyDescent="0.45">
      <c r="A672" s="49" t="s">
        <v>2000</v>
      </c>
      <c r="B672" s="49">
        <f>SUM(B670:AJ670)</f>
        <v>128175.35466595317</v>
      </c>
      <c r="C672" s="8"/>
      <c r="D672" s="8"/>
      <c r="E672" s="8"/>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row>
    <row r="673" spans="1:36" ht="15.75" customHeight="1" x14ac:dyDescent="0.45">
      <c r="A673" s="8"/>
      <c r="B673" s="8"/>
      <c r="C673" s="8"/>
      <c r="D673" s="8"/>
      <c r="E673" s="8"/>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row>
    <row r="674" spans="1:36" ht="15.75" customHeight="1" x14ac:dyDescent="0.45">
      <c r="A674" s="108" t="s">
        <v>2018</v>
      </c>
      <c r="B674" s="194" t="s">
        <v>2019</v>
      </c>
      <c r="C674" s="194" t="s">
        <v>2020</v>
      </c>
      <c r="D674" s="194" t="s">
        <v>2021</v>
      </c>
      <c r="E674" s="194" t="s">
        <v>2022</v>
      </c>
      <c r="F674" s="194" t="s">
        <v>69</v>
      </c>
      <c r="G674" s="194" t="s">
        <v>1504</v>
      </c>
      <c r="H674" s="194" t="s">
        <v>2023</v>
      </c>
      <c r="I674" s="194" t="s">
        <v>1416</v>
      </c>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row>
    <row r="675" spans="1:36" ht="15.75" customHeight="1" x14ac:dyDescent="0.45">
      <c r="A675" s="8" t="s">
        <v>2024</v>
      </c>
      <c r="B675" s="33">
        <f>B666/1000</f>
        <v>5490.9766401745746</v>
      </c>
      <c r="C675" s="8">
        <f>C666*H694/1000</f>
        <v>777.69828499918901</v>
      </c>
      <c r="D675" s="8">
        <f>D666*H696/1000</f>
        <v>331.12689062502312</v>
      </c>
      <c r="E675" s="8">
        <f>E666*C905/1000</f>
        <v>-157.00387149113905</v>
      </c>
      <c r="F675" s="2">
        <f>F666*C904/1000</f>
        <v>136.26546801956263</v>
      </c>
      <c r="G675" s="2">
        <f>G666*C903/1000</f>
        <v>66.040354484028398</v>
      </c>
      <c r="H675" s="2">
        <f>C908/1000</f>
        <v>0</v>
      </c>
      <c r="I675" s="2">
        <f>B672/1000</f>
        <v>128.17535466595317</v>
      </c>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row>
    <row r="676" spans="1:36" ht="15.75" customHeight="1" x14ac:dyDescent="0.45">
      <c r="A676" s="8"/>
      <c r="B676" s="8"/>
      <c r="C676" s="8"/>
      <c r="D676" s="8"/>
      <c r="E676" s="8"/>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row>
    <row r="677" spans="1:36" ht="15.75" customHeight="1" x14ac:dyDescent="0.45">
      <c r="A677" s="201" t="s">
        <v>2025</v>
      </c>
      <c r="B677" s="202">
        <f>SUM(B675:I675)</f>
        <v>6773.2791214771923</v>
      </c>
      <c r="C677" s="8"/>
      <c r="D677" s="8"/>
      <c r="E677" s="8"/>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row>
    <row r="678" spans="1:36" ht="15.75" customHeight="1" x14ac:dyDescent="0.45">
      <c r="A678" s="49"/>
      <c r="B678" s="33"/>
      <c r="C678" s="8"/>
      <c r="D678" s="8"/>
      <c r="E678" s="8"/>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row>
    <row r="679" spans="1:36" ht="15.75" customHeight="1" x14ac:dyDescent="0.45">
      <c r="A679" s="49"/>
      <c r="B679" s="33"/>
      <c r="C679" s="8"/>
      <c r="D679" s="8"/>
      <c r="E679" s="8"/>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row>
    <row r="680" spans="1:36" ht="15" customHeight="1" x14ac:dyDescent="0.45">
      <c r="A680" s="2" t="s">
        <v>2026</v>
      </c>
      <c r="B680" s="8">
        <v>-911929</v>
      </c>
      <c r="C680" s="8">
        <v>332</v>
      </c>
      <c r="D680" s="8">
        <v>28</v>
      </c>
      <c r="E680" s="407" t="s">
        <v>2027</v>
      </c>
      <c r="F680" s="408"/>
      <c r="G680" s="408"/>
      <c r="H680" s="408"/>
      <c r="I680" s="408"/>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row>
    <row r="681" spans="1:36" ht="15.75" customHeight="1" x14ac:dyDescent="0.45">
      <c r="A681" s="2" t="s">
        <v>2028</v>
      </c>
      <c r="B681" s="33">
        <f>B680/1000</f>
        <v>-911.92899999999997</v>
      </c>
      <c r="C681" s="8">
        <f>C680*H694/1000</f>
        <v>9.2959999999999994</v>
      </c>
      <c r="D681" s="8">
        <f>D680*H696/1000</f>
        <v>7.42</v>
      </c>
      <c r="E681" s="408"/>
      <c r="F681" s="408"/>
      <c r="G681" s="408"/>
      <c r="H681" s="408"/>
      <c r="I681" s="408"/>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row>
    <row r="682" spans="1:36" ht="15.75" customHeight="1" x14ac:dyDescent="0.45">
      <c r="A682" s="49"/>
      <c r="B682" s="33"/>
      <c r="C682" s="8"/>
      <c r="D682" s="8"/>
      <c r="E682" s="8"/>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row>
    <row r="683" spans="1:36" ht="15.75" customHeight="1" x14ac:dyDescent="0.45">
      <c r="A683" s="49"/>
      <c r="B683" s="33"/>
      <c r="C683" s="8"/>
      <c r="D683" s="8"/>
      <c r="E683" s="8"/>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row>
    <row r="684" spans="1:36" ht="15.75" customHeight="1" x14ac:dyDescent="0.45">
      <c r="A684" s="201" t="s">
        <v>2029</v>
      </c>
      <c r="B684" s="202">
        <f>B677-B625/1000+SUM(B681:D681)</f>
        <v>6632.0616398756429</v>
      </c>
      <c r="C684" s="8"/>
      <c r="D684" s="8"/>
      <c r="E684" s="8"/>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row>
    <row r="685" spans="1:36" ht="15.75" customHeight="1" x14ac:dyDescent="0.45">
      <c r="A685" s="49"/>
      <c r="B685" s="33"/>
      <c r="C685" s="8"/>
      <c r="D685" s="8"/>
      <c r="E685" s="8"/>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row>
    <row r="686" spans="1:36" ht="15.75" customHeight="1" x14ac:dyDescent="0.45">
      <c r="A686" s="49"/>
      <c r="B686" s="33"/>
      <c r="C686" s="8"/>
      <c r="D686" s="8"/>
      <c r="E686" s="8"/>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row>
    <row r="687" spans="1:36" ht="15.75" customHeight="1" x14ac:dyDescent="0.45">
      <c r="A687" s="49"/>
      <c r="B687" s="33"/>
      <c r="C687" s="8"/>
      <c r="D687" s="8"/>
      <c r="E687" s="8"/>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row>
    <row r="688" spans="1:36" ht="15.75" customHeight="1" x14ac:dyDescent="0.45">
      <c r="A688" s="49"/>
      <c r="B688" s="33"/>
      <c r="C688" s="8"/>
      <c r="D688" s="8"/>
      <c r="E688" s="8"/>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row>
    <row r="689" spans="1:36" ht="15.75" customHeight="1" x14ac:dyDescent="0.45">
      <c r="A689" s="203" t="s">
        <v>2030</v>
      </c>
      <c r="B689" s="204"/>
      <c r="C689" s="204"/>
      <c r="D689" s="204"/>
      <c r="E689" s="204"/>
      <c r="F689" s="204"/>
      <c r="G689" s="204"/>
      <c r="H689" s="204"/>
      <c r="I689" s="204"/>
      <c r="J689" s="204"/>
      <c r="K689" s="204"/>
      <c r="L689" s="204"/>
      <c r="M689" s="204"/>
      <c r="N689" s="204"/>
      <c r="O689" s="2"/>
      <c r="P689" s="2"/>
      <c r="Q689" s="2"/>
      <c r="R689" s="2"/>
      <c r="S689" s="2"/>
      <c r="T689" s="2"/>
      <c r="U689" s="2"/>
      <c r="V689" s="2"/>
      <c r="W689" s="2"/>
      <c r="X689" s="2"/>
      <c r="Y689" s="2"/>
      <c r="Z689" s="2"/>
      <c r="AA689" s="2"/>
      <c r="AB689" s="2"/>
      <c r="AC689" s="2"/>
      <c r="AD689" s="2"/>
      <c r="AE689" s="2"/>
      <c r="AF689" s="2"/>
      <c r="AG689" s="2"/>
      <c r="AH689" s="2"/>
      <c r="AI689" s="2"/>
      <c r="AJ689" s="2"/>
    </row>
    <row r="690" spans="1:36" ht="15.75" customHeight="1" x14ac:dyDescent="0.45">
      <c r="A690" s="204" t="s">
        <v>2031</v>
      </c>
      <c r="B690" s="204"/>
      <c r="C690" s="204"/>
      <c r="D690" s="204"/>
      <c r="E690" s="204"/>
      <c r="F690" s="204"/>
      <c r="G690" s="204"/>
      <c r="H690" s="204"/>
      <c r="I690" s="204"/>
      <c r="J690" s="204"/>
      <c r="K690" s="204"/>
      <c r="L690" s="204"/>
      <c r="M690" s="204"/>
      <c r="N690" s="204"/>
      <c r="O690" s="2"/>
      <c r="P690" s="2"/>
      <c r="Q690" s="2"/>
      <c r="R690" s="2"/>
      <c r="S690" s="2"/>
      <c r="T690" s="2"/>
      <c r="U690" s="2"/>
      <c r="V690" s="2"/>
      <c r="W690" s="2"/>
      <c r="X690" s="2"/>
      <c r="Y690" s="2"/>
      <c r="Z690" s="2"/>
      <c r="AA690" s="2"/>
      <c r="AB690" s="2"/>
      <c r="AC690" s="2"/>
      <c r="AD690" s="2"/>
      <c r="AE690" s="2"/>
      <c r="AF690" s="2"/>
      <c r="AG690" s="2"/>
      <c r="AH690" s="2"/>
      <c r="AI690" s="2"/>
      <c r="AJ690" s="2"/>
    </row>
    <row r="691" spans="1:36" ht="15.75" customHeight="1" x14ac:dyDescent="0.45">
      <c r="A691" s="204" t="s">
        <v>2032</v>
      </c>
      <c r="B691" s="204"/>
      <c r="C691" s="204"/>
      <c r="D691" s="204"/>
      <c r="E691" s="204"/>
      <c r="F691" s="204"/>
      <c r="G691" s="204"/>
      <c r="H691" s="204"/>
      <c r="I691" s="204"/>
      <c r="J691" s="204"/>
      <c r="K691" s="204"/>
      <c r="L691" s="204"/>
      <c r="M691" s="204"/>
      <c r="N691" s="204"/>
      <c r="O691" s="2"/>
      <c r="P691" s="2"/>
      <c r="Q691" s="2"/>
      <c r="R691" s="2"/>
      <c r="S691" s="2"/>
      <c r="T691" s="2"/>
      <c r="U691" s="2"/>
      <c r="V691" s="2"/>
      <c r="W691" s="2"/>
      <c r="X691" s="2"/>
      <c r="Y691" s="2"/>
      <c r="Z691" s="2"/>
      <c r="AA691" s="2"/>
      <c r="AB691" s="2"/>
      <c r="AC691" s="2"/>
      <c r="AD691" s="2"/>
      <c r="AE691" s="2"/>
      <c r="AF691" s="2"/>
      <c r="AG691" s="2"/>
      <c r="AH691" s="2"/>
      <c r="AI691" s="2"/>
      <c r="AJ691" s="2"/>
    </row>
    <row r="692" spans="1:36" ht="15.75" customHeight="1" x14ac:dyDescent="0.45">
      <c r="A692" s="205" t="s">
        <v>2033</v>
      </c>
      <c r="B692" s="206" t="s">
        <v>2034</v>
      </c>
      <c r="C692" s="207" t="s">
        <v>2035</v>
      </c>
      <c r="D692" s="208" t="s">
        <v>2036</v>
      </c>
      <c r="E692" s="208" t="s">
        <v>2037</v>
      </c>
      <c r="F692" s="209" t="s">
        <v>2038</v>
      </c>
      <c r="G692" s="208" t="s">
        <v>2039</v>
      </c>
      <c r="H692" s="209" t="s">
        <v>2040</v>
      </c>
      <c r="I692" s="208" t="s">
        <v>2041</v>
      </c>
      <c r="J692" s="209" t="s">
        <v>2042</v>
      </c>
      <c r="K692" s="208" t="s">
        <v>2043</v>
      </c>
      <c r="L692" s="209" t="s">
        <v>2044</v>
      </c>
      <c r="M692" s="209" t="s">
        <v>2045</v>
      </c>
      <c r="N692" s="209" t="s">
        <v>2046</v>
      </c>
      <c r="O692" s="2"/>
      <c r="P692" s="2"/>
      <c r="Q692" s="2"/>
      <c r="R692" s="2"/>
      <c r="S692" s="2"/>
      <c r="T692" s="2"/>
      <c r="U692" s="2"/>
      <c r="V692" s="2"/>
      <c r="W692" s="2"/>
      <c r="X692" s="2"/>
      <c r="Y692" s="2"/>
      <c r="Z692" s="2"/>
      <c r="AA692" s="2"/>
      <c r="AB692" s="2"/>
      <c r="AC692" s="2"/>
      <c r="AD692" s="2"/>
      <c r="AE692" s="2"/>
      <c r="AF692" s="2"/>
      <c r="AG692" s="2"/>
      <c r="AH692" s="2"/>
      <c r="AI692" s="2"/>
      <c r="AJ692" s="2"/>
    </row>
    <row r="693" spans="1:36" ht="15.75" customHeight="1" x14ac:dyDescent="0.45">
      <c r="A693" s="210" t="s">
        <v>2047</v>
      </c>
      <c r="B693" s="211" t="s">
        <v>2048</v>
      </c>
      <c r="C693" s="212" t="s">
        <v>2049</v>
      </c>
      <c r="D693" s="210" t="s">
        <v>2050</v>
      </c>
      <c r="E693" s="210" t="s">
        <v>2051</v>
      </c>
      <c r="F693" s="213">
        <v>1</v>
      </c>
      <c r="G693" s="210" t="s">
        <v>2052</v>
      </c>
      <c r="H693" s="213">
        <v>1</v>
      </c>
      <c r="I693" s="210" t="s">
        <v>2053</v>
      </c>
      <c r="J693" s="213">
        <v>1</v>
      </c>
      <c r="K693" s="210" t="s">
        <v>2054</v>
      </c>
      <c r="L693" s="213">
        <v>1</v>
      </c>
      <c r="M693" s="210" t="s">
        <v>2055</v>
      </c>
      <c r="N693" s="213">
        <v>1</v>
      </c>
      <c r="O693" s="2"/>
      <c r="P693" s="2"/>
      <c r="Q693" s="2"/>
      <c r="R693" s="2"/>
      <c r="S693" s="2"/>
      <c r="T693" s="2"/>
      <c r="U693" s="2"/>
      <c r="V693" s="2"/>
      <c r="W693" s="2"/>
      <c r="X693" s="2"/>
      <c r="Y693" s="2"/>
      <c r="Z693" s="2"/>
      <c r="AA693" s="2"/>
      <c r="AB693" s="2"/>
      <c r="AC693" s="2"/>
      <c r="AD693" s="2"/>
      <c r="AE693" s="2"/>
      <c r="AF693" s="2"/>
      <c r="AG693" s="2"/>
      <c r="AH693" s="2"/>
      <c r="AI693" s="2"/>
      <c r="AJ693" s="2"/>
    </row>
    <row r="694" spans="1:36" ht="15.75" customHeight="1" x14ac:dyDescent="0.45">
      <c r="A694" s="214" t="s">
        <v>2056</v>
      </c>
      <c r="B694" s="215" t="s">
        <v>2057</v>
      </c>
      <c r="C694" s="215" t="s">
        <v>2058</v>
      </c>
      <c r="D694" s="214" t="s">
        <v>2059</v>
      </c>
      <c r="E694" s="214" t="s">
        <v>2060</v>
      </c>
      <c r="F694" s="216">
        <v>84</v>
      </c>
      <c r="G694" s="214" t="s">
        <v>2061</v>
      </c>
      <c r="H694" s="216">
        <v>28</v>
      </c>
      <c r="I694" s="214" t="s">
        <v>2062</v>
      </c>
      <c r="J694" s="216">
        <v>67</v>
      </c>
      <c r="K694" s="214" t="s">
        <v>2063</v>
      </c>
      <c r="L694" s="216">
        <v>14</v>
      </c>
      <c r="M694" s="214" t="s">
        <v>2064</v>
      </c>
      <c r="N694" s="216">
        <v>4</v>
      </c>
      <c r="O694" s="2"/>
      <c r="P694" s="2"/>
      <c r="Q694" s="2"/>
      <c r="R694" s="2"/>
      <c r="S694" s="2"/>
      <c r="T694" s="2"/>
      <c r="U694" s="2"/>
      <c r="V694" s="2"/>
      <c r="W694" s="2"/>
      <c r="X694" s="2"/>
      <c r="Y694" s="2"/>
      <c r="Z694" s="2"/>
      <c r="AA694" s="2"/>
      <c r="AB694" s="2"/>
      <c r="AC694" s="2"/>
      <c r="AD694" s="2"/>
      <c r="AE694" s="2"/>
      <c r="AF694" s="2"/>
      <c r="AG694" s="2"/>
      <c r="AH694" s="2"/>
      <c r="AI694" s="2"/>
      <c r="AJ694" s="2"/>
    </row>
    <row r="695" spans="1:36" ht="15.75" customHeight="1" x14ac:dyDescent="0.45">
      <c r="A695" s="217" t="s">
        <v>2065</v>
      </c>
      <c r="B695" s="218" t="s">
        <v>2066</v>
      </c>
      <c r="C695" s="218" t="s">
        <v>2067</v>
      </c>
      <c r="D695" s="217" t="s">
        <v>2068</v>
      </c>
      <c r="E695" s="217" t="s">
        <v>2069</v>
      </c>
      <c r="F695" s="219">
        <v>85</v>
      </c>
      <c r="G695" s="217" t="s">
        <v>2070</v>
      </c>
      <c r="H695" s="219">
        <v>30</v>
      </c>
      <c r="I695" s="217" t="s">
        <v>2071</v>
      </c>
      <c r="J695" s="219">
        <v>68</v>
      </c>
      <c r="K695" s="217" t="s">
        <v>2072</v>
      </c>
      <c r="L695" s="219">
        <v>15</v>
      </c>
      <c r="M695" s="217" t="s">
        <v>2073</v>
      </c>
      <c r="N695" s="219">
        <v>6</v>
      </c>
      <c r="O695" s="2"/>
      <c r="P695" s="2"/>
      <c r="Q695" s="2"/>
      <c r="R695" s="2"/>
      <c r="S695" s="2"/>
      <c r="T695" s="2"/>
      <c r="U695" s="2"/>
      <c r="V695" s="2"/>
      <c r="W695" s="2"/>
      <c r="X695" s="2"/>
      <c r="Y695" s="2"/>
      <c r="Z695" s="2"/>
      <c r="AA695" s="2"/>
      <c r="AB695" s="2"/>
      <c r="AC695" s="2"/>
      <c r="AD695" s="2"/>
      <c r="AE695" s="2"/>
      <c r="AF695" s="2"/>
      <c r="AG695" s="2"/>
      <c r="AH695" s="2"/>
      <c r="AI695" s="2"/>
      <c r="AJ695" s="2"/>
    </row>
    <row r="696" spans="1:36" ht="15.75" customHeight="1" x14ac:dyDescent="0.45">
      <c r="A696" s="220" t="s">
        <v>2074</v>
      </c>
      <c r="B696" s="221" t="s">
        <v>2075</v>
      </c>
      <c r="C696" s="221" t="s">
        <v>2076</v>
      </c>
      <c r="D696" s="220" t="s">
        <v>2077</v>
      </c>
      <c r="E696" s="220" t="s">
        <v>2078</v>
      </c>
      <c r="F696" s="222">
        <v>264</v>
      </c>
      <c r="G696" s="220" t="s">
        <v>2079</v>
      </c>
      <c r="H696" s="222">
        <v>265</v>
      </c>
      <c r="I696" s="220" t="s">
        <v>2080</v>
      </c>
      <c r="J696" s="222">
        <v>277</v>
      </c>
      <c r="K696" s="220" t="s">
        <v>2081</v>
      </c>
      <c r="L696" s="222">
        <v>282</v>
      </c>
      <c r="M696" s="220" t="s">
        <v>2082</v>
      </c>
      <c r="N696" s="222">
        <v>234</v>
      </c>
      <c r="O696" s="2"/>
      <c r="P696" s="2"/>
      <c r="Q696" s="2"/>
      <c r="R696" s="2"/>
      <c r="S696" s="2"/>
      <c r="T696" s="2"/>
      <c r="U696" s="2"/>
      <c r="V696" s="2"/>
      <c r="W696" s="2"/>
      <c r="X696" s="2"/>
      <c r="Y696" s="2"/>
      <c r="Z696" s="2"/>
      <c r="AA696" s="2"/>
      <c r="AB696" s="2"/>
      <c r="AC696" s="2"/>
      <c r="AD696" s="2"/>
      <c r="AE696" s="2"/>
      <c r="AF696" s="2"/>
      <c r="AG696" s="2"/>
      <c r="AH696" s="2"/>
      <c r="AI696" s="2"/>
      <c r="AJ696" s="2"/>
    </row>
    <row r="697" spans="1:36" ht="15.75" customHeight="1" x14ac:dyDescent="0.45">
      <c r="A697" s="210" t="s">
        <v>2083</v>
      </c>
      <c r="B697" s="211" t="s">
        <v>2084</v>
      </c>
      <c r="C697" s="223">
        <v>45</v>
      </c>
      <c r="D697" s="224">
        <v>0.26</v>
      </c>
      <c r="E697" s="210" t="s">
        <v>2085</v>
      </c>
      <c r="F697" s="213">
        <v>6900</v>
      </c>
      <c r="G697" s="210" t="s">
        <v>2086</v>
      </c>
      <c r="H697" s="213">
        <v>4660</v>
      </c>
      <c r="I697" s="210" t="s">
        <v>2087</v>
      </c>
      <c r="J697" s="213">
        <v>6890</v>
      </c>
      <c r="K697" s="210" t="s">
        <v>2088</v>
      </c>
      <c r="L697" s="213">
        <v>4890</v>
      </c>
      <c r="M697" s="210" t="s">
        <v>2089</v>
      </c>
      <c r="N697" s="213">
        <v>2340</v>
      </c>
      <c r="O697" s="2"/>
      <c r="P697" s="2"/>
      <c r="Q697" s="2"/>
      <c r="R697" s="2"/>
      <c r="S697" s="2"/>
      <c r="T697" s="2"/>
      <c r="U697" s="2"/>
      <c r="V697" s="2"/>
      <c r="W697" s="2"/>
      <c r="X697" s="2"/>
      <c r="Y697" s="2"/>
      <c r="Z697" s="2"/>
      <c r="AA697" s="2"/>
      <c r="AB697" s="2"/>
      <c r="AC697" s="2"/>
      <c r="AD697" s="2"/>
      <c r="AE697" s="2"/>
      <c r="AF697" s="2"/>
      <c r="AG697" s="2"/>
      <c r="AH697" s="2"/>
      <c r="AI697" s="2"/>
      <c r="AJ697" s="2"/>
    </row>
    <row r="698" spans="1:36" ht="15.75" customHeight="1" x14ac:dyDescent="0.45">
      <c r="A698" s="214" t="s">
        <v>2090</v>
      </c>
      <c r="B698" s="215" t="s">
        <v>2091</v>
      </c>
      <c r="C698" s="225">
        <v>100</v>
      </c>
      <c r="D698" s="226">
        <v>0.32</v>
      </c>
      <c r="E698" s="214" t="s">
        <v>2092</v>
      </c>
      <c r="F698" s="227">
        <v>10800</v>
      </c>
      <c r="G698" s="214" t="s">
        <v>2093</v>
      </c>
      <c r="H698" s="227">
        <v>10200</v>
      </c>
      <c r="I698" s="214" t="s">
        <v>2094</v>
      </c>
      <c r="J698" s="227">
        <v>11300</v>
      </c>
      <c r="K698" s="214" t="s">
        <v>2095</v>
      </c>
      <c r="L698" s="227">
        <v>11000</v>
      </c>
      <c r="M698" s="214" t="s">
        <v>2096</v>
      </c>
      <c r="N698" s="216">
        <v>8450</v>
      </c>
      <c r="O698" s="2"/>
      <c r="P698" s="2"/>
      <c r="Q698" s="2"/>
      <c r="R698" s="2"/>
      <c r="S698" s="2"/>
      <c r="T698" s="2"/>
      <c r="U698" s="2"/>
      <c r="V698" s="2"/>
      <c r="W698" s="2"/>
      <c r="X698" s="2"/>
      <c r="Y698" s="2"/>
      <c r="Z698" s="2"/>
      <c r="AA698" s="2"/>
      <c r="AB698" s="2"/>
      <c r="AC698" s="2"/>
      <c r="AD698" s="2"/>
      <c r="AE698" s="2"/>
      <c r="AF698" s="2"/>
      <c r="AG698" s="2"/>
      <c r="AH698" s="2"/>
      <c r="AI698" s="2"/>
      <c r="AJ698" s="2"/>
    </row>
    <row r="699" spans="1:36" ht="15.75" customHeight="1" x14ac:dyDescent="0.45">
      <c r="A699" s="217" t="s">
        <v>2097</v>
      </c>
      <c r="B699" s="218" t="s">
        <v>2098</v>
      </c>
      <c r="C699" s="228">
        <v>640</v>
      </c>
      <c r="D699" s="229">
        <v>0.25</v>
      </c>
      <c r="E699" s="217" t="s">
        <v>2099</v>
      </c>
      <c r="F699" s="230">
        <v>10900</v>
      </c>
      <c r="G699" s="217" t="s">
        <v>2100</v>
      </c>
      <c r="H699" s="230">
        <v>13900</v>
      </c>
      <c r="I699" s="217" t="s">
        <v>2101</v>
      </c>
      <c r="J699" s="230">
        <v>11700</v>
      </c>
      <c r="K699" s="217" t="s">
        <v>2102</v>
      </c>
      <c r="L699" s="230">
        <v>14200</v>
      </c>
      <c r="M699" s="217" t="s">
        <v>2103</v>
      </c>
      <c r="N699" s="230">
        <v>15900</v>
      </c>
      <c r="O699" s="2"/>
      <c r="P699" s="2"/>
      <c r="Q699" s="2"/>
      <c r="R699" s="2"/>
      <c r="S699" s="2"/>
      <c r="T699" s="2"/>
      <c r="U699" s="2"/>
      <c r="V699" s="2"/>
      <c r="W699" s="2"/>
      <c r="X699" s="2"/>
      <c r="Y699" s="2"/>
      <c r="Z699" s="2"/>
      <c r="AA699" s="2"/>
      <c r="AB699" s="2"/>
      <c r="AC699" s="2"/>
      <c r="AD699" s="2"/>
      <c r="AE699" s="2"/>
      <c r="AF699" s="2"/>
      <c r="AG699" s="2"/>
      <c r="AH699" s="2"/>
      <c r="AI699" s="2"/>
      <c r="AJ699" s="2"/>
    </row>
    <row r="700" spans="1:36" ht="15.75" customHeight="1" x14ac:dyDescent="0.45">
      <c r="A700" s="214" t="s">
        <v>2104</v>
      </c>
      <c r="B700" s="231" t="s">
        <v>2105</v>
      </c>
      <c r="C700" s="232">
        <v>85</v>
      </c>
      <c r="D700" s="226">
        <v>0.3</v>
      </c>
      <c r="E700" s="214" t="s">
        <v>2106</v>
      </c>
      <c r="F700" s="216">
        <v>6490</v>
      </c>
      <c r="G700" s="214" t="s">
        <v>2107</v>
      </c>
      <c r="H700" s="216">
        <v>5820</v>
      </c>
      <c r="I700" s="214" t="s">
        <v>2108</v>
      </c>
      <c r="J700" s="216">
        <v>6730</v>
      </c>
      <c r="K700" s="214" t="s">
        <v>2109</v>
      </c>
      <c r="L700" s="216">
        <v>6250</v>
      </c>
      <c r="M700" s="214" t="s">
        <v>2110</v>
      </c>
      <c r="N700" s="216">
        <v>4470</v>
      </c>
      <c r="O700" s="2"/>
      <c r="P700" s="2"/>
      <c r="Q700" s="2"/>
      <c r="R700" s="2"/>
      <c r="S700" s="2"/>
      <c r="T700" s="2"/>
      <c r="U700" s="2"/>
      <c r="V700" s="2"/>
      <c r="W700" s="2"/>
      <c r="X700" s="2"/>
      <c r="Y700" s="2"/>
      <c r="Z700" s="2"/>
      <c r="AA700" s="2"/>
      <c r="AB700" s="2"/>
      <c r="AC700" s="2"/>
      <c r="AD700" s="2"/>
      <c r="AE700" s="2"/>
      <c r="AF700" s="2"/>
      <c r="AG700" s="2"/>
      <c r="AH700" s="2"/>
      <c r="AI700" s="2"/>
      <c r="AJ700" s="2"/>
    </row>
    <row r="701" spans="1:36" ht="15.75" customHeight="1" x14ac:dyDescent="0.45">
      <c r="A701" s="217" t="s">
        <v>2111</v>
      </c>
      <c r="B701" s="233" t="s">
        <v>2112</v>
      </c>
      <c r="C701" s="228">
        <v>190</v>
      </c>
      <c r="D701" s="229">
        <v>0.31</v>
      </c>
      <c r="E701" s="217" t="s">
        <v>2113</v>
      </c>
      <c r="F701" s="219">
        <v>7710</v>
      </c>
      <c r="G701" s="217" t="s">
        <v>2114</v>
      </c>
      <c r="H701" s="219">
        <v>8590</v>
      </c>
      <c r="I701" s="217" t="s">
        <v>2115</v>
      </c>
      <c r="J701" s="219">
        <v>8190</v>
      </c>
      <c r="K701" s="217" t="s">
        <v>2116</v>
      </c>
      <c r="L701" s="219">
        <v>9020</v>
      </c>
      <c r="M701" s="217" t="s">
        <v>2117</v>
      </c>
      <c r="N701" s="219">
        <v>8550</v>
      </c>
      <c r="O701" s="2"/>
      <c r="P701" s="2"/>
      <c r="Q701" s="2"/>
      <c r="R701" s="2"/>
      <c r="S701" s="2"/>
      <c r="T701" s="2"/>
      <c r="U701" s="2"/>
      <c r="V701" s="2"/>
      <c r="W701" s="2"/>
      <c r="X701" s="2"/>
      <c r="Y701" s="2"/>
      <c r="Z701" s="2"/>
      <c r="AA701" s="2"/>
      <c r="AB701" s="2"/>
      <c r="AC701" s="2"/>
      <c r="AD701" s="2"/>
      <c r="AE701" s="2"/>
      <c r="AF701" s="2"/>
      <c r="AG701" s="2"/>
      <c r="AH701" s="2"/>
      <c r="AI701" s="2"/>
      <c r="AJ701" s="2"/>
    </row>
    <row r="702" spans="1:36" ht="15.75" customHeight="1" x14ac:dyDescent="0.45">
      <c r="A702" s="220" t="s">
        <v>2118</v>
      </c>
      <c r="B702" s="234" t="s">
        <v>2119</v>
      </c>
      <c r="C702" s="235">
        <v>1020</v>
      </c>
      <c r="D702" s="236">
        <v>0.2</v>
      </c>
      <c r="E702" s="220" t="s">
        <v>2120</v>
      </c>
      <c r="F702" s="222">
        <v>5860</v>
      </c>
      <c r="G702" s="220" t="s">
        <v>2121</v>
      </c>
      <c r="H702" s="222">
        <v>7670</v>
      </c>
      <c r="I702" s="220" t="s">
        <v>2122</v>
      </c>
      <c r="J702" s="222">
        <v>6310</v>
      </c>
      <c r="K702" s="220" t="s">
        <v>2123</v>
      </c>
      <c r="L702" s="222">
        <v>7810</v>
      </c>
      <c r="M702" s="220" t="s">
        <v>2124</v>
      </c>
      <c r="N702" s="222">
        <v>8980</v>
      </c>
      <c r="O702" s="2"/>
      <c r="P702" s="2"/>
      <c r="Q702" s="2"/>
      <c r="R702" s="2"/>
      <c r="S702" s="2"/>
      <c r="T702" s="2"/>
      <c r="U702" s="2"/>
      <c r="V702" s="2"/>
      <c r="W702" s="2"/>
      <c r="X702" s="2"/>
      <c r="Y702" s="2"/>
      <c r="Z702" s="2"/>
      <c r="AA702" s="2"/>
      <c r="AB702" s="2"/>
      <c r="AC702" s="2"/>
      <c r="AD702" s="2"/>
      <c r="AE702" s="2"/>
      <c r="AF702" s="2"/>
      <c r="AG702" s="2"/>
      <c r="AH702" s="2"/>
      <c r="AI702" s="2"/>
      <c r="AJ702" s="2"/>
    </row>
    <row r="703" spans="1:36" ht="15.75" customHeight="1" x14ac:dyDescent="0.45">
      <c r="A703" s="210" t="s">
        <v>2125</v>
      </c>
      <c r="B703" s="211" t="s">
        <v>2126</v>
      </c>
      <c r="C703" s="223">
        <v>1.7</v>
      </c>
      <c r="D703" s="224">
        <v>0.15</v>
      </c>
      <c r="E703" s="210" t="s">
        <v>2127</v>
      </c>
      <c r="F703" s="213">
        <v>543</v>
      </c>
      <c r="G703" s="210" t="s">
        <v>2128</v>
      </c>
      <c r="H703" s="213">
        <v>148</v>
      </c>
      <c r="I703" s="210" t="s">
        <v>2129</v>
      </c>
      <c r="J703" s="213">
        <v>192</v>
      </c>
      <c r="K703" s="210" t="s">
        <v>2130</v>
      </c>
      <c r="L703" s="213">
        <v>26</v>
      </c>
      <c r="M703" s="210" t="s">
        <v>2131</v>
      </c>
      <c r="N703" s="213">
        <v>20</v>
      </c>
      <c r="O703" s="2"/>
      <c r="P703" s="2"/>
      <c r="Q703" s="2"/>
      <c r="R703" s="2"/>
      <c r="S703" s="2"/>
      <c r="T703" s="2"/>
      <c r="U703" s="2"/>
      <c r="V703" s="2"/>
      <c r="W703" s="2"/>
      <c r="X703" s="2"/>
      <c r="Y703" s="2"/>
      <c r="Z703" s="2"/>
      <c r="AA703" s="2"/>
      <c r="AB703" s="2"/>
      <c r="AC703" s="2"/>
      <c r="AD703" s="2"/>
      <c r="AE703" s="2"/>
      <c r="AF703" s="2"/>
      <c r="AG703" s="2"/>
      <c r="AH703" s="2"/>
      <c r="AI703" s="2"/>
      <c r="AJ703" s="2"/>
    </row>
    <row r="704" spans="1:36" ht="15.75" customHeight="1" x14ac:dyDescent="0.45">
      <c r="A704" s="214" t="s">
        <v>2132</v>
      </c>
      <c r="B704" s="215" t="s">
        <v>2133</v>
      </c>
      <c r="C704" s="232">
        <v>11.9</v>
      </c>
      <c r="D704" s="226">
        <v>0.21</v>
      </c>
      <c r="E704" s="214" t="s">
        <v>2134</v>
      </c>
      <c r="F704" s="216">
        <v>5280</v>
      </c>
      <c r="G704" s="214" t="s">
        <v>2135</v>
      </c>
      <c r="H704" s="216">
        <v>1760</v>
      </c>
      <c r="I704" s="214" t="s">
        <v>2136</v>
      </c>
      <c r="J704" s="216">
        <v>4200</v>
      </c>
      <c r="K704" s="214" t="s">
        <v>2137</v>
      </c>
      <c r="L704" s="216">
        <v>832</v>
      </c>
      <c r="M704" s="214" t="s">
        <v>2138</v>
      </c>
      <c r="N704" s="216">
        <v>262</v>
      </c>
      <c r="O704" s="2"/>
      <c r="P704" s="2"/>
      <c r="Q704" s="2"/>
      <c r="R704" s="2"/>
      <c r="S704" s="2"/>
      <c r="T704" s="2"/>
      <c r="U704" s="2"/>
      <c r="V704" s="2"/>
      <c r="W704" s="2"/>
      <c r="X704" s="2"/>
      <c r="Y704" s="2"/>
      <c r="Z704" s="2"/>
      <c r="AA704" s="2"/>
      <c r="AB704" s="2"/>
      <c r="AC704" s="2"/>
      <c r="AD704" s="2"/>
      <c r="AE704" s="2"/>
      <c r="AF704" s="2"/>
      <c r="AG704" s="2"/>
      <c r="AH704" s="2"/>
      <c r="AI704" s="2"/>
      <c r="AJ704" s="2"/>
    </row>
    <row r="705" spans="1:36" ht="15.75" customHeight="1" x14ac:dyDescent="0.45">
      <c r="A705" s="217" t="s">
        <v>2139</v>
      </c>
      <c r="B705" s="233" t="s">
        <v>2140</v>
      </c>
      <c r="C705" s="237">
        <v>1</v>
      </c>
      <c r="D705" s="229">
        <v>0.17</v>
      </c>
      <c r="E705" s="217" t="s">
        <v>2141</v>
      </c>
      <c r="F705" s="219">
        <v>218</v>
      </c>
      <c r="G705" s="217" t="s">
        <v>2142</v>
      </c>
      <c r="H705" s="219">
        <v>59</v>
      </c>
      <c r="I705" s="217" t="s">
        <v>2143</v>
      </c>
      <c r="J705" s="219">
        <v>70</v>
      </c>
      <c r="K705" s="217" t="s">
        <v>2144</v>
      </c>
      <c r="L705" s="219">
        <v>10</v>
      </c>
      <c r="M705" s="217" t="s">
        <v>2145</v>
      </c>
      <c r="N705" s="219">
        <v>8</v>
      </c>
      <c r="O705" s="2"/>
      <c r="P705" s="2"/>
      <c r="Q705" s="2"/>
      <c r="R705" s="2"/>
      <c r="S705" s="2"/>
      <c r="T705" s="2"/>
      <c r="U705" s="2"/>
      <c r="V705" s="2"/>
      <c r="W705" s="2"/>
      <c r="X705" s="2"/>
      <c r="Y705" s="2"/>
      <c r="Z705" s="2"/>
      <c r="AA705" s="2"/>
      <c r="AB705" s="2"/>
      <c r="AC705" s="2"/>
      <c r="AD705" s="2"/>
      <c r="AE705" s="2"/>
      <c r="AF705" s="2"/>
      <c r="AG705" s="2"/>
      <c r="AH705" s="2"/>
      <c r="AI705" s="2"/>
      <c r="AJ705" s="2"/>
    </row>
    <row r="706" spans="1:36" ht="15.75" customHeight="1" x14ac:dyDescent="0.45">
      <c r="A706" s="214" t="s">
        <v>2146</v>
      </c>
      <c r="B706" s="231" t="s">
        <v>2147</v>
      </c>
      <c r="C706" s="232">
        <v>3.4</v>
      </c>
      <c r="D706" s="226">
        <v>0.21</v>
      </c>
      <c r="E706" s="214" t="s">
        <v>2148</v>
      </c>
      <c r="F706" s="216">
        <v>945</v>
      </c>
      <c r="G706" s="214" t="s">
        <v>2149</v>
      </c>
      <c r="H706" s="216">
        <v>258</v>
      </c>
      <c r="I706" s="214" t="s">
        <v>2150</v>
      </c>
      <c r="J706" s="216">
        <v>426</v>
      </c>
      <c r="K706" s="214" t="s">
        <v>2151</v>
      </c>
      <c r="L706" s="216">
        <v>48</v>
      </c>
      <c r="M706" s="214" t="s">
        <v>2152</v>
      </c>
      <c r="N706" s="216">
        <v>36</v>
      </c>
      <c r="O706" s="2"/>
      <c r="P706" s="2"/>
      <c r="Q706" s="2"/>
      <c r="R706" s="2"/>
      <c r="S706" s="2"/>
      <c r="T706" s="2"/>
      <c r="U706" s="2"/>
      <c r="V706" s="2"/>
      <c r="W706" s="2"/>
      <c r="X706" s="2"/>
      <c r="Y706" s="2"/>
      <c r="Z706" s="2"/>
      <c r="AA706" s="2"/>
      <c r="AB706" s="2"/>
      <c r="AC706" s="2"/>
      <c r="AD706" s="2"/>
      <c r="AE706" s="2"/>
      <c r="AF706" s="2"/>
      <c r="AG706" s="2"/>
      <c r="AH706" s="2"/>
      <c r="AI706" s="2"/>
      <c r="AJ706" s="2"/>
    </row>
    <row r="707" spans="1:36" ht="15.75" customHeight="1" x14ac:dyDescent="0.45">
      <c r="A707" s="217" t="s">
        <v>2153</v>
      </c>
      <c r="B707" s="233" t="s">
        <v>2154</v>
      </c>
      <c r="C707" s="237">
        <v>1.3</v>
      </c>
      <c r="D707" s="229">
        <v>0.15</v>
      </c>
      <c r="E707" s="217" t="s">
        <v>2155</v>
      </c>
      <c r="F707" s="219">
        <v>292</v>
      </c>
      <c r="G707" s="217" t="s">
        <v>2156</v>
      </c>
      <c r="H707" s="219">
        <v>79</v>
      </c>
      <c r="I707" s="217" t="s">
        <v>2157</v>
      </c>
      <c r="J707" s="219">
        <v>98</v>
      </c>
      <c r="K707" s="217" t="s">
        <v>2158</v>
      </c>
      <c r="L707" s="219">
        <v>14</v>
      </c>
      <c r="M707" s="217" t="s">
        <v>2159</v>
      </c>
      <c r="N707" s="219">
        <v>11</v>
      </c>
      <c r="O707" s="2"/>
      <c r="P707" s="2"/>
      <c r="Q707" s="2"/>
      <c r="R707" s="2"/>
      <c r="S707" s="2"/>
      <c r="T707" s="2"/>
      <c r="U707" s="2"/>
      <c r="V707" s="2"/>
      <c r="W707" s="2"/>
      <c r="X707" s="2"/>
      <c r="Y707" s="2"/>
      <c r="Z707" s="2"/>
      <c r="AA707" s="2"/>
      <c r="AB707" s="2"/>
      <c r="AC707" s="2"/>
      <c r="AD707" s="2"/>
      <c r="AE707" s="2"/>
      <c r="AF707" s="2"/>
      <c r="AG707" s="2"/>
      <c r="AH707" s="2"/>
      <c r="AI707" s="2"/>
      <c r="AJ707" s="2"/>
    </row>
    <row r="708" spans="1:36" ht="15.75" customHeight="1" x14ac:dyDescent="0.45">
      <c r="A708" s="214" t="s">
        <v>2160</v>
      </c>
      <c r="B708" s="231" t="s">
        <v>2161</v>
      </c>
      <c r="C708" s="232">
        <v>4</v>
      </c>
      <c r="D708" s="226">
        <v>0.23</v>
      </c>
      <c r="E708" s="214" t="s">
        <v>2162</v>
      </c>
      <c r="F708" s="216">
        <v>1350</v>
      </c>
      <c r="G708" s="214" t="s">
        <v>2163</v>
      </c>
      <c r="H708" s="216">
        <v>370</v>
      </c>
      <c r="I708" s="214" t="s">
        <v>2164</v>
      </c>
      <c r="J708" s="216">
        <v>659</v>
      </c>
      <c r="K708" s="214" t="s">
        <v>2165</v>
      </c>
      <c r="L708" s="216">
        <v>72</v>
      </c>
      <c r="M708" s="214" t="s">
        <v>2166</v>
      </c>
      <c r="N708" s="216">
        <v>51</v>
      </c>
      <c r="O708" s="2"/>
      <c r="P708" s="2"/>
      <c r="Q708" s="2"/>
      <c r="R708" s="2"/>
      <c r="S708" s="2"/>
      <c r="T708" s="2"/>
      <c r="U708" s="2"/>
      <c r="V708" s="2"/>
      <c r="W708" s="2"/>
      <c r="X708" s="2"/>
      <c r="Y708" s="2"/>
      <c r="Z708" s="2"/>
      <c r="AA708" s="2"/>
      <c r="AB708" s="2"/>
      <c r="AC708" s="2"/>
      <c r="AD708" s="2"/>
      <c r="AE708" s="2"/>
      <c r="AF708" s="2"/>
      <c r="AG708" s="2"/>
      <c r="AH708" s="2"/>
      <c r="AI708" s="2"/>
      <c r="AJ708" s="2"/>
    </row>
    <row r="709" spans="1:36" ht="15.75" customHeight="1" x14ac:dyDescent="0.45">
      <c r="A709" s="217" t="s">
        <v>2167</v>
      </c>
      <c r="B709" s="233" t="s">
        <v>2168</v>
      </c>
      <c r="C709" s="237">
        <v>5.9</v>
      </c>
      <c r="D709" s="229">
        <v>0.2</v>
      </c>
      <c r="E709" s="217" t="s">
        <v>2169</v>
      </c>
      <c r="F709" s="219">
        <v>1870</v>
      </c>
      <c r="G709" s="217" t="s">
        <v>2170</v>
      </c>
      <c r="H709" s="219">
        <v>527</v>
      </c>
      <c r="I709" s="217" t="s">
        <v>2171</v>
      </c>
      <c r="J709" s="219">
        <v>1120</v>
      </c>
      <c r="K709" s="217" t="s">
        <v>2172</v>
      </c>
      <c r="L709" s="219">
        <v>121</v>
      </c>
      <c r="M709" s="217" t="s">
        <v>2173</v>
      </c>
      <c r="N709" s="219">
        <v>74</v>
      </c>
      <c r="O709" s="2"/>
      <c r="P709" s="2"/>
      <c r="Q709" s="2"/>
      <c r="R709" s="2"/>
      <c r="S709" s="2"/>
      <c r="T709" s="2"/>
      <c r="U709" s="2"/>
      <c r="V709" s="2"/>
      <c r="W709" s="2"/>
      <c r="X709" s="2"/>
      <c r="Y709" s="2"/>
      <c r="Z709" s="2"/>
      <c r="AA709" s="2"/>
      <c r="AB709" s="2"/>
      <c r="AC709" s="2"/>
      <c r="AD709" s="2"/>
      <c r="AE709" s="2"/>
      <c r="AF709" s="2"/>
      <c r="AG709" s="2"/>
      <c r="AH709" s="2"/>
      <c r="AI709" s="2"/>
      <c r="AJ709" s="2"/>
    </row>
    <row r="710" spans="1:36" ht="15.75" customHeight="1" x14ac:dyDescent="0.45">
      <c r="A710" s="214" t="s">
        <v>2174</v>
      </c>
      <c r="B710" s="231" t="s">
        <v>2175</v>
      </c>
      <c r="C710" s="232">
        <v>4.3</v>
      </c>
      <c r="D710" s="226">
        <v>0.17</v>
      </c>
      <c r="E710" s="214" t="s">
        <v>2176</v>
      </c>
      <c r="F710" s="216">
        <v>1230</v>
      </c>
      <c r="G710" s="214" t="s">
        <v>2177</v>
      </c>
      <c r="H710" s="216">
        <v>338</v>
      </c>
      <c r="I710" s="214" t="s">
        <v>2178</v>
      </c>
      <c r="J710" s="216">
        <v>624</v>
      </c>
      <c r="K710" s="214" t="s">
        <v>2179</v>
      </c>
      <c r="L710" s="216">
        <v>67</v>
      </c>
      <c r="M710" s="214" t="s">
        <v>2180</v>
      </c>
      <c r="N710" s="216">
        <v>47</v>
      </c>
      <c r="O710" s="2"/>
      <c r="P710" s="2"/>
      <c r="Q710" s="2"/>
      <c r="R710" s="2"/>
      <c r="S710" s="2"/>
      <c r="T710" s="2"/>
      <c r="U710" s="2"/>
      <c r="V710" s="2"/>
      <c r="W710" s="2"/>
      <c r="X710" s="2"/>
      <c r="Y710" s="2"/>
      <c r="Z710" s="2"/>
      <c r="AA710" s="2"/>
      <c r="AB710" s="2"/>
      <c r="AC710" s="2"/>
      <c r="AD710" s="2"/>
      <c r="AE710" s="2"/>
      <c r="AF710" s="2"/>
      <c r="AG710" s="2"/>
      <c r="AH710" s="2"/>
      <c r="AI710" s="2"/>
      <c r="AJ710" s="2"/>
    </row>
    <row r="711" spans="1:36" ht="15.75" customHeight="1" x14ac:dyDescent="0.45">
      <c r="A711" s="217" t="s">
        <v>2181</v>
      </c>
      <c r="B711" s="233" t="s">
        <v>2182</v>
      </c>
      <c r="C711" s="237">
        <v>9.1999999999999993</v>
      </c>
      <c r="D711" s="229">
        <v>0.16</v>
      </c>
      <c r="E711" s="217" t="s">
        <v>2183</v>
      </c>
      <c r="F711" s="219">
        <v>2550</v>
      </c>
      <c r="G711" s="217" t="s">
        <v>2184</v>
      </c>
      <c r="H711" s="219">
        <v>782</v>
      </c>
      <c r="I711" s="217" t="s">
        <v>2185</v>
      </c>
      <c r="J711" s="219">
        <v>1850</v>
      </c>
      <c r="K711" s="217" t="s">
        <v>2186</v>
      </c>
      <c r="L711" s="219">
        <v>271</v>
      </c>
      <c r="M711" s="217" t="s">
        <v>2187</v>
      </c>
      <c r="N711" s="219">
        <v>111</v>
      </c>
      <c r="O711" s="2"/>
      <c r="P711" s="2"/>
      <c r="Q711" s="2"/>
      <c r="R711" s="2"/>
      <c r="S711" s="2"/>
      <c r="T711" s="2"/>
      <c r="U711" s="2"/>
      <c r="V711" s="2"/>
      <c r="W711" s="2"/>
      <c r="X711" s="2"/>
      <c r="Y711" s="2"/>
      <c r="Z711" s="2"/>
      <c r="AA711" s="2"/>
      <c r="AB711" s="2"/>
      <c r="AC711" s="2"/>
      <c r="AD711" s="2"/>
      <c r="AE711" s="2"/>
      <c r="AF711" s="2"/>
      <c r="AG711" s="2"/>
      <c r="AH711" s="2"/>
      <c r="AI711" s="2"/>
      <c r="AJ711" s="2"/>
    </row>
    <row r="712" spans="1:36" ht="15.75" customHeight="1" x14ac:dyDescent="0.45">
      <c r="A712" s="214" t="s">
        <v>2188</v>
      </c>
      <c r="B712" s="231" t="s">
        <v>2189</v>
      </c>
      <c r="C712" s="232">
        <v>17.2</v>
      </c>
      <c r="D712" s="226">
        <v>0.19</v>
      </c>
      <c r="E712" s="214" t="s">
        <v>2190</v>
      </c>
      <c r="F712" s="216">
        <v>5020</v>
      </c>
      <c r="G712" s="214" t="s">
        <v>2191</v>
      </c>
      <c r="H712" s="216">
        <v>1980</v>
      </c>
      <c r="I712" s="214" t="s">
        <v>2192</v>
      </c>
      <c r="J712" s="216">
        <v>4390</v>
      </c>
      <c r="K712" s="214" t="s">
        <v>2193</v>
      </c>
      <c r="L712" s="216">
        <v>1370</v>
      </c>
      <c r="M712" s="214" t="s">
        <v>2194</v>
      </c>
      <c r="N712" s="216">
        <v>356</v>
      </c>
      <c r="O712" s="2"/>
      <c r="P712" s="2"/>
      <c r="Q712" s="2"/>
      <c r="R712" s="2"/>
      <c r="S712" s="2"/>
      <c r="T712" s="2"/>
      <c r="U712" s="2"/>
      <c r="V712" s="2"/>
      <c r="W712" s="2"/>
      <c r="X712" s="2"/>
      <c r="Y712" s="2"/>
      <c r="Z712" s="2"/>
      <c r="AA712" s="2"/>
      <c r="AB712" s="2"/>
      <c r="AC712" s="2"/>
      <c r="AD712" s="2"/>
      <c r="AE712" s="2"/>
      <c r="AF712" s="2"/>
      <c r="AG712" s="2"/>
      <c r="AH712" s="2"/>
      <c r="AI712" s="2"/>
      <c r="AJ712" s="2"/>
    </row>
    <row r="713" spans="1:36" ht="15.75" customHeight="1" x14ac:dyDescent="0.45">
      <c r="A713" s="217" t="s">
        <v>2195</v>
      </c>
      <c r="B713" s="233" t="s">
        <v>2196</v>
      </c>
      <c r="C713" s="237">
        <v>1.9</v>
      </c>
      <c r="D713" s="229">
        <v>0.22</v>
      </c>
      <c r="E713" s="217" t="s">
        <v>2197</v>
      </c>
      <c r="F713" s="219">
        <v>469</v>
      </c>
      <c r="G713" s="217" t="s">
        <v>2198</v>
      </c>
      <c r="H713" s="219">
        <v>127</v>
      </c>
      <c r="I713" s="217" t="s">
        <v>2199</v>
      </c>
      <c r="J713" s="219">
        <v>170</v>
      </c>
      <c r="K713" s="217" t="s">
        <v>2200</v>
      </c>
      <c r="L713" s="219">
        <v>22</v>
      </c>
      <c r="M713" s="217" t="s">
        <v>2201</v>
      </c>
      <c r="N713" s="219">
        <v>18</v>
      </c>
      <c r="O713" s="2"/>
      <c r="P713" s="2"/>
      <c r="Q713" s="2"/>
      <c r="R713" s="2"/>
      <c r="S713" s="2"/>
      <c r="T713" s="2"/>
      <c r="U713" s="2"/>
      <c r="V713" s="2"/>
      <c r="W713" s="2"/>
      <c r="X713" s="2"/>
      <c r="Y713" s="2"/>
      <c r="Z713" s="2"/>
      <c r="AA713" s="2"/>
      <c r="AB713" s="2"/>
      <c r="AC713" s="2"/>
      <c r="AD713" s="2"/>
      <c r="AE713" s="2"/>
      <c r="AF713" s="2"/>
      <c r="AG713" s="2"/>
      <c r="AH713" s="2"/>
      <c r="AI713" s="2"/>
      <c r="AJ713" s="2"/>
    </row>
    <row r="714" spans="1:36" ht="15.75" customHeight="1" x14ac:dyDescent="0.45">
      <c r="A714" s="214" t="s">
        <v>2202</v>
      </c>
      <c r="B714" s="231" t="s">
        <v>2203</v>
      </c>
      <c r="C714" s="232">
        <v>5.9</v>
      </c>
      <c r="D714" s="226">
        <v>0.28999999999999998</v>
      </c>
      <c r="E714" s="214" t="s">
        <v>2204</v>
      </c>
      <c r="F714" s="216">
        <v>1860</v>
      </c>
      <c r="G714" s="214" t="s">
        <v>2205</v>
      </c>
      <c r="H714" s="216">
        <v>525</v>
      </c>
      <c r="I714" s="214" t="s">
        <v>2206</v>
      </c>
      <c r="J714" s="216">
        <v>1110</v>
      </c>
      <c r="K714" s="214" t="s">
        <v>2207</v>
      </c>
      <c r="L714" s="216">
        <v>120</v>
      </c>
      <c r="M714" s="214" t="s">
        <v>2208</v>
      </c>
      <c r="N714" s="216">
        <v>73</v>
      </c>
      <c r="O714" s="2"/>
      <c r="P714" s="2"/>
      <c r="Q714" s="2"/>
      <c r="R714" s="2"/>
      <c r="S714" s="2"/>
      <c r="T714" s="2"/>
      <c r="U714" s="2"/>
      <c r="V714" s="2"/>
      <c r="W714" s="2"/>
      <c r="X714" s="2"/>
      <c r="Y714" s="2"/>
      <c r="Z714" s="2"/>
      <c r="AA714" s="2"/>
      <c r="AB714" s="2"/>
      <c r="AC714" s="2"/>
      <c r="AD714" s="2"/>
      <c r="AE714" s="2"/>
      <c r="AF714" s="2"/>
      <c r="AG714" s="2"/>
      <c r="AH714" s="2"/>
      <c r="AI714" s="2"/>
      <c r="AJ714" s="2"/>
    </row>
    <row r="715" spans="1:36" ht="15.75" customHeight="1" x14ac:dyDescent="0.45">
      <c r="A715" s="238" t="s">
        <v>2209</v>
      </c>
      <c r="B715" s="238" t="s">
        <v>2210</v>
      </c>
      <c r="C715" s="239" t="s">
        <v>2211</v>
      </c>
      <c r="D715" s="240">
        <v>0.04</v>
      </c>
      <c r="E715" s="239" t="s">
        <v>2212</v>
      </c>
      <c r="F715" s="241">
        <v>5</v>
      </c>
      <c r="G715" s="239" t="s">
        <v>2213</v>
      </c>
      <c r="H715" s="241">
        <v>1</v>
      </c>
      <c r="I715" s="239" t="s">
        <v>2214</v>
      </c>
      <c r="J715" s="241">
        <v>2</v>
      </c>
      <c r="K715" s="239" t="s">
        <v>2215</v>
      </c>
      <c r="L715" s="242" t="s">
        <v>2216</v>
      </c>
      <c r="M715" s="239" t="s">
        <v>2217</v>
      </c>
      <c r="N715" s="242" t="s">
        <v>2218</v>
      </c>
      <c r="O715" s="2"/>
      <c r="P715" s="2"/>
      <c r="Q715" s="2"/>
      <c r="R715" s="2"/>
      <c r="S715" s="2"/>
      <c r="T715" s="2"/>
      <c r="U715" s="2"/>
      <c r="V715" s="2"/>
      <c r="W715" s="2"/>
      <c r="X715" s="2"/>
      <c r="Y715" s="2"/>
      <c r="Z715" s="2"/>
      <c r="AA715" s="2"/>
      <c r="AB715" s="2"/>
      <c r="AC715" s="2"/>
      <c r="AD715" s="2"/>
      <c r="AE715" s="2"/>
      <c r="AF715" s="2"/>
      <c r="AG715" s="2"/>
      <c r="AH715" s="2"/>
      <c r="AI715" s="2"/>
      <c r="AJ715" s="2"/>
    </row>
    <row r="716" spans="1:36" ht="15.75" customHeight="1" x14ac:dyDescent="0.45">
      <c r="A716" s="210" t="s">
        <v>2219</v>
      </c>
      <c r="B716" s="211" t="s">
        <v>2220</v>
      </c>
      <c r="C716" s="243">
        <v>222</v>
      </c>
      <c r="D716" s="224">
        <v>0.18</v>
      </c>
      <c r="E716" s="210" t="s">
        <v>2221</v>
      </c>
      <c r="F716" s="244">
        <v>10800</v>
      </c>
      <c r="G716" s="210" t="s">
        <v>2222</v>
      </c>
      <c r="H716" s="244">
        <v>12400</v>
      </c>
      <c r="I716" s="210" t="s">
        <v>2223</v>
      </c>
      <c r="J716" s="244">
        <v>11500</v>
      </c>
      <c r="K716" s="210" t="s">
        <v>2224</v>
      </c>
      <c r="L716" s="244">
        <v>13000</v>
      </c>
      <c r="M716" s="210" t="s">
        <v>2225</v>
      </c>
      <c r="N716" s="244">
        <v>12700</v>
      </c>
      <c r="O716" s="2"/>
      <c r="P716" s="2"/>
      <c r="Q716" s="2"/>
      <c r="R716" s="2"/>
      <c r="S716" s="2"/>
      <c r="T716" s="2"/>
      <c r="U716" s="2"/>
      <c r="V716" s="2"/>
      <c r="W716" s="2"/>
      <c r="X716" s="2"/>
      <c r="Y716" s="2"/>
      <c r="Z716" s="2"/>
      <c r="AA716" s="2"/>
      <c r="AB716" s="2"/>
      <c r="AC716" s="2"/>
      <c r="AD716" s="2"/>
      <c r="AE716" s="2"/>
      <c r="AF716" s="2"/>
      <c r="AG716" s="2"/>
      <c r="AH716" s="2"/>
      <c r="AI716" s="2"/>
      <c r="AJ716" s="2"/>
    </row>
    <row r="717" spans="1:36" ht="15.75" customHeight="1" x14ac:dyDescent="0.45">
      <c r="A717" s="214" t="s">
        <v>2226</v>
      </c>
      <c r="B717" s="215" t="s">
        <v>2227</v>
      </c>
      <c r="C717" s="232">
        <v>5.2</v>
      </c>
      <c r="D717" s="226">
        <v>0.11</v>
      </c>
      <c r="E717" s="214" t="s">
        <v>2228</v>
      </c>
      <c r="F717" s="245">
        <v>2430</v>
      </c>
      <c r="G717" s="214" t="s">
        <v>2229</v>
      </c>
      <c r="H717" s="245">
        <v>677</v>
      </c>
      <c r="I717" s="214" t="s">
        <v>2230</v>
      </c>
      <c r="J717" s="246">
        <v>1360</v>
      </c>
      <c r="K717" s="214" t="s">
        <v>2231</v>
      </c>
      <c r="L717" s="245">
        <v>145</v>
      </c>
      <c r="M717" s="214" t="s">
        <v>2232</v>
      </c>
      <c r="N717" s="245">
        <v>94</v>
      </c>
      <c r="O717" s="2"/>
      <c r="P717" s="2"/>
      <c r="Q717" s="2"/>
      <c r="R717" s="2"/>
      <c r="S717" s="2"/>
      <c r="T717" s="2"/>
      <c r="U717" s="2"/>
      <c r="V717" s="2"/>
      <c r="W717" s="2"/>
      <c r="X717" s="2"/>
      <c r="Y717" s="2"/>
      <c r="Z717" s="2"/>
      <c r="AA717" s="2"/>
      <c r="AB717" s="2"/>
      <c r="AC717" s="2"/>
      <c r="AD717" s="2"/>
      <c r="AE717" s="2"/>
      <c r="AF717" s="2"/>
      <c r="AG717" s="2"/>
      <c r="AH717" s="2"/>
      <c r="AI717" s="2"/>
      <c r="AJ717" s="2"/>
    </row>
    <row r="718" spans="1:36" ht="15.75" customHeight="1" x14ac:dyDescent="0.45">
      <c r="A718" s="217" t="s">
        <v>2233</v>
      </c>
      <c r="B718" s="218" t="s">
        <v>2234</v>
      </c>
      <c r="C718" s="237">
        <v>2.8</v>
      </c>
      <c r="D718" s="229">
        <v>0.02</v>
      </c>
      <c r="E718" s="217" t="s">
        <v>2235</v>
      </c>
      <c r="F718" s="247">
        <v>427</v>
      </c>
      <c r="G718" s="217" t="s">
        <v>2236</v>
      </c>
      <c r="H718" s="247">
        <v>116</v>
      </c>
      <c r="I718" s="217" t="s">
        <v>2237</v>
      </c>
      <c r="J718" s="247">
        <v>177</v>
      </c>
      <c r="K718" s="217" t="s">
        <v>2238</v>
      </c>
      <c r="L718" s="247">
        <v>21</v>
      </c>
      <c r="M718" s="217" t="s">
        <v>2239</v>
      </c>
      <c r="N718" s="247">
        <v>16</v>
      </c>
      <c r="O718" s="2"/>
      <c r="P718" s="2"/>
      <c r="Q718" s="2"/>
      <c r="R718" s="2"/>
      <c r="S718" s="2"/>
      <c r="T718" s="2"/>
      <c r="U718" s="2"/>
      <c r="V718" s="2"/>
      <c r="W718" s="2"/>
      <c r="X718" s="2"/>
      <c r="Y718" s="2"/>
      <c r="Z718" s="2"/>
      <c r="AA718" s="2"/>
      <c r="AB718" s="2"/>
      <c r="AC718" s="2"/>
      <c r="AD718" s="2"/>
      <c r="AE718" s="2"/>
      <c r="AF718" s="2"/>
      <c r="AG718" s="2"/>
      <c r="AH718" s="2"/>
      <c r="AI718" s="2"/>
      <c r="AJ718" s="2"/>
    </row>
    <row r="719" spans="1:36" ht="15.75" customHeight="1" x14ac:dyDescent="0.45">
      <c r="A719" s="214" t="s">
        <v>2240</v>
      </c>
      <c r="B719" s="231" t="s">
        <v>2241</v>
      </c>
      <c r="C719" s="232">
        <v>28.2</v>
      </c>
      <c r="D719" s="226">
        <v>0.23</v>
      </c>
      <c r="E719" s="214" t="s">
        <v>2242</v>
      </c>
      <c r="F719" s="245">
        <v>6090</v>
      </c>
      <c r="G719" s="214" t="s">
        <v>2243</v>
      </c>
      <c r="H719" s="246">
        <v>3170</v>
      </c>
      <c r="I719" s="214" t="s">
        <v>2244</v>
      </c>
      <c r="J719" s="246">
        <v>5800</v>
      </c>
      <c r="K719" s="214" t="s">
        <v>2245</v>
      </c>
      <c r="L719" s="245">
        <v>2980</v>
      </c>
      <c r="M719" s="214" t="s">
        <v>2246</v>
      </c>
      <c r="N719" s="245">
        <v>967</v>
      </c>
      <c r="O719" s="2"/>
      <c r="P719" s="2"/>
      <c r="Q719" s="2"/>
      <c r="R719" s="2"/>
      <c r="S719" s="2"/>
      <c r="T719" s="2"/>
      <c r="U719" s="2"/>
      <c r="V719" s="2"/>
      <c r="W719" s="2"/>
      <c r="X719" s="2"/>
      <c r="Y719" s="2"/>
      <c r="Z719" s="2"/>
      <c r="AA719" s="2"/>
      <c r="AB719" s="2"/>
      <c r="AC719" s="2"/>
      <c r="AD719" s="2"/>
      <c r="AE719" s="2"/>
      <c r="AF719" s="2"/>
      <c r="AG719" s="2"/>
      <c r="AH719" s="2"/>
      <c r="AI719" s="2"/>
      <c r="AJ719" s="2"/>
    </row>
    <row r="720" spans="1:36" ht="15.75" customHeight="1" x14ac:dyDescent="0.45">
      <c r="A720" s="217" t="s">
        <v>2247</v>
      </c>
      <c r="B720" s="233" t="s">
        <v>2248</v>
      </c>
      <c r="C720" s="237">
        <v>9.6999999999999993</v>
      </c>
      <c r="D720" s="229">
        <v>0.19</v>
      </c>
      <c r="E720" s="217" t="s">
        <v>2249</v>
      </c>
      <c r="F720" s="247">
        <v>3580</v>
      </c>
      <c r="G720" s="217" t="s">
        <v>2250</v>
      </c>
      <c r="H720" s="248">
        <v>1120</v>
      </c>
      <c r="I720" s="217" t="s">
        <v>2251</v>
      </c>
      <c r="J720" s="248">
        <v>2660</v>
      </c>
      <c r="K720" s="217" t="s">
        <v>2252</v>
      </c>
      <c r="L720" s="247">
        <v>412</v>
      </c>
      <c r="M720" s="217" t="s">
        <v>2253</v>
      </c>
      <c r="N720" s="247">
        <v>160</v>
      </c>
      <c r="O720" s="2"/>
      <c r="P720" s="2"/>
      <c r="Q720" s="2"/>
      <c r="R720" s="2"/>
      <c r="S720" s="2"/>
      <c r="T720" s="2"/>
      <c r="U720" s="2"/>
      <c r="V720" s="2"/>
      <c r="W720" s="2"/>
      <c r="X720" s="2"/>
      <c r="Y720" s="2"/>
      <c r="Z720" s="2"/>
      <c r="AA720" s="2"/>
      <c r="AB720" s="2"/>
      <c r="AC720" s="2"/>
      <c r="AD720" s="2"/>
      <c r="AE720" s="2"/>
      <c r="AF720" s="2"/>
      <c r="AG720" s="2"/>
      <c r="AH720" s="2"/>
      <c r="AI720" s="2"/>
      <c r="AJ720" s="2"/>
    </row>
    <row r="721" spans="1:36" ht="15.75" customHeight="1" x14ac:dyDescent="0.45">
      <c r="A721" s="214" t="s">
        <v>2254</v>
      </c>
      <c r="B721" s="231" t="s">
        <v>2255</v>
      </c>
      <c r="C721" s="232">
        <v>13.4</v>
      </c>
      <c r="D721" s="226">
        <v>0.16</v>
      </c>
      <c r="E721" s="214" t="s">
        <v>2256</v>
      </c>
      <c r="F721" s="245">
        <v>3710</v>
      </c>
      <c r="G721" s="214" t="s">
        <v>2257</v>
      </c>
      <c r="H721" s="246">
        <v>1300</v>
      </c>
      <c r="I721" s="214" t="s">
        <v>2258</v>
      </c>
      <c r="J721" s="246">
        <v>3050</v>
      </c>
      <c r="K721" s="214" t="s">
        <v>2259</v>
      </c>
      <c r="L721" s="245">
        <v>703</v>
      </c>
      <c r="M721" s="214" t="s">
        <v>2260</v>
      </c>
      <c r="N721" s="245">
        <v>201</v>
      </c>
      <c r="O721" s="2"/>
      <c r="P721" s="2"/>
      <c r="Q721" s="2"/>
      <c r="R721" s="2"/>
      <c r="S721" s="2"/>
      <c r="T721" s="2"/>
      <c r="U721" s="2"/>
      <c r="V721" s="2"/>
      <c r="W721" s="2"/>
      <c r="X721" s="2"/>
      <c r="Y721" s="2"/>
      <c r="Z721" s="2"/>
      <c r="AA721" s="2"/>
      <c r="AB721" s="2"/>
      <c r="AC721" s="2"/>
      <c r="AD721" s="2"/>
      <c r="AE721" s="2"/>
      <c r="AF721" s="2"/>
      <c r="AG721" s="2"/>
      <c r="AH721" s="2"/>
      <c r="AI721" s="2"/>
      <c r="AJ721" s="2"/>
    </row>
    <row r="722" spans="1:36" ht="15.75" customHeight="1" x14ac:dyDescent="0.45">
      <c r="A722" s="217" t="s">
        <v>2261</v>
      </c>
      <c r="B722" s="233" t="s">
        <v>2262</v>
      </c>
      <c r="C722" s="237">
        <v>3.5</v>
      </c>
      <c r="D722" s="229">
        <v>0.13</v>
      </c>
      <c r="E722" s="217" t="s">
        <v>2263</v>
      </c>
      <c r="F722" s="247">
        <v>1200</v>
      </c>
      <c r="G722" s="217" t="s">
        <v>2264</v>
      </c>
      <c r="H722" s="247">
        <v>328</v>
      </c>
      <c r="I722" s="217" t="s">
        <v>2265</v>
      </c>
      <c r="J722" s="247">
        <v>549</v>
      </c>
      <c r="K722" s="217" t="s">
        <v>2266</v>
      </c>
      <c r="L722" s="247">
        <v>62</v>
      </c>
      <c r="M722" s="217" t="s">
        <v>2267</v>
      </c>
      <c r="N722" s="247">
        <v>46</v>
      </c>
      <c r="O722" s="2"/>
      <c r="P722" s="2"/>
      <c r="Q722" s="2"/>
      <c r="R722" s="2"/>
      <c r="S722" s="2"/>
      <c r="T722" s="2"/>
      <c r="U722" s="2"/>
      <c r="V722" s="2"/>
      <c r="W722" s="2"/>
      <c r="X722" s="2"/>
      <c r="Y722" s="2"/>
      <c r="Z722" s="2"/>
      <c r="AA722" s="2"/>
      <c r="AB722" s="2"/>
      <c r="AC722" s="2"/>
      <c r="AD722" s="2"/>
      <c r="AE722" s="2"/>
      <c r="AF722" s="2"/>
      <c r="AG722" s="2"/>
      <c r="AH722" s="2"/>
      <c r="AI722" s="2"/>
      <c r="AJ722" s="2"/>
    </row>
    <row r="723" spans="1:36" ht="15.75" customHeight="1" x14ac:dyDescent="0.45">
      <c r="A723" s="214" t="s">
        <v>2268</v>
      </c>
      <c r="B723" s="215" t="s">
        <v>2269</v>
      </c>
      <c r="C723" s="232">
        <v>47.1</v>
      </c>
      <c r="D723" s="226">
        <v>0.16</v>
      </c>
      <c r="E723" s="214" t="s">
        <v>2270</v>
      </c>
      <c r="F723" s="245">
        <v>6940</v>
      </c>
      <c r="G723" s="214" t="s">
        <v>2271</v>
      </c>
      <c r="H723" s="246">
        <v>4800</v>
      </c>
      <c r="I723" s="214" t="s">
        <v>2272</v>
      </c>
      <c r="J723" s="246">
        <v>6960</v>
      </c>
      <c r="K723" s="214" t="s">
        <v>2273</v>
      </c>
      <c r="L723" s="245">
        <v>5060</v>
      </c>
      <c r="M723" s="214" t="s">
        <v>2274</v>
      </c>
      <c r="N723" s="246">
        <v>2500</v>
      </c>
      <c r="O723" s="2"/>
      <c r="P723" s="2"/>
      <c r="Q723" s="2"/>
      <c r="R723" s="2"/>
      <c r="S723" s="2"/>
      <c r="T723" s="2"/>
      <c r="U723" s="2"/>
      <c r="V723" s="2"/>
      <c r="W723" s="2"/>
      <c r="X723" s="2"/>
      <c r="Y723" s="2"/>
      <c r="Z723" s="2"/>
      <c r="AA723" s="2"/>
      <c r="AB723" s="2"/>
      <c r="AC723" s="2"/>
      <c r="AD723" s="2"/>
      <c r="AE723" s="2"/>
      <c r="AF723" s="2"/>
      <c r="AG723" s="2"/>
      <c r="AH723" s="2"/>
      <c r="AI723" s="2"/>
      <c r="AJ723" s="2"/>
    </row>
    <row r="724" spans="1:36" ht="15.75" customHeight="1" x14ac:dyDescent="0.45">
      <c r="A724" s="217" t="s">
        <v>2275</v>
      </c>
      <c r="B724" s="233" t="s">
        <v>2276</v>
      </c>
      <c r="C724" s="237">
        <v>0.4</v>
      </c>
      <c r="D724" s="229">
        <v>0.04</v>
      </c>
      <c r="E724" s="217" t="s">
        <v>2277</v>
      </c>
      <c r="F724" s="247">
        <v>60</v>
      </c>
      <c r="G724" s="217" t="s">
        <v>2278</v>
      </c>
      <c r="H724" s="247">
        <v>16</v>
      </c>
      <c r="I724" s="217" t="s">
        <v>2279</v>
      </c>
      <c r="J724" s="247">
        <v>18</v>
      </c>
      <c r="K724" s="217" t="s">
        <v>2280</v>
      </c>
      <c r="L724" s="247">
        <v>3</v>
      </c>
      <c r="M724" s="217" t="s">
        <v>2281</v>
      </c>
      <c r="N724" s="247">
        <v>2</v>
      </c>
      <c r="O724" s="2"/>
      <c r="P724" s="2"/>
      <c r="Q724" s="2"/>
      <c r="R724" s="2"/>
      <c r="S724" s="2"/>
      <c r="T724" s="2"/>
      <c r="U724" s="2"/>
      <c r="V724" s="2"/>
      <c r="W724" s="2"/>
      <c r="X724" s="2"/>
      <c r="Y724" s="2"/>
      <c r="Z724" s="2"/>
      <c r="AA724" s="2"/>
      <c r="AB724" s="2"/>
      <c r="AC724" s="2"/>
      <c r="AD724" s="2"/>
      <c r="AE724" s="2"/>
      <c r="AF724" s="2"/>
      <c r="AG724" s="2"/>
      <c r="AH724" s="2"/>
      <c r="AI724" s="2"/>
      <c r="AJ724" s="2"/>
    </row>
    <row r="725" spans="1:36" ht="15.75" customHeight="1" x14ac:dyDescent="0.45">
      <c r="A725" s="214" t="s">
        <v>2282</v>
      </c>
      <c r="B725" s="231" t="s">
        <v>2283</v>
      </c>
      <c r="C725" s="232">
        <v>1.5</v>
      </c>
      <c r="D725" s="226">
        <v>0.1</v>
      </c>
      <c r="E725" s="214" t="s">
        <v>2284</v>
      </c>
      <c r="F725" s="245">
        <v>506</v>
      </c>
      <c r="G725" s="214" t="s">
        <v>2285</v>
      </c>
      <c r="H725" s="245">
        <v>138</v>
      </c>
      <c r="I725" s="214" t="s">
        <v>2286</v>
      </c>
      <c r="J725" s="245">
        <v>174</v>
      </c>
      <c r="K725" s="214" t="s">
        <v>2287</v>
      </c>
      <c r="L725" s="245">
        <v>24</v>
      </c>
      <c r="M725" s="214" t="s">
        <v>2288</v>
      </c>
      <c r="N725" s="245">
        <v>19</v>
      </c>
      <c r="O725" s="2"/>
      <c r="P725" s="2"/>
      <c r="Q725" s="2"/>
      <c r="R725" s="2"/>
      <c r="S725" s="2"/>
      <c r="T725" s="2"/>
      <c r="U725" s="2"/>
      <c r="V725" s="2"/>
      <c r="W725" s="2"/>
      <c r="X725" s="2"/>
      <c r="Y725" s="2"/>
      <c r="Z725" s="2"/>
      <c r="AA725" s="2"/>
      <c r="AB725" s="2"/>
      <c r="AC725" s="2"/>
      <c r="AD725" s="2"/>
      <c r="AE725" s="2"/>
      <c r="AF725" s="2"/>
      <c r="AG725" s="2"/>
      <c r="AH725" s="2"/>
      <c r="AI725" s="2"/>
      <c r="AJ725" s="2"/>
    </row>
    <row r="726" spans="1:36" ht="15.75" customHeight="1" x14ac:dyDescent="0.45">
      <c r="A726" s="217" t="s">
        <v>2289</v>
      </c>
      <c r="B726" s="233" t="s">
        <v>2290</v>
      </c>
      <c r="C726" s="217" t="s">
        <v>2291</v>
      </c>
      <c r="D726" s="229">
        <v>0.02</v>
      </c>
      <c r="E726" s="217" t="s">
        <v>2292</v>
      </c>
      <c r="F726" s="247">
        <v>13</v>
      </c>
      <c r="G726" s="217" t="s">
        <v>2293</v>
      </c>
      <c r="H726" s="247">
        <v>4</v>
      </c>
      <c r="I726" s="217" t="s">
        <v>2294</v>
      </c>
      <c r="J726" s="247">
        <v>4</v>
      </c>
      <c r="K726" s="217" t="s">
        <v>2295</v>
      </c>
      <c r="L726" s="249" t="s">
        <v>2296</v>
      </c>
      <c r="M726" s="217" t="s">
        <v>2297</v>
      </c>
      <c r="N726" s="249" t="s">
        <v>2298</v>
      </c>
      <c r="O726" s="2"/>
      <c r="P726" s="2"/>
      <c r="Q726" s="2"/>
      <c r="R726" s="2"/>
      <c r="S726" s="2"/>
      <c r="T726" s="2"/>
      <c r="U726" s="2"/>
      <c r="V726" s="2"/>
      <c r="W726" s="2"/>
      <c r="X726" s="2"/>
      <c r="Y726" s="2"/>
      <c r="Z726" s="2"/>
      <c r="AA726" s="2"/>
      <c r="AB726" s="2"/>
      <c r="AC726" s="2"/>
      <c r="AD726" s="2"/>
      <c r="AE726" s="2"/>
      <c r="AF726" s="2"/>
      <c r="AG726" s="2"/>
      <c r="AH726" s="2"/>
      <c r="AI726" s="2"/>
      <c r="AJ726" s="2"/>
    </row>
    <row r="727" spans="1:36" ht="15.75" customHeight="1" x14ac:dyDescent="0.45">
      <c r="A727" s="214" t="s">
        <v>2299</v>
      </c>
      <c r="B727" s="231" t="s">
        <v>2300</v>
      </c>
      <c r="C727" s="232">
        <v>28.2</v>
      </c>
      <c r="D727" s="226">
        <v>0.27</v>
      </c>
      <c r="E727" s="214" t="s">
        <v>2301</v>
      </c>
      <c r="F727" s="245">
        <v>5080</v>
      </c>
      <c r="G727" s="214" t="s">
        <v>2302</v>
      </c>
      <c r="H727" s="246">
        <v>2640</v>
      </c>
      <c r="I727" s="214" t="s">
        <v>2303</v>
      </c>
      <c r="J727" s="246">
        <v>4830</v>
      </c>
      <c r="K727" s="214" t="s">
        <v>2304</v>
      </c>
      <c r="L727" s="245">
        <v>2480</v>
      </c>
      <c r="M727" s="214" t="s">
        <v>2305</v>
      </c>
      <c r="N727" s="245">
        <v>806</v>
      </c>
      <c r="O727" s="2"/>
      <c r="P727" s="2"/>
      <c r="Q727" s="2"/>
      <c r="R727" s="2"/>
      <c r="S727" s="2"/>
      <c r="T727" s="2"/>
      <c r="U727" s="2"/>
      <c r="V727" s="2"/>
      <c r="W727" s="2"/>
      <c r="X727" s="2"/>
      <c r="Y727" s="2"/>
      <c r="Z727" s="2"/>
      <c r="AA727" s="2"/>
      <c r="AB727" s="2"/>
      <c r="AC727" s="2"/>
      <c r="AD727" s="2"/>
      <c r="AE727" s="2"/>
      <c r="AF727" s="2"/>
      <c r="AG727" s="2"/>
      <c r="AH727" s="2"/>
      <c r="AI727" s="2"/>
      <c r="AJ727" s="2"/>
    </row>
    <row r="728" spans="1:36" ht="15.75" customHeight="1" x14ac:dyDescent="0.45">
      <c r="A728" s="217" t="s">
        <v>2306</v>
      </c>
      <c r="B728" s="233" t="s">
        <v>2307</v>
      </c>
      <c r="C728" s="237">
        <v>38.9</v>
      </c>
      <c r="D728" s="229">
        <v>0.26</v>
      </c>
      <c r="E728" s="217" t="s">
        <v>2308</v>
      </c>
      <c r="F728" s="247">
        <v>5360</v>
      </c>
      <c r="G728" s="217" t="s">
        <v>2309</v>
      </c>
      <c r="H728" s="248">
        <v>3350</v>
      </c>
      <c r="I728" s="217" t="s">
        <v>2310</v>
      </c>
      <c r="J728" s="248">
        <v>5280</v>
      </c>
      <c r="K728" s="217" t="s">
        <v>2311</v>
      </c>
      <c r="L728" s="247">
        <v>3440</v>
      </c>
      <c r="M728" s="217" t="s">
        <v>2312</v>
      </c>
      <c r="N728" s="248">
        <v>1460</v>
      </c>
      <c r="O728" s="2"/>
      <c r="P728" s="2"/>
      <c r="Q728" s="2"/>
      <c r="R728" s="2"/>
      <c r="S728" s="2"/>
      <c r="T728" s="2"/>
      <c r="U728" s="2"/>
      <c r="V728" s="2"/>
      <c r="W728" s="2"/>
      <c r="X728" s="2"/>
      <c r="Y728" s="2"/>
      <c r="Z728" s="2"/>
      <c r="AA728" s="2"/>
      <c r="AB728" s="2"/>
      <c r="AC728" s="2"/>
      <c r="AD728" s="2"/>
      <c r="AE728" s="2"/>
      <c r="AF728" s="2"/>
      <c r="AG728" s="2"/>
      <c r="AH728" s="2"/>
      <c r="AI728" s="2"/>
      <c r="AJ728" s="2"/>
    </row>
    <row r="729" spans="1:36" ht="15.75" customHeight="1" x14ac:dyDescent="0.45">
      <c r="A729" s="214" t="s">
        <v>2313</v>
      </c>
      <c r="B729" s="231" t="s">
        <v>2314</v>
      </c>
      <c r="C729" s="232">
        <v>13.1</v>
      </c>
      <c r="D729" s="226">
        <v>0.23</v>
      </c>
      <c r="E729" s="214" t="s">
        <v>2315</v>
      </c>
      <c r="F729" s="245">
        <v>3480</v>
      </c>
      <c r="G729" s="214" t="s">
        <v>2316</v>
      </c>
      <c r="H729" s="246">
        <v>1210</v>
      </c>
      <c r="I729" s="214" t="s">
        <v>2317</v>
      </c>
      <c r="J729" s="246">
        <v>2840</v>
      </c>
      <c r="K729" s="214" t="s">
        <v>2318</v>
      </c>
      <c r="L729" s="245">
        <v>636</v>
      </c>
      <c r="M729" s="214" t="s">
        <v>2319</v>
      </c>
      <c r="N729" s="245">
        <v>185</v>
      </c>
      <c r="O729" s="2"/>
      <c r="P729" s="2"/>
      <c r="Q729" s="2"/>
      <c r="R729" s="2"/>
      <c r="S729" s="2"/>
      <c r="T729" s="2"/>
      <c r="U729" s="2"/>
      <c r="V729" s="2"/>
      <c r="W729" s="2"/>
      <c r="X729" s="2"/>
      <c r="Y729" s="2"/>
      <c r="Z729" s="2"/>
      <c r="AA729" s="2"/>
      <c r="AB729" s="2"/>
      <c r="AC729" s="2"/>
      <c r="AD729" s="2"/>
      <c r="AE729" s="2"/>
      <c r="AF729" s="2"/>
      <c r="AG729" s="2"/>
      <c r="AH729" s="2"/>
      <c r="AI729" s="2"/>
      <c r="AJ729" s="2"/>
    </row>
    <row r="730" spans="1:36" ht="15.75" customHeight="1" x14ac:dyDescent="0.45">
      <c r="A730" s="217" t="s">
        <v>2320</v>
      </c>
      <c r="B730" s="233" t="s">
        <v>2321</v>
      </c>
      <c r="C730" s="237">
        <v>11</v>
      </c>
      <c r="D730" s="218" t="s">
        <v>2322</v>
      </c>
      <c r="E730" s="217" t="s">
        <v>2323</v>
      </c>
      <c r="F730" s="247">
        <v>4110</v>
      </c>
      <c r="G730" s="217" t="s">
        <v>2324</v>
      </c>
      <c r="H730" s="248">
        <v>1330</v>
      </c>
      <c r="I730" s="217" t="s">
        <v>2325</v>
      </c>
      <c r="J730" s="248">
        <v>3190</v>
      </c>
      <c r="K730" s="217" t="s">
        <v>2326</v>
      </c>
      <c r="L730" s="247">
        <v>573</v>
      </c>
      <c r="M730" s="217" t="s">
        <v>2327</v>
      </c>
      <c r="N730" s="247">
        <v>195</v>
      </c>
      <c r="O730" s="2"/>
      <c r="P730" s="2"/>
      <c r="Q730" s="2"/>
      <c r="R730" s="2"/>
      <c r="S730" s="2"/>
      <c r="T730" s="2"/>
      <c r="U730" s="2"/>
      <c r="V730" s="2"/>
      <c r="W730" s="2"/>
      <c r="X730" s="2"/>
      <c r="Y730" s="2"/>
      <c r="Z730" s="2"/>
      <c r="AA730" s="2"/>
      <c r="AB730" s="2"/>
      <c r="AC730" s="2"/>
      <c r="AD730" s="2"/>
      <c r="AE730" s="2"/>
      <c r="AF730" s="2"/>
      <c r="AG730" s="2"/>
      <c r="AH730" s="2"/>
      <c r="AI730" s="2"/>
      <c r="AJ730" s="2"/>
    </row>
    <row r="731" spans="1:36" ht="15.75" customHeight="1" x14ac:dyDescent="0.45">
      <c r="A731" s="214" t="s">
        <v>2328</v>
      </c>
      <c r="B731" s="231" t="s">
        <v>2329</v>
      </c>
      <c r="C731" s="225">
        <v>242</v>
      </c>
      <c r="D731" s="226">
        <v>0.24</v>
      </c>
      <c r="E731" s="214" t="s">
        <v>2330</v>
      </c>
      <c r="F731" s="245">
        <v>6940</v>
      </c>
      <c r="G731" s="214" t="s">
        <v>2331</v>
      </c>
      <c r="H731" s="246">
        <v>8060</v>
      </c>
      <c r="I731" s="214" t="s">
        <v>2332</v>
      </c>
      <c r="J731" s="246">
        <v>7400</v>
      </c>
      <c r="K731" s="214" t="s">
        <v>2333</v>
      </c>
      <c r="L731" s="245">
        <v>8400</v>
      </c>
      <c r="M731" s="214" t="s">
        <v>2334</v>
      </c>
      <c r="N731" s="246">
        <v>8380</v>
      </c>
      <c r="O731" s="2"/>
      <c r="P731" s="2"/>
      <c r="Q731" s="2"/>
      <c r="R731" s="2"/>
      <c r="S731" s="2"/>
      <c r="T731" s="2"/>
      <c r="U731" s="2"/>
      <c r="V731" s="2"/>
      <c r="W731" s="2"/>
      <c r="X731" s="2"/>
      <c r="Y731" s="2"/>
      <c r="Z731" s="2"/>
      <c r="AA731" s="2"/>
      <c r="AB731" s="2"/>
      <c r="AC731" s="2"/>
      <c r="AD731" s="2"/>
      <c r="AE731" s="2"/>
      <c r="AF731" s="2"/>
      <c r="AG731" s="2"/>
      <c r="AH731" s="2"/>
      <c r="AI731" s="2"/>
      <c r="AJ731" s="2"/>
    </row>
    <row r="732" spans="1:36" ht="15.75" customHeight="1" x14ac:dyDescent="0.45">
      <c r="A732" s="217" t="s">
        <v>2335</v>
      </c>
      <c r="B732" s="233" t="s">
        <v>2336</v>
      </c>
      <c r="C732" s="237">
        <v>6.5</v>
      </c>
      <c r="D732" s="218" t="s">
        <v>2337</v>
      </c>
      <c r="E732" s="217" t="s">
        <v>2338</v>
      </c>
      <c r="F732" s="247">
        <v>2510</v>
      </c>
      <c r="G732" s="217" t="s">
        <v>2339</v>
      </c>
      <c r="H732" s="247">
        <v>716</v>
      </c>
      <c r="I732" s="217" t="s">
        <v>2340</v>
      </c>
      <c r="J732" s="248">
        <v>1570</v>
      </c>
      <c r="K732" s="217" t="s">
        <v>2341</v>
      </c>
      <c r="L732" s="247">
        <v>176</v>
      </c>
      <c r="M732" s="217" t="s">
        <v>2342</v>
      </c>
      <c r="N732" s="247">
        <v>100</v>
      </c>
      <c r="O732" s="2"/>
      <c r="P732" s="2"/>
      <c r="Q732" s="2"/>
      <c r="R732" s="2"/>
      <c r="S732" s="2"/>
      <c r="T732" s="2"/>
      <c r="U732" s="2"/>
      <c r="V732" s="2"/>
      <c r="W732" s="2"/>
      <c r="X732" s="2"/>
      <c r="Y732" s="2"/>
      <c r="Z732" s="2"/>
      <c r="AA732" s="2"/>
      <c r="AB732" s="2"/>
      <c r="AC732" s="2"/>
      <c r="AD732" s="2"/>
      <c r="AE732" s="2"/>
      <c r="AF732" s="2"/>
      <c r="AG732" s="2"/>
      <c r="AH732" s="2"/>
      <c r="AI732" s="2"/>
      <c r="AJ732" s="2"/>
    </row>
    <row r="733" spans="1:36" ht="15.75" customHeight="1" x14ac:dyDescent="0.45">
      <c r="A733" s="214" t="s">
        <v>2343</v>
      </c>
      <c r="B733" s="231" t="s">
        <v>2344</v>
      </c>
      <c r="C733" s="232">
        <v>47.1</v>
      </c>
      <c r="D733" s="226">
        <v>0.24</v>
      </c>
      <c r="E733" s="214" t="s">
        <v>2345</v>
      </c>
      <c r="F733" s="245">
        <v>6680</v>
      </c>
      <c r="G733" s="214" t="s">
        <v>2346</v>
      </c>
      <c r="H733" s="246">
        <v>4620</v>
      </c>
      <c r="I733" s="214" t="s">
        <v>2347</v>
      </c>
      <c r="J733" s="246">
        <v>6690</v>
      </c>
      <c r="K733" s="214" t="s">
        <v>2348</v>
      </c>
      <c r="L733" s="245">
        <v>4870</v>
      </c>
      <c r="M733" s="214" t="s">
        <v>2349</v>
      </c>
      <c r="N733" s="246">
        <v>2410</v>
      </c>
      <c r="O733" s="2"/>
      <c r="P733" s="2"/>
      <c r="Q733" s="2"/>
      <c r="R733" s="2"/>
      <c r="S733" s="2"/>
      <c r="T733" s="2"/>
      <c r="U733" s="2"/>
      <c r="V733" s="2"/>
      <c r="W733" s="2"/>
      <c r="X733" s="2"/>
      <c r="Y733" s="2"/>
      <c r="Z733" s="2"/>
      <c r="AA733" s="2"/>
      <c r="AB733" s="2"/>
      <c r="AC733" s="2"/>
      <c r="AD733" s="2"/>
      <c r="AE733" s="2"/>
      <c r="AF733" s="2"/>
      <c r="AG733" s="2"/>
      <c r="AH733" s="2"/>
      <c r="AI733" s="2"/>
      <c r="AJ733" s="2"/>
    </row>
    <row r="734" spans="1:36" ht="15.75" customHeight="1" x14ac:dyDescent="0.45">
      <c r="A734" s="217" t="s">
        <v>2350</v>
      </c>
      <c r="B734" s="233" t="s">
        <v>2351</v>
      </c>
      <c r="C734" s="237">
        <v>3.2</v>
      </c>
      <c r="D734" s="218" t="s">
        <v>2352</v>
      </c>
      <c r="E734" s="217" t="s">
        <v>2353</v>
      </c>
      <c r="F734" s="247">
        <v>863</v>
      </c>
      <c r="G734" s="217" t="s">
        <v>2354</v>
      </c>
      <c r="H734" s="247">
        <v>235</v>
      </c>
      <c r="I734" s="217" t="s">
        <v>2355</v>
      </c>
      <c r="J734" s="247">
        <v>378</v>
      </c>
      <c r="K734" s="217" t="s">
        <v>2356</v>
      </c>
      <c r="L734" s="247">
        <v>44</v>
      </c>
      <c r="M734" s="217" t="s">
        <v>2357</v>
      </c>
      <c r="N734" s="247">
        <v>33</v>
      </c>
      <c r="O734" s="2"/>
      <c r="P734" s="2"/>
      <c r="Q734" s="2"/>
      <c r="R734" s="2"/>
      <c r="S734" s="2"/>
      <c r="T734" s="2"/>
      <c r="U734" s="2"/>
      <c r="V734" s="2"/>
      <c r="W734" s="2"/>
      <c r="X734" s="2"/>
      <c r="Y734" s="2"/>
      <c r="Z734" s="2"/>
      <c r="AA734" s="2"/>
      <c r="AB734" s="2"/>
      <c r="AC734" s="2"/>
      <c r="AD734" s="2"/>
      <c r="AE734" s="2"/>
      <c r="AF734" s="2"/>
      <c r="AG734" s="2"/>
      <c r="AH734" s="2"/>
      <c r="AI734" s="2"/>
      <c r="AJ734" s="2"/>
    </row>
    <row r="735" spans="1:36" ht="15.75" customHeight="1" x14ac:dyDescent="0.45">
      <c r="A735" s="214" t="s">
        <v>2358</v>
      </c>
      <c r="B735" s="231" t="s">
        <v>2359</v>
      </c>
      <c r="C735" s="232">
        <v>3.1</v>
      </c>
      <c r="D735" s="215" t="s">
        <v>2360</v>
      </c>
      <c r="E735" s="214" t="s">
        <v>2361</v>
      </c>
      <c r="F735" s="245">
        <v>1070</v>
      </c>
      <c r="G735" s="214" t="s">
        <v>2362</v>
      </c>
      <c r="H735" s="245">
        <v>290</v>
      </c>
      <c r="I735" s="214" t="s">
        <v>2363</v>
      </c>
      <c r="J735" s="245">
        <v>460</v>
      </c>
      <c r="K735" s="214" t="s">
        <v>2364</v>
      </c>
      <c r="L735" s="245">
        <v>54</v>
      </c>
      <c r="M735" s="214" t="s">
        <v>2365</v>
      </c>
      <c r="N735" s="245">
        <v>40</v>
      </c>
      <c r="O735" s="2"/>
      <c r="P735" s="2"/>
      <c r="Q735" s="2"/>
      <c r="R735" s="2"/>
      <c r="S735" s="2"/>
      <c r="T735" s="2"/>
      <c r="U735" s="2"/>
      <c r="V735" s="2"/>
      <c r="W735" s="2"/>
      <c r="X735" s="2"/>
      <c r="Y735" s="2"/>
      <c r="Z735" s="2"/>
      <c r="AA735" s="2"/>
      <c r="AB735" s="2"/>
      <c r="AC735" s="2"/>
      <c r="AD735" s="2"/>
      <c r="AE735" s="2"/>
      <c r="AF735" s="2"/>
      <c r="AG735" s="2"/>
      <c r="AH735" s="2"/>
      <c r="AI735" s="2"/>
      <c r="AJ735" s="2"/>
    </row>
    <row r="736" spans="1:36" ht="15.75" customHeight="1" x14ac:dyDescent="0.45">
      <c r="A736" s="217" t="s">
        <v>2366</v>
      </c>
      <c r="B736" s="233" t="s">
        <v>2367</v>
      </c>
      <c r="C736" s="237">
        <v>7.7</v>
      </c>
      <c r="D736" s="229">
        <v>0.24</v>
      </c>
      <c r="E736" s="217" t="s">
        <v>2368</v>
      </c>
      <c r="F736" s="247">
        <v>2920</v>
      </c>
      <c r="G736" s="217" t="s">
        <v>2369</v>
      </c>
      <c r="H736" s="247">
        <v>858</v>
      </c>
      <c r="I736" s="217" t="s">
        <v>2370</v>
      </c>
      <c r="J736" s="248">
        <v>1970</v>
      </c>
      <c r="K736" s="217" t="s">
        <v>2371</v>
      </c>
      <c r="L736" s="247">
        <v>245</v>
      </c>
      <c r="M736" s="217" t="s">
        <v>2372</v>
      </c>
      <c r="N736" s="247">
        <v>121</v>
      </c>
      <c r="O736" s="2"/>
      <c r="P736" s="2"/>
      <c r="Q736" s="2"/>
      <c r="R736" s="2"/>
      <c r="S736" s="2"/>
      <c r="T736" s="2"/>
      <c r="U736" s="2"/>
      <c r="V736" s="2"/>
      <c r="W736" s="2"/>
      <c r="X736" s="2"/>
      <c r="Y736" s="2"/>
      <c r="Z736" s="2"/>
      <c r="AA736" s="2"/>
      <c r="AB736" s="2"/>
      <c r="AC736" s="2"/>
      <c r="AD736" s="2"/>
      <c r="AE736" s="2"/>
      <c r="AF736" s="2"/>
      <c r="AG736" s="2"/>
      <c r="AH736" s="2"/>
      <c r="AI736" s="2"/>
      <c r="AJ736" s="2"/>
    </row>
    <row r="737" spans="1:36" ht="15.75" customHeight="1" x14ac:dyDescent="0.45">
      <c r="A737" s="214" t="s">
        <v>2373</v>
      </c>
      <c r="B737" s="231" t="s">
        <v>2374</v>
      </c>
      <c r="C737" s="232">
        <v>1.2</v>
      </c>
      <c r="D737" s="215" t="s">
        <v>2375</v>
      </c>
      <c r="E737" s="214" t="s">
        <v>2376</v>
      </c>
      <c r="F737" s="245">
        <v>278</v>
      </c>
      <c r="G737" s="214" t="s">
        <v>2377</v>
      </c>
      <c r="H737" s="245">
        <v>76</v>
      </c>
      <c r="I737" s="214" t="s">
        <v>2378</v>
      </c>
      <c r="J737" s="245">
        <v>92</v>
      </c>
      <c r="K737" s="214" t="s">
        <v>2379</v>
      </c>
      <c r="L737" s="245">
        <v>13</v>
      </c>
      <c r="M737" s="214" t="s">
        <v>2380</v>
      </c>
      <c r="N737" s="245">
        <v>10</v>
      </c>
      <c r="O737" s="2"/>
      <c r="P737" s="2"/>
      <c r="Q737" s="2"/>
      <c r="R737" s="2"/>
      <c r="S737" s="2"/>
      <c r="T737" s="2"/>
      <c r="U737" s="2"/>
      <c r="V737" s="2"/>
      <c r="W737" s="2"/>
      <c r="X737" s="2"/>
      <c r="Y737" s="2"/>
      <c r="Z737" s="2"/>
      <c r="AA737" s="2"/>
      <c r="AB737" s="2"/>
      <c r="AC737" s="2"/>
      <c r="AD737" s="2"/>
      <c r="AE737" s="2"/>
      <c r="AF737" s="2"/>
      <c r="AG737" s="2"/>
      <c r="AH737" s="2"/>
      <c r="AI737" s="2"/>
      <c r="AJ737" s="2"/>
    </row>
    <row r="738" spans="1:36" ht="15.75" customHeight="1" x14ac:dyDescent="0.45">
      <c r="A738" s="217" t="s">
        <v>2381</v>
      </c>
      <c r="B738" s="233" t="s">
        <v>2382</v>
      </c>
      <c r="C738" s="237">
        <v>2.6</v>
      </c>
      <c r="D738" s="229">
        <v>7.0000000000000007E-2</v>
      </c>
      <c r="E738" s="217" t="s">
        <v>2383</v>
      </c>
      <c r="F738" s="247">
        <v>530</v>
      </c>
      <c r="G738" s="217" t="s">
        <v>2384</v>
      </c>
      <c r="H738" s="247">
        <v>144</v>
      </c>
      <c r="I738" s="217" t="s">
        <v>2385</v>
      </c>
      <c r="J738" s="247">
        <v>213</v>
      </c>
      <c r="K738" s="217" t="s">
        <v>2386</v>
      </c>
      <c r="L738" s="247">
        <v>26</v>
      </c>
      <c r="M738" s="217" t="s">
        <v>2387</v>
      </c>
      <c r="N738" s="247">
        <v>20</v>
      </c>
      <c r="O738" s="2"/>
      <c r="P738" s="2"/>
      <c r="Q738" s="2"/>
      <c r="R738" s="2"/>
      <c r="S738" s="2"/>
      <c r="T738" s="2"/>
      <c r="U738" s="2"/>
      <c r="V738" s="2"/>
      <c r="W738" s="2"/>
      <c r="X738" s="2"/>
      <c r="Y738" s="2"/>
      <c r="Z738" s="2"/>
      <c r="AA738" s="2"/>
      <c r="AB738" s="2"/>
      <c r="AC738" s="2"/>
      <c r="AD738" s="2"/>
      <c r="AE738" s="2"/>
      <c r="AF738" s="2"/>
      <c r="AG738" s="2"/>
      <c r="AH738" s="2"/>
      <c r="AI738" s="2"/>
      <c r="AJ738" s="2"/>
    </row>
    <row r="739" spans="1:36" ht="15.75" customHeight="1" x14ac:dyDescent="0.45">
      <c r="A739" s="214" t="s">
        <v>2388</v>
      </c>
      <c r="B739" s="231" t="s">
        <v>2389</v>
      </c>
      <c r="C739" s="232">
        <v>28.4</v>
      </c>
      <c r="D739" s="226">
        <v>0.31</v>
      </c>
      <c r="E739" s="214" t="s">
        <v>2390</v>
      </c>
      <c r="F739" s="245">
        <v>4510</v>
      </c>
      <c r="G739" s="214" t="s">
        <v>2391</v>
      </c>
      <c r="H739" s="246">
        <v>2360</v>
      </c>
      <c r="I739" s="214" t="s">
        <v>2392</v>
      </c>
      <c r="J739" s="246">
        <v>4290</v>
      </c>
      <c r="K739" s="214" t="s">
        <v>2393</v>
      </c>
      <c r="L739" s="245">
        <v>2220</v>
      </c>
      <c r="M739" s="214" t="s">
        <v>2394</v>
      </c>
      <c r="N739" s="245">
        <v>725</v>
      </c>
      <c r="O739" s="2"/>
      <c r="P739" s="2"/>
      <c r="Q739" s="2"/>
      <c r="R739" s="2"/>
      <c r="S739" s="2"/>
      <c r="T739" s="2"/>
      <c r="U739" s="2"/>
      <c r="V739" s="2"/>
      <c r="W739" s="2"/>
      <c r="X739" s="2"/>
      <c r="Y739" s="2"/>
      <c r="Z739" s="2"/>
      <c r="AA739" s="2"/>
      <c r="AB739" s="2"/>
      <c r="AC739" s="2"/>
      <c r="AD739" s="2"/>
      <c r="AE739" s="2"/>
      <c r="AF739" s="2"/>
      <c r="AG739" s="2"/>
      <c r="AH739" s="2"/>
      <c r="AI739" s="2"/>
      <c r="AJ739" s="2"/>
    </row>
    <row r="740" spans="1:36" ht="15.75" customHeight="1" x14ac:dyDescent="0.45">
      <c r="A740" s="217" t="s">
        <v>2395</v>
      </c>
      <c r="B740" s="233" t="s">
        <v>2396</v>
      </c>
      <c r="C740" s="237">
        <v>8.6999999999999993</v>
      </c>
      <c r="D740" s="229">
        <v>0.22</v>
      </c>
      <c r="E740" s="217" t="s">
        <v>2397</v>
      </c>
      <c r="F740" s="247">
        <v>2660</v>
      </c>
      <c r="G740" s="217" t="s">
        <v>2398</v>
      </c>
      <c r="H740" s="247">
        <v>804</v>
      </c>
      <c r="I740" s="217" t="s">
        <v>2399</v>
      </c>
      <c r="J740" s="248">
        <v>1890</v>
      </c>
      <c r="K740" s="217" t="s">
        <v>2400</v>
      </c>
      <c r="L740" s="247">
        <v>262</v>
      </c>
      <c r="M740" s="217" t="s">
        <v>2401</v>
      </c>
      <c r="N740" s="247">
        <v>114</v>
      </c>
      <c r="O740" s="2"/>
      <c r="P740" s="2"/>
      <c r="Q740" s="2"/>
      <c r="R740" s="2"/>
      <c r="S740" s="2"/>
      <c r="T740" s="2"/>
      <c r="U740" s="2"/>
      <c r="V740" s="2"/>
      <c r="W740" s="2"/>
      <c r="X740" s="2"/>
      <c r="Y740" s="2"/>
      <c r="Z740" s="2"/>
      <c r="AA740" s="2"/>
      <c r="AB740" s="2"/>
      <c r="AC740" s="2"/>
      <c r="AD740" s="2"/>
      <c r="AE740" s="2"/>
      <c r="AF740" s="2"/>
      <c r="AG740" s="2"/>
      <c r="AH740" s="2"/>
      <c r="AI740" s="2"/>
      <c r="AJ740" s="2"/>
    </row>
    <row r="741" spans="1:36" ht="15.75" customHeight="1" x14ac:dyDescent="0.45">
      <c r="A741" s="214" t="s">
        <v>2402</v>
      </c>
      <c r="B741" s="231" t="s">
        <v>2403</v>
      </c>
      <c r="C741" s="232">
        <v>16.100000000000001</v>
      </c>
      <c r="D741" s="215" t="s">
        <v>2404</v>
      </c>
      <c r="E741" s="214" t="s">
        <v>2405</v>
      </c>
      <c r="F741" s="245">
        <v>4310</v>
      </c>
      <c r="G741" s="214" t="s">
        <v>2406</v>
      </c>
      <c r="H741" s="246">
        <v>1650</v>
      </c>
      <c r="I741" s="214" t="s">
        <v>2407</v>
      </c>
      <c r="J741" s="246">
        <v>3720</v>
      </c>
      <c r="K741" s="214" t="s">
        <v>2408</v>
      </c>
      <c r="L741" s="245">
        <v>1070</v>
      </c>
      <c r="M741" s="214" t="s">
        <v>2409</v>
      </c>
      <c r="N741" s="245">
        <v>281</v>
      </c>
      <c r="O741" s="2"/>
      <c r="P741" s="2"/>
      <c r="Q741" s="2"/>
      <c r="R741" s="2"/>
      <c r="S741" s="2"/>
      <c r="T741" s="2"/>
      <c r="U741" s="2"/>
      <c r="V741" s="2"/>
      <c r="W741" s="2"/>
      <c r="X741" s="2"/>
      <c r="Y741" s="2"/>
      <c r="Z741" s="2"/>
      <c r="AA741" s="2"/>
      <c r="AB741" s="2"/>
      <c r="AC741" s="2"/>
      <c r="AD741" s="2"/>
      <c r="AE741" s="2"/>
      <c r="AF741" s="2"/>
      <c r="AG741" s="2"/>
      <c r="AH741" s="2"/>
      <c r="AI741" s="2"/>
      <c r="AJ741" s="2"/>
    </row>
    <row r="742" spans="1:36" ht="15.75" customHeight="1" x14ac:dyDescent="0.45">
      <c r="A742" s="217" t="s">
        <v>2410</v>
      </c>
      <c r="B742" s="233" t="s">
        <v>2411</v>
      </c>
      <c r="C742" s="217" t="s">
        <v>2412</v>
      </c>
      <c r="D742" s="233" t="s">
        <v>2413</v>
      </c>
      <c r="E742" s="217" t="s">
        <v>2414</v>
      </c>
      <c r="F742" s="249" t="s">
        <v>2415</v>
      </c>
      <c r="G742" s="217" t="s">
        <v>2416</v>
      </c>
      <c r="H742" s="249" t="s">
        <v>2417</v>
      </c>
      <c r="I742" s="217" t="s">
        <v>2418</v>
      </c>
      <c r="J742" s="249" t="s">
        <v>2419</v>
      </c>
      <c r="K742" s="217" t="s">
        <v>2420</v>
      </c>
      <c r="L742" s="249" t="s">
        <v>2421</v>
      </c>
      <c r="M742" s="217" t="s">
        <v>2422</v>
      </c>
      <c r="N742" s="249" t="s">
        <v>2423</v>
      </c>
      <c r="O742" s="2"/>
      <c r="P742" s="2"/>
      <c r="Q742" s="2"/>
      <c r="R742" s="2"/>
      <c r="S742" s="2"/>
      <c r="T742" s="2"/>
      <c r="U742" s="2"/>
      <c r="V742" s="2"/>
      <c r="W742" s="2"/>
      <c r="X742" s="2"/>
      <c r="Y742" s="2"/>
      <c r="Z742" s="2"/>
      <c r="AA742" s="2"/>
      <c r="AB742" s="2"/>
      <c r="AC742" s="2"/>
      <c r="AD742" s="2"/>
      <c r="AE742" s="2"/>
      <c r="AF742" s="2"/>
      <c r="AG742" s="2"/>
      <c r="AH742" s="2"/>
      <c r="AI742" s="2"/>
      <c r="AJ742" s="2"/>
    </row>
    <row r="743" spans="1:36" ht="15.75" customHeight="1" x14ac:dyDescent="0.45">
      <c r="A743" s="214" t="s">
        <v>2424</v>
      </c>
      <c r="B743" s="231" t="s">
        <v>2425</v>
      </c>
      <c r="C743" s="214" t="s">
        <v>2426</v>
      </c>
      <c r="D743" s="231" t="s">
        <v>2427</v>
      </c>
      <c r="E743" s="214" t="s">
        <v>2428</v>
      </c>
      <c r="F743" s="250" t="s">
        <v>2429</v>
      </c>
      <c r="G743" s="214" t="s">
        <v>2430</v>
      </c>
      <c r="H743" s="250" t="s">
        <v>2431</v>
      </c>
      <c r="I743" s="214" t="s">
        <v>2432</v>
      </c>
      <c r="J743" s="250" t="s">
        <v>2433</v>
      </c>
      <c r="K743" s="214" t="s">
        <v>2434</v>
      </c>
      <c r="L743" s="250" t="s">
        <v>2435</v>
      </c>
      <c r="M743" s="214" t="s">
        <v>2436</v>
      </c>
      <c r="N743" s="250" t="s">
        <v>2437</v>
      </c>
      <c r="O743" s="2"/>
      <c r="P743" s="2"/>
      <c r="Q743" s="2"/>
      <c r="R743" s="2"/>
      <c r="S743" s="2"/>
      <c r="T743" s="2"/>
      <c r="U743" s="2"/>
      <c r="V743" s="2"/>
      <c r="W743" s="2"/>
      <c r="X743" s="2"/>
      <c r="Y743" s="2"/>
      <c r="Z743" s="2"/>
      <c r="AA743" s="2"/>
      <c r="AB743" s="2"/>
      <c r="AC743" s="2"/>
      <c r="AD743" s="2"/>
      <c r="AE743" s="2"/>
      <c r="AF743" s="2"/>
      <c r="AG743" s="2"/>
      <c r="AH743" s="2"/>
      <c r="AI743" s="2"/>
      <c r="AJ743" s="2"/>
    </row>
    <row r="744" spans="1:36" ht="15.75" customHeight="1" x14ac:dyDescent="0.45">
      <c r="A744" s="217" t="s">
        <v>2438</v>
      </c>
      <c r="B744" s="233" t="s">
        <v>2439</v>
      </c>
      <c r="C744" s="217" t="s">
        <v>2440</v>
      </c>
      <c r="D744" s="229">
        <v>0.02</v>
      </c>
      <c r="E744" s="217" t="s">
        <v>2441</v>
      </c>
      <c r="F744" s="249" t="s">
        <v>2442</v>
      </c>
      <c r="G744" s="217" t="s">
        <v>2443</v>
      </c>
      <c r="H744" s="249" t="s">
        <v>2444</v>
      </c>
      <c r="I744" s="217" t="s">
        <v>2445</v>
      </c>
      <c r="J744" s="249" t="s">
        <v>2446</v>
      </c>
      <c r="K744" s="217" t="s">
        <v>2447</v>
      </c>
      <c r="L744" s="249" t="s">
        <v>2448</v>
      </c>
      <c r="M744" s="217" t="s">
        <v>2449</v>
      </c>
      <c r="N744" s="249" t="s">
        <v>2450</v>
      </c>
      <c r="O744" s="2"/>
      <c r="P744" s="2"/>
      <c r="Q744" s="2"/>
      <c r="R744" s="2"/>
      <c r="S744" s="2"/>
      <c r="T744" s="2"/>
      <c r="U744" s="2"/>
      <c r="V744" s="2"/>
      <c r="W744" s="2"/>
      <c r="X744" s="2"/>
      <c r="Y744" s="2"/>
      <c r="Z744" s="2"/>
      <c r="AA744" s="2"/>
      <c r="AB744" s="2"/>
      <c r="AC744" s="2"/>
      <c r="AD744" s="2"/>
      <c r="AE744" s="2"/>
      <c r="AF744" s="2"/>
      <c r="AG744" s="2"/>
      <c r="AH744" s="2"/>
      <c r="AI744" s="2"/>
      <c r="AJ744" s="2"/>
    </row>
    <row r="745" spans="1:36" ht="15.75" customHeight="1" x14ac:dyDescent="0.45">
      <c r="A745" s="214" t="s">
        <v>2451</v>
      </c>
      <c r="B745" s="231" t="s">
        <v>2452</v>
      </c>
      <c r="C745" s="214" t="s">
        <v>2453</v>
      </c>
      <c r="D745" s="226">
        <v>0.01</v>
      </c>
      <c r="E745" s="214" t="s">
        <v>2454</v>
      </c>
      <c r="F745" s="250" t="s">
        <v>2455</v>
      </c>
      <c r="G745" s="214" t="s">
        <v>2456</v>
      </c>
      <c r="H745" s="250" t="s">
        <v>2457</v>
      </c>
      <c r="I745" s="214" t="s">
        <v>2458</v>
      </c>
      <c r="J745" s="250" t="s">
        <v>2459</v>
      </c>
      <c r="K745" s="214" t="s">
        <v>2460</v>
      </c>
      <c r="L745" s="250" t="s">
        <v>2461</v>
      </c>
      <c r="M745" s="214" t="s">
        <v>2462</v>
      </c>
      <c r="N745" s="250" t="s">
        <v>2463</v>
      </c>
      <c r="O745" s="2"/>
      <c r="P745" s="2"/>
      <c r="Q745" s="2"/>
      <c r="R745" s="2"/>
      <c r="S745" s="2"/>
      <c r="T745" s="2"/>
      <c r="U745" s="2"/>
      <c r="V745" s="2"/>
      <c r="W745" s="2"/>
      <c r="X745" s="2"/>
      <c r="Y745" s="2"/>
      <c r="Z745" s="2"/>
      <c r="AA745" s="2"/>
      <c r="AB745" s="2"/>
      <c r="AC745" s="2"/>
      <c r="AD745" s="2"/>
      <c r="AE745" s="2"/>
      <c r="AF745" s="2"/>
      <c r="AG745" s="2"/>
      <c r="AH745" s="2"/>
      <c r="AI745" s="2"/>
      <c r="AJ745" s="2"/>
    </row>
    <row r="746" spans="1:36" ht="15.75" customHeight="1" x14ac:dyDescent="0.45">
      <c r="A746" s="217" t="s">
        <v>2464</v>
      </c>
      <c r="B746" s="233" t="s">
        <v>2465</v>
      </c>
      <c r="C746" s="217" t="s">
        <v>2466</v>
      </c>
      <c r="D746" s="229">
        <v>0.02</v>
      </c>
      <c r="E746" s="217" t="s">
        <v>2467</v>
      </c>
      <c r="F746" s="247">
        <v>1</v>
      </c>
      <c r="G746" s="217" t="s">
        <v>2468</v>
      </c>
      <c r="H746" s="249" t="s">
        <v>2469</v>
      </c>
      <c r="I746" s="217" t="s">
        <v>2470</v>
      </c>
      <c r="J746" s="249" t="s">
        <v>2471</v>
      </c>
      <c r="K746" s="217" t="s">
        <v>2472</v>
      </c>
      <c r="L746" s="249" t="s">
        <v>2473</v>
      </c>
      <c r="M746" s="217" t="s">
        <v>2474</v>
      </c>
      <c r="N746" s="249" t="s">
        <v>2475</v>
      </c>
      <c r="O746" s="2"/>
      <c r="P746" s="2"/>
      <c r="Q746" s="2"/>
      <c r="R746" s="2"/>
      <c r="S746" s="2"/>
      <c r="T746" s="2"/>
      <c r="U746" s="2"/>
      <c r="V746" s="2"/>
      <c r="W746" s="2"/>
      <c r="X746" s="2"/>
      <c r="Y746" s="2"/>
      <c r="Z746" s="2"/>
      <c r="AA746" s="2"/>
      <c r="AB746" s="2"/>
      <c r="AC746" s="2"/>
      <c r="AD746" s="2"/>
      <c r="AE746" s="2"/>
      <c r="AF746" s="2"/>
      <c r="AG746" s="2"/>
      <c r="AH746" s="2"/>
      <c r="AI746" s="2"/>
      <c r="AJ746" s="2"/>
    </row>
    <row r="747" spans="1:36" ht="15.75" customHeight="1" x14ac:dyDescent="0.45">
      <c r="A747" s="214" t="s">
        <v>2476</v>
      </c>
      <c r="B747" s="231" t="s">
        <v>2477</v>
      </c>
      <c r="C747" s="214" t="s">
        <v>2478</v>
      </c>
      <c r="D747" s="226">
        <v>0.02</v>
      </c>
      <c r="E747" s="214" t="s">
        <v>2479</v>
      </c>
      <c r="F747" s="245">
        <v>1</v>
      </c>
      <c r="G747" s="214" t="s">
        <v>2480</v>
      </c>
      <c r="H747" s="250" t="s">
        <v>2481</v>
      </c>
      <c r="I747" s="214" t="s">
        <v>2482</v>
      </c>
      <c r="J747" s="250" t="s">
        <v>2483</v>
      </c>
      <c r="K747" s="214" t="s">
        <v>2484</v>
      </c>
      <c r="L747" s="250" t="s">
        <v>2485</v>
      </c>
      <c r="M747" s="214" t="s">
        <v>2486</v>
      </c>
      <c r="N747" s="250" t="s">
        <v>2487</v>
      </c>
      <c r="O747" s="2"/>
      <c r="P747" s="2"/>
      <c r="Q747" s="2"/>
      <c r="R747" s="2"/>
      <c r="S747" s="2"/>
      <c r="T747" s="2"/>
      <c r="U747" s="2"/>
      <c r="V747" s="2"/>
      <c r="W747" s="2"/>
      <c r="X747" s="2"/>
      <c r="Y747" s="2"/>
      <c r="Z747" s="2"/>
      <c r="AA747" s="2"/>
      <c r="AB747" s="2"/>
      <c r="AC747" s="2"/>
      <c r="AD747" s="2"/>
      <c r="AE747" s="2"/>
      <c r="AF747" s="2"/>
      <c r="AG747" s="2"/>
      <c r="AH747" s="2"/>
      <c r="AI747" s="2"/>
      <c r="AJ747" s="2"/>
    </row>
    <row r="748" spans="1:36" ht="15.75" customHeight="1" x14ac:dyDescent="0.45">
      <c r="A748" s="217" t="s">
        <v>2488</v>
      </c>
      <c r="B748" s="233" t="s">
        <v>2489</v>
      </c>
      <c r="C748" s="217" t="s">
        <v>2490</v>
      </c>
      <c r="D748" s="229">
        <v>0.04</v>
      </c>
      <c r="E748" s="217" t="s">
        <v>2491</v>
      </c>
      <c r="F748" s="247">
        <v>4</v>
      </c>
      <c r="G748" s="217" t="s">
        <v>2492</v>
      </c>
      <c r="H748" s="249" t="s">
        <v>2493</v>
      </c>
      <c r="I748" s="217" t="s">
        <v>2494</v>
      </c>
      <c r="J748" s="249" t="s">
        <v>2495</v>
      </c>
      <c r="K748" s="217" t="s">
        <v>2496</v>
      </c>
      <c r="L748" s="249" t="s">
        <v>2497</v>
      </c>
      <c r="M748" s="217" t="s">
        <v>2498</v>
      </c>
      <c r="N748" s="249" t="s">
        <v>2499</v>
      </c>
      <c r="O748" s="2"/>
      <c r="P748" s="2"/>
      <c r="Q748" s="2"/>
      <c r="R748" s="2"/>
      <c r="S748" s="2"/>
      <c r="T748" s="2"/>
      <c r="U748" s="2"/>
      <c r="V748" s="2"/>
      <c r="W748" s="2"/>
      <c r="X748" s="2"/>
      <c r="Y748" s="2"/>
      <c r="Z748" s="2"/>
      <c r="AA748" s="2"/>
      <c r="AB748" s="2"/>
      <c r="AC748" s="2"/>
      <c r="AD748" s="2"/>
      <c r="AE748" s="2"/>
      <c r="AF748" s="2"/>
      <c r="AG748" s="2"/>
      <c r="AH748" s="2"/>
      <c r="AI748" s="2"/>
      <c r="AJ748" s="2"/>
    </row>
    <row r="749" spans="1:36" ht="15.75" customHeight="1" x14ac:dyDescent="0.45">
      <c r="A749" s="220" t="s">
        <v>2500</v>
      </c>
      <c r="B749" s="234" t="s">
        <v>2501</v>
      </c>
      <c r="C749" s="220" t="s">
        <v>2502</v>
      </c>
      <c r="D749" s="221" t="s">
        <v>2503</v>
      </c>
      <c r="E749" s="220" t="s">
        <v>2504</v>
      </c>
      <c r="F749" s="251">
        <v>6</v>
      </c>
      <c r="G749" s="220" t="s">
        <v>2505</v>
      </c>
      <c r="H749" s="251">
        <v>2</v>
      </c>
      <c r="I749" s="220" t="s">
        <v>2506</v>
      </c>
      <c r="J749" s="251">
        <v>2</v>
      </c>
      <c r="K749" s="220" t="s">
        <v>2507</v>
      </c>
      <c r="L749" s="252" t="s">
        <v>2508</v>
      </c>
      <c r="M749" s="220" t="s">
        <v>2509</v>
      </c>
      <c r="N749" s="252" t="s">
        <v>2510</v>
      </c>
      <c r="O749" s="2"/>
      <c r="P749" s="2"/>
      <c r="Q749" s="2"/>
      <c r="R749" s="2"/>
      <c r="S749" s="2"/>
      <c r="T749" s="2"/>
      <c r="U749" s="2"/>
      <c r="V749" s="2"/>
      <c r="W749" s="2"/>
      <c r="X749" s="2"/>
      <c r="Y749" s="2"/>
      <c r="Z749" s="2"/>
      <c r="AA749" s="2"/>
      <c r="AB749" s="2"/>
      <c r="AC749" s="2"/>
      <c r="AD749" s="2"/>
      <c r="AE749" s="2"/>
      <c r="AF749" s="2"/>
      <c r="AG749" s="2"/>
      <c r="AH749" s="2"/>
      <c r="AI749" s="2"/>
      <c r="AJ749" s="2"/>
    </row>
    <row r="750" spans="1:36" ht="15.75" customHeight="1" x14ac:dyDescent="0.45">
      <c r="A750" s="210" t="s">
        <v>2511</v>
      </c>
      <c r="B750" s="253" t="s">
        <v>2512</v>
      </c>
      <c r="C750" s="210" t="s">
        <v>2513</v>
      </c>
      <c r="D750" s="254">
        <v>0.01</v>
      </c>
      <c r="E750" s="210" t="s">
        <v>2514</v>
      </c>
      <c r="F750" s="255">
        <v>1</v>
      </c>
      <c r="G750" s="210" t="s">
        <v>2515</v>
      </c>
      <c r="H750" s="256" t="s">
        <v>2516</v>
      </c>
      <c r="I750" s="210" t="s">
        <v>2517</v>
      </c>
      <c r="J750" s="256" t="s">
        <v>2518</v>
      </c>
      <c r="K750" s="210" t="s">
        <v>2519</v>
      </c>
      <c r="L750" s="256" t="s">
        <v>2520</v>
      </c>
      <c r="M750" s="210" t="s">
        <v>2521</v>
      </c>
      <c r="N750" s="256" t="s">
        <v>2522</v>
      </c>
      <c r="O750" s="2"/>
      <c r="P750" s="2"/>
      <c r="Q750" s="2"/>
      <c r="R750" s="2"/>
      <c r="S750" s="2"/>
      <c r="T750" s="2"/>
      <c r="U750" s="2"/>
      <c r="V750" s="2"/>
      <c r="W750" s="2"/>
      <c r="X750" s="2"/>
      <c r="Y750" s="2"/>
      <c r="Z750" s="2"/>
      <c r="AA750" s="2"/>
      <c r="AB750" s="2"/>
      <c r="AC750" s="2"/>
      <c r="AD750" s="2"/>
      <c r="AE750" s="2"/>
      <c r="AF750" s="2"/>
      <c r="AG750" s="2"/>
      <c r="AH750" s="2"/>
      <c r="AI750" s="2"/>
      <c r="AJ750" s="2"/>
    </row>
    <row r="751" spans="1:36" ht="15.75" customHeight="1" x14ac:dyDescent="0.45">
      <c r="A751" s="214" t="s">
        <v>2523</v>
      </c>
      <c r="B751" s="231" t="s">
        <v>2524</v>
      </c>
      <c r="C751" s="214" t="s">
        <v>2525</v>
      </c>
      <c r="D751" s="257">
        <v>0.01</v>
      </c>
      <c r="E751" s="214" t="s">
        <v>2526</v>
      </c>
      <c r="F751" s="250" t="s">
        <v>2527</v>
      </c>
      <c r="G751" s="214" t="s">
        <v>2528</v>
      </c>
      <c r="H751" s="250" t="s">
        <v>2529</v>
      </c>
      <c r="I751" s="214" t="s">
        <v>2530</v>
      </c>
      <c r="J751" s="250" t="s">
        <v>2531</v>
      </c>
      <c r="K751" s="214" t="s">
        <v>2532</v>
      </c>
      <c r="L751" s="250" t="s">
        <v>2533</v>
      </c>
      <c r="M751" s="214" t="s">
        <v>2534</v>
      </c>
      <c r="N751" s="250" t="s">
        <v>2535</v>
      </c>
      <c r="O751" s="2"/>
      <c r="P751" s="2"/>
      <c r="Q751" s="2"/>
      <c r="R751" s="2"/>
      <c r="S751" s="2"/>
      <c r="T751" s="2"/>
      <c r="U751" s="2"/>
      <c r="V751" s="2"/>
      <c r="W751" s="2"/>
      <c r="X751" s="2"/>
      <c r="Y751" s="2"/>
      <c r="Z751" s="2"/>
      <c r="AA751" s="2"/>
      <c r="AB751" s="2"/>
      <c r="AC751" s="2"/>
      <c r="AD751" s="2"/>
      <c r="AE751" s="2"/>
      <c r="AF751" s="2"/>
      <c r="AG751" s="2"/>
      <c r="AH751" s="2"/>
      <c r="AI751" s="2"/>
      <c r="AJ751" s="2"/>
    </row>
    <row r="752" spans="1:36" ht="15.75" customHeight="1" x14ac:dyDescent="0.45">
      <c r="A752" s="217" t="s">
        <v>2536</v>
      </c>
      <c r="B752" s="233" t="s">
        <v>2537</v>
      </c>
      <c r="C752" s="217" t="s">
        <v>2538</v>
      </c>
      <c r="D752" s="258">
        <v>0.03</v>
      </c>
      <c r="E752" s="217" t="s">
        <v>2539</v>
      </c>
      <c r="F752" s="249" t="s">
        <v>2540</v>
      </c>
      <c r="G752" s="217" t="s">
        <v>2541</v>
      </c>
      <c r="H752" s="249" t="s">
        <v>2542</v>
      </c>
      <c r="I752" s="217" t="s">
        <v>2543</v>
      </c>
      <c r="J752" s="249" t="s">
        <v>2544</v>
      </c>
      <c r="K752" s="217" t="s">
        <v>2545</v>
      </c>
      <c r="L752" s="249" t="s">
        <v>2546</v>
      </c>
      <c r="M752" s="217" t="s">
        <v>2547</v>
      </c>
      <c r="N752" s="249" t="s">
        <v>2548</v>
      </c>
      <c r="O752" s="2"/>
      <c r="P752" s="2"/>
      <c r="Q752" s="2"/>
      <c r="R752" s="2"/>
      <c r="S752" s="2"/>
      <c r="T752" s="2"/>
      <c r="U752" s="2"/>
      <c r="V752" s="2"/>
      <c r="W752" s="2"/>
      <c r="X752" s="2"/>
      <c r="Y752" s="2"/>
      <c r="Z752" s="2"/>
      <c r="AA752" s="2"/>
      <c r="AB752" s="2"/>
      <c r="AC752" s="2"/>
      <c r="AD752" s="2"/>
      <c r="AE752" s="2"/>
      <c r="AF752" s="2"/>
      <c r="AG752" s="2"/>
      <c r="AH752" s="2"/>
      <c r="AI752" s="2"/>
      <c r="AJ752" s="2"/>
    </row>
    <row r="753" spans="1:36" ht="15.75" customHeight="1" x14ac:dyDescent="0.45">
      <c r="A753" s="214" t="s">
        <v>2549</v>
      </c>
      <c r="B753" s="231" t="s">
        <v>2550</v>
      </c>
      <c r="C753" s="214" t="s">
        <v>2551</v>
      </c>
      <c r="D753" s="257">
        <v>0.03</v>
      </c>
      <c r="E753" s="214" t="s">
        <v>2552</v>
      </c>
      <c r="F753" s="250" t="s">
        <v>2553</v>
      </c>
      <c r="G753" s="214" t="s">
        <v>2554</v>
      </c>
      <c r="H753" s="250" t="s">
        <v>2555</v>
      </c>
      <c r="I753" s="214" t="s">
        <v>2556</v>
      </c>
      <c r="J753" s="250" t="s">
        <v>2557</v>
      </c>
      <c r="K753" s="214" t="s">
        <v>2558</v>
      </c>
      <c r="L753" s="250" t="s">
        <v>2559</v>
      </c>
      <c r="M753" s="214" t="s">
        <v>2560</v>
      </c>
      <c r="N753" s="250" t="s">
        <v>2561</v>
      </c>
      <c r="O753" s="2"/>
      <c r="P753" s="2"/>
      <c r="Q753" s="2"/>
      <c r="R753" s="2"/>
      <c r="S753" s="2"/>
      <c r="T753" s="2"/>
      <c r="U753" s="2"/>
      <c r="V753" s="2"/>
      <c r="W753" s="2"/>
      <c r="X753" s="2"/>
      <c r="Y753" s="2"/>
      <c r="Z753" s="2"/>
      <c r="AA753" s="2"/>
      <c r="AB753" s="2"/>
      <c r="AC753" s="2"/>
      <c r="AD753" s="2"/>
      <c r="AE753" s="2"/>
      <c r="AF753" s="2"/>
      <c r="AG753" s="2"/>
      <c r="AH753" s="2"/>
      <c r="AI753" s="2"/>
      <c r="AJ753" s="2"/>
    </row>
    <row r="754" spans="1:36" ht="15.75" customHeight="1" x14ac:dyDescent="0.45">
      <c r="A754" s="238" t="s">
        <v>2562</v>
      </c>
      <c r="B754" s="238" t="s">
        <v>2563</v>
      </c>
      <c r="C754" s="239" t="s">
        <v>2564</v>
      </c>
      <c r="D754" s="259">
        <v>0.03</v>
      </c>
      <c r="E754" s="239" t="s">
        <v>2565</v>
      </c>
      <c r="F754" s="260" t="s">
        <v>2566</v>
      </c>
      <c r="G754" s="239" t="s">
        <v>2567</v>
      </c>
      <c r="H754" s="260" t="s">
        <v>2568</v>
      </c>
      <c r="I754" s="239" t="s">
        <v>2569</v>
      </c>
      <c r="J754" s="260" t="s">
        <v>2570</v>
      </c>
      <c r="K754" s="239" t="s">
        <v>2571</v>
      </c>
      <c r="L754" s="260" t="s">
        <v>2572</v>
      </c>
      <c r="M754" s="239" t="s">
        <v>2573</v>
      </c>
      <c r="N754" s="260" t="s">
        <v>2574</v>
      </c>
      <c r="O754" s="2"/>
      <c r="P754" s="2"/>
      <c r="Q754" s="2"/>
      <c r="R754" s="2"/>
      <c r="S754" s="2"/>
      <c r="T754" s="2"/>
      <c r="U754" s="2"/>
      <c r="V754" s="2"/>
      <c r="W754" s="2"/>
      <c r="X754" s="2"/>
      <c r="Y754" s="2"/>
      <c r="Z754" s="2"/>
      <c r="AA754" s="2"/>
      <c r="AB754" s="2"/>
      <c r="AC754" s="2"/>
      <c r="AD754" s="2"/>
      <c r="AE754" s="2"/>
      <c r="AF754" s="2"/>
      <c r="AG754" s="2"/>
      <c r="AH754" s="2"/>
      <c r="AI754" s="2"/>
      <c r="AJ754" s="2"/>
    </row>
    <row r="755" spans="1:36" ht="15.75" customHeight="1" x14ac:dyDescent="0.45">
      <c r="A755" s="210" t="s">
        <v>2575</v>
      </c>
      <c r="B755" s="211" t="s">
        <v>2576</v>
      </c>
      <c r="C755" s="223">
        <v>5</v>
      </c>
      <c r="D755" s="254">
        <v>7.0000000000000007E-2</v>
      </c>
      <c r="E755" s="210" t="s">
        <v>2577</v>
      </c>
      <c r="F755" s="255">
        <v>578</v>
      </c>
      <c r="G755" s="210" t="s">
        <v>2578</v>
      </c>
      <c r="H755" s="255">
        <v>160</v>
      </c>
      <c r="I755" s="210" t="s">
        <v>2579</v>
      </c>
      <c r="J755" s="255">
        <v>317</v>
      </c>
      <c r="K755" s="210" t="s">
        <v>2580</v>
      </c>
      <c r="L755" s="255">
        <v>34</v>
      </c>
      <c r="M755" s="210" t="s">
        <v>2581</v>
      </c>
      <c r="N755" s="255">
        <v>22</v>
      </c>
      <c r="O755" s="2"/>
      <c r="P755" s="2"/>
      <c r="Q755" s="2"/>
      <c r="R755" s="2"/>
      <c r="S755" s="2"/>
      <c r="T755" s="2"/>
      <c r="U755" s="2"/>
      <c r="V755" s="2"/>
      <c r="W755" s="2"/>
      <c r="X755" s="2"/>
      <c r="Y755" s="2"/>
      <c r="Z755" s="2"/>
      <c r="AA755" s="2"/>
      <c r="AB755" s="2"/>
      <c r="AC755" s="2"/>
      <c r="AD755" s="2"/>
      <c r="AE755" s="2"/>
      <c r="AF755" s="2"/>
      <c r="AG755" s="2"/>
      <c r="AH755" s="2"/>
      <c r="AI755" s="2"/>
      <c r="AJ755" s="2"/>
    </row>
    <row r="756" spans="1:36" ht="15.75" customHeight="1" x14ac:dyDescent="0.45">
      <c r="A756" s="214" t="s">
        <v>2582</v>
      </c>
      <c r="B756" s="215" t="s">
        <v>2583</v>
      </c>
      <c r="C756" s="225">
        <v>26</v>
      </c>
      <c r="D756" s="257">
        <v>0.17</v>
      </c>
      <c r="E756" s="214" t="s">
        <v>2584</v>
      </c>
      <c r="F756" s="246">
        <v>3480</v>
      </c>
      <c r="G756" s="214" t="s">
        <v>2585</v>
      </c>
      <c r="H756" s="246">
        <v>1730</v>
      </c>
      <c r="I756" s="214" t="s">
        <v>2586</v>
      </c>
      <c r="J756" s="246">
        <v>3280</v>
      </c>
      <c r="K756" s="214" t="s">
        <v>2587</v>
      </c>
      <c r="L756" s="246">
        <v>1570</v>
      </c>
      <c r="M756" s="214" t="s">
        <v>2588</v>
      </c>
      <c r="N756" s="245">
        <v>479</v>
      </c>
      <c r="O756" s="2"/>
      <c r="P756" s="2"/>
      <c r="Q756" s="2"/>
      <c r="R756" s="2"/>
      <c r="S756" s="2"/>
      <c r="T756" s="2"/>
      <c r="U756" s="2"/>
      <c r="V756" s="2"/>
      <c r="W756" s="2"/>
      <c r="X756" s="2"/>
      <c r="Y756" s="2"/>
      <c r="Z756" s="2"/>
      <c r="AA756" s="2"/>
      <c r="AB756" s="2"/>
      <c r="AC756" s="2"/>
      <c r="AD756" s="2"/>
      <c r="AE756" s="2"/>
      <c r="AF756" s="2"/>
      <c r="AG756" s="2"/>
      <c r="AH756" s="2"/>
      <c r="AI756" s="2"/>
      <c r="AJ756" s="2"/>
    </row>
    <row r="757" spans="1:36" ht="15.75" customHeight="1" x14ac:dyDescent="0.45">
      <c r="A757" s="217" t="s">
        <v>2589</v>
      </c>
      <c r="B757" s="218" t="s">
        <v>2590</v>
      </c>
      <c r="C757" s="237">
        <v>1</v>
      </c>
      <c r="D757" s="233" t="s">
        <v>2591</v>
      </c>
      <c r="E757" s="217" t="s">
        <v>2592</v>
      </c>
      <c r="F757" s="247">
        <v>45</v>
      </c>
      <c r="G757" s="217" t="s">
        <v>2593</v>
      </c>
      <c r="H757" s="247">
        <v>12</v>
      </c>
      <c r="I757" s="217" t="s">
        <v>2594</v>
      </c>
      <c r="J757" s="247">
        <v>15</v>
      </c>
      <c r="K757" s="217" t="s">
        <v>2595</v>
      </c>
      <c r="L757" s="247">
        <v>2</v>
      </c>
      <c r="M757" s="217" t="s">
        <v>2596</v>
      </c>
      <c r="N757" s="247">
        <v>2</v>
      </c>
      <c r="O757" s="2"/>
      <c r="P757" s="2"/>
      <c r="Q757" s="2"/>
      <c r="R757" s="2"/>
      <c r="S757" s="2"/>
      <c r="T757" s="2"/>
      <c r="U757" s="2"/>
      <c r="V757" s="2"/>
      <c r="W757" s="2"/>
      <c r="X757" s="2"/>
      <c r="Y757" s="2"/>
      <c r="Z757" s="2"/>
      <c r="AA757" s="2"/>
      <c r="AB757" s="2"/>
      <c r="AC757" s="2"/>
      <c r="AD757" s="2"/>
      <c r="AE757" s="2"/>
      <c r="AF757" s="2"/>
      <c r="AG757" s="2"/>
      <c r="AH757" s="2"/>
      <c r="AI757" s="2"/>
      <c r="AJ757" s="2"/>
    </row>
    <row r="758" spans="1:36" ht="15.75" customHeight="1" x14ac:dyDescent="0.45">
      <c r="A758" s="214" t="s">
        <v>2597</v>
      </c>
      <c r="B758" s="215" t="s">
        <v>2598</v>
      </c>
      <c r="C758" s="232">
        <v>0.4</v>
      </c>
      <c r="D758" s="231" t="s">
        <v>2599</v>
      </c>
      <c r="E758" s="214" t="s">
        <v>2600</v>
      </c>
      <c r="F758" s="245">
        <v>33</v>
      </c>
      <c r="G758" s="214" t="s">
        <v>2601</v>
      </c>
      <c r="H758" s="245">
        <v>9</v>
      </c>
      <c r="I758" s="214" t="s">
        <v>2602</v>
      </c>
      <c r="J758" s="245">
        <v>10</v>
      </c>
      <c r="K758" s="214" t="s">
        <v>2603</v>
      </c>
      <c r="L758" s="245">
        <v>2</v>
      </c>
      <c r="M758" s="214" t="s">
        <v>2604</v>
      </c>
      <c r="N758" s="245">
        <v>1</v>
      </c>
      <c r="O758" s="2"/>
      <c r="P758" s="2"/>
      <c r="Q758" s="2"/>
      <c r="R758" s="2"/>
      <c r="S758" s="2"/>
      <c r="T758" s="2"/>
      <c r="U758" s="2"/>
      <c r="V758" s="2"/>
      <c r="W758" s="2"/>
      <c r="X758" s="2"/>
      <c r="Y758" s="2"/>
      <c r="Z758" s="2"/>
      <c r="AA758" s="2"/>
      <c r="AB758" s="2"/>
      <c r="AC758" s="2"/>
      <c r="AD758" s="2"/>
      <c r="AE758" s="2"/>
      <c r="AF758" s="2"/>
      <c r="AG758" s="2"/>
      <c r="AH758" s="2"/>
      <c r="AI758" s="2"/>
      <c r="AJ758" s="2"/>
    </row>
    <row r="759" spans="1:36" ht="15.75" customHeight="1" x14ac:dyDescent="0.45">
      <c r="A759" s="217" t="s">
        <v>2605</v>
      </c>
      <c r="B759" s="218" t="s">
        <v>2606</v>
      </c>
      <c r="C759" s="237">
        <v>0.4</v>
      </c>
      <c r="D759" s="258">
        <v>0.08</v>
      </c>
      <c r="E759" s="217" t="s">
        <v>2607</v>
      </c>
      <c r="F759" s="247">
        <v>60</v>
      </c>
      <c r="G759" s="217" t="s">
        <v>2608</v>
      </c>
      <c r="H759" s="247">
        <v>16</v>
      </c>
      <c r="I759" s="217" t="s">
        <v>2609</v>
      </c>
      <c r="J759" s="247">
        <v>18</v>
      </c>
      <c r="K759" s="217" t="s">
        <v>2610</v>
      </c>
      <c r="L759" s="247">
        <v>3</v>
      </c>
      <c r="M759" s="217" t="s">
        <v>2611</v>
      </c>
      <c r="N759" s="247">
        <v>2</v>
      </c>
      <c r="O759" s="2"/>
      <c r="P759" s="2"/>
      <c r="Q759" s="2"/>
      <c r="R759" s="2"/>
      <c r="S759" s="2"/>
      <c r="T759" s="2"/>
      <c r="U759" s="2"/>
      <c r="V759" s="2"/>
      <c r="W759" s="2"/>
      <c r="X759" s="2"/>
      <c r="Y759" s="2"/>
      <c r="Z759" s="2"/>
      <c r="AA759" s="2"/>
      <c r="AB759" s="2"/>
      <c r="AC759" s="2"/>
      <c r="AD759" s="2"/>
      <c r="AE759" s="2"/>
      <c r="AF759" s="2"/>
      <c r="AG759" s="2"/>
      <c r="AH759" s="2"/>
      <c r="AI759" s="2"/>
      <c r="AJ759" s="2"/>
    </row>
    <row r="760" spans="1:36" ht="15.75" customHeight="1" x14ac:dyDescent="0.45">
      <c r="A760" s="220" t="s">
        <v>2612</v>
      </c>
      <c r="B760" s="234" t="s">
        <v>2613</v>
      </c>
      <c r="C760" s="220" t="s">
        <v>2614</v>
      </c>
      <c r="D760" s="261">
        <v>0.01</v>
      </c>
      <c r="E760" s="220" t="s">
        <v>2615</v>
      </c>
      <c r="F760" s="251">
        <v>3</v>
      </c>
      <c r="G760" s="220" t="s">
        <v>2616</v>
      </c>
      <c r="H760" s="252" t="s">
        <v>2617</v>
      </c>
      <c r="I760" s="220" t="s">
        <v>2618</v>
      </c>
      <c r="J760" s="252" t="s">
        <v>2619</v>
      </c>
      <c r="K760" s="220" t="s">
        <v>2620</v>
      </c>
      <c r="L760" s="252" t="s">
        <v>2621</v>
      </c>
      <c r="M760" s="220" t="s">
        <v>2622</v>
      </c>
      <c r="N760" s="252" t="s">
        <v>2623</v>
      </c>
      <c r="O760" s="2"/>
      <c r="P760" s="2"/>
      <c r="Q760" s="2"/>
      <c r="R760" s="2"/>
      <c r="S760" s="2"/>
      <c r="T760" s="2"/>
      <c r="U760" s="2"/>
      <c r="V760" s="2"/>
      <c r="W760" s="2"/>
      <c r="X760" s="2"/>
      <c r="Y760" s="2"/>
      <c r="Z760" s="2"/>
      <c r="AA760" s="2"/>
      <c r="AB760" s="2"/>
      <c r="AC760" s="2"/>
      <c r="AD760" s="2"/>
      <c r="AE760" s="2"/>
      <c r="AF760" s="2"/>
      <c r="AG760" s="2"/>
      <c r="AH760" s="2"/>
      <c r="AI760" s="2"/>
      <c r="AJ760" s="2"/>
    </row>
    <row r="761" spans="1:36" ht="15.75" customHeight="1" x14ac:dyDescent="0.45">
      <c r="A761" s="210" t="s">
        <v>2624</v>
      </c>
      <c r="B761" s="211" t="s">
        <v>2625</v>
      </c>
      <c r="C761" s="223">
        <v>0.8</v>
      </c>
      <c r="D761" s="262">
        <v>4.0000000000000001E-3</v>
      </c>
      <c r="E761" s="210" t="s">
        <v>2626</v>
      </c>
      <c r="F761" s="255">
        <v>9</v>
      </c>
      <c r="G761" s="210" t="s">
        <v>2627</v>
      </c>
      <c r="H761" s="255">
        <v>2</v>
      </c>
      <c r="I761" s="210" t="s">
        <v>2628</v>
      </c>
      <c r="J761" s="255">
        <v>3</v>
      </c>
      <c r="K761" s="210" t="s">
        <v>2629</v>
      </c>
      <c r="L761" s="256" t="s">
        <v>2630</v>
      </c>
      <c r="M761" s="210" t="s">
        <v>2631</v>
      </c>
      <c r="N761" s="256" t="s">
        <v>2632</v>
      </c>
      <c r="O761" s="2"/>
      <c r="P761" s="2"/>
      <c r="Q761" s="2"/>
      <c r="R761" s="2"/>
      <c r="S761" s="2"/>
      <c r="T761" s="2"/>
      <c r="U761" s="2"/>
      <c r="V761" s="2"/>
      <c r="W761" s="2"/>
      <c r="X761" s="2"/>
      <c r="Y761" s="2"/>
      <c r="Z761" s="2"/>
      <c r="AA761" s="2"/>
      <c r="AB761" s="2"/>
      <c r="AC761" s="2"/>
      <c r="AD761" s="2"/>
      <c r="AE761" s="2"/>
      <c r="AF761" s="2"/>
      <c r="AG761" s="2"/>
      <c r="AH761" s="2"/>
      <c r="AI761" s="2"/>
      <c r="AJ761" s="2"/>
    </row>
    <row r="762" spans="1:36" ht="15.75" customHeight="1" x14ac:dyDescent="0.45">
      <c r="A762" s="214" t="s">
        <v>2633</v>
      </c>
      <c r="B762" s="215" t="s">
        <v>2634</v>
      </c>
      <c r="C762" s="232">
        <v>0.3</v>
      </c>
      <c r="D762" s="257">
        <v>0.01</v>
      </c>
      <c r="E762" s="214" t="s">
        <v>2635</v>
      </c>
      <c r="F762" s="245">
        <v>4</v>
      </c>
      <c r="G762" s="214" t="s">
        <v>2636</v>
      </c>
      <c r="H762" s="245">
        <v>1</v>
      </c>
      <c r="I762" s="214" t="s">
        <v>2637</v>
      </c>
      <c r="J762" s="245">
        <v>1</v>
      </c>
      <c r="K762" s="214" t="s">
        <v>2638</v>
      </c>
      <c r="L762" s="250" t="s">
        <v>2639</v>
      </c>
      <c r="M762" s="214" t="s">
        <v>2640</v>
      </c>
      <c r="N762" s="250" t="s">
        <v>2641</v>
      </c>
      <c r="O762" s="2"/>
      <c r="P762" s="2"/>
      <c r="Q762" s="2"/>
      <c r="R762" s="2"/>
      <c r="S762" s="2"/>
      <c r="T762" s="2"/>
      <c r="U762" s="2"/>
      <c r="V762" s="2"/>
      <c r="W762" s="2"/>
      <c r="X762" s="2"/>
      <c r="Y762" s="2"/>
      <c r="Z762" s="2"/>
      <c r="AA762" s="2"/>
      <c r="AB762" s="2"/>
      <c r="AC762" s="2"/>
      <c r="AD762" s="2"/>
      <c r="AE762" s="2"/>
      <c r="AF762" s="2"/>
      <c r="AG762" s="2"/>
      <c r="AH762" s="2"/>
      <c r="AI762" s="2"/>
      <c r="AJ762" s="2"/>
    </row>
    <row r="763" spans="1:36" ht="15.75" customHeight="1" x14ac:dyDescent="0.45">
      <c r="A763" s="217" t="s">
        <v>2642</v>
      </c>
      <c r="B763" s="218" t="s">
        <v>2643</v>
      </c>
      <c r="C763" s="237">
        <v>5.2</v>
      </c>
      <c r="D763" s="258">
        <v>0.15</v>
      </c>
      <c r="E763" s="217" t="s">
        <v>2644</v>
      </c>
      <c r="F763" s="248">
        <v>1350</v>
      </c>
      <c r="G763" s="217" t="s">
        <v>2645</v>
      </c>
      <c r="H763" s="247">
        <v>376</v>
      </c>
      <c r="I763" s="217" t="s">
        <v>2646</v>
      </c>
      <c r="J763" s="247">
        <v>756</v>
      </c>
      <c r="K763" s="217" t="s">
        <v>2647</v>
      </c>
      <c r="L763" s="247">
        <v>80</v>
      </c>
      <c r="M763" s="217" t="s">
        <v>2648</v>
      </c>
      <c r="N763" s="247">
        <v>52</v>
      </c>
      <c r="O763" s="2"/>
      <c r="P763" s="2"/>
      <c r="Q763" s="2"/>
      <c r="R763" s="2"/>
      <c r="S763" s="2"/>
      <c r="T763" s="2"/>
      <c r="U763" s="2"/>
      <c r="V763" s="2"/>
      <c r="W763" s="2"/>
      <c r="X763" s="2"/>
      <c r="Y763" s="2"/>
      <c r="Z763" s="2"/>
      <c r="AA763" s="2"/>
      <c r="AB763" s="2"/>
      <c r="AC763" s="2"/>
      <c r="AD763" s="2"/>
      <c r="AE763" s="2"/>
      <c r="AF763" s="2"/>
      <c r="AG763" s="2"/>
      <c r="AH763" s="2"/>
      <c r="AI763" s="2"/>
      <c r="AJ763" s="2"/>
    </row>
    <row r="764" spans="1:36" ht="15.75" customHeight="1" x14ac:dyDescent="0.45">
      <c r="A764" s="214" t="s">
        <v>2649</v>
      </c>
      <c r="B764" s="215" t="s">
        <v>2650</v>
      </c>
      <c r="C764" s="232">
        <v>2.9</v>
      </c>
      <c r="D764" s="257">
        <v>0.27</v>
      </c>
      <c r="E764" s="214" t="s">
        <v>2651</v>
      </c>
      <c r="F764" s="245">
        <v>848</v>
      </c>
      <c r="G764" s="214" t="s">
        <v>2652</v>
      </c>
      <c r="H764" s="245">
        <v>231</v>
      </c>
      <c r="I764" s="214" t="s">
        <v>2653</v>
      </c>
      <c r="J764" s="245">
        <v>356</v>
      </c>
      <c r="K764" s="214" t="s">
        <v>2654</v>
      </c>
      <c r="L764" s="245">
        <v>42</v>
      </c>
      <c r="M764" s="214" t="s">
        <v>2655</v>
      </c>
      <c r="N764" s="245">
        <v>32</v>
      </c>
      <c r="O764" s="2"/>
      <c r="P764" s="2"/>
      <c r="Q764" s="2"/>
      <c r="R764" s="2"/>
      <c r="S764" s="2"/>
      <c r="T764" s="2"/>
      <c r="U764" s="2"/>
      <c r="V764" s="2"/>
      <c r="W764" s="2"/>
      <c r="X764" s="2"/>
      <c r="Y764" s="2"/>
      <c r="Z764" s="2"/>
      <c r="AA764" s="2"/>
      <c r="AB764" s="2"/>
      <c r="AC764" s="2"/>
      <c r="AD764" s="2"/>
      <c r="AE764" s="2"/>
      <c r="AF764" s="2"/>
      <c r="AG764" s="2"/>
      <c r="AH764" s="2"/>
      <c r="AI764" s="2"/>
      <c r="AJ764" s="2"/>
    </row>
    <row r="765" spans="1:36" ht="15.75" customHeight="1" x14ac:dyDescent="0.45">
      <c r="A765" s="217" t="s">
        <v>2656</v>
      </c>
      <c r="B765" s="218" t="s">
        <v>2657</v>
      </c>
      <c r="C765" s="228">
        <v>16</v>
      </c>
      <c r="D765" s="258">
        <v>0.28999999999999998</v>
      </c>
      <c r="E765" s="217" t="s">
        <v>2658</v>
      </c>
      <c r="F765" s="248">
        <v>4590</v>
      </c>
      <c r="G765" s="217" t="s">
        <v>2659</v>
      </c>
      <c r="H765" s="248">
        <v>1750</v>
      </c>
      <c r="I765" s="217" t="s">
        <v>2660</v>
      </c>
      <c r="J765" s="248">
        <v>3950</v>
      </c>
      <c r="K765" s="217" t="s">
        <v>2661</v>
      </c>
      <c r="L765" s="248">
        <v>1130</v>
      </c>
      <c r="M765" s="217" t="s">
        <v>2662</v>
      </c>
      <c r="N765" s="247">
        <v>297</v>
      </c>
      <c r="O765" s="2"/>
      <c r="P765" s="2"/>
      <c r="Q765" s="2"/>
      <c r="R765" s="2"/>
      <c r="S765" s="2"/>
      <c r="T765" s="2"/>
      <c r="U765" s="2"/>
      <c r="V765" s="2"/>
      <c r="W765" s="2"/>
      <c r="X765" s="2"/>
      <c r="Y765" s="2"/>
      <c r="Z765" s="2"/>
      <c r="AA765" s="2"/>
      <c r="AB765" s="2"/>
      <c r="AC765" s="2"/>
      <c r="AD765" s="2"/>
      <c r="AE765" s="2"/>
      <c r="AF765" s="2"/>
      <c r="AG765" s="2"/>
      <c r="AH765" s="2"/>
      <c r="AI765" s="2"/>
      <c r="AJ765" s="2"/>
    </row>
    <row r="766" spans="1:36" ht="15.75" customHeight="1" x14ac:dyDescent="0.45">
      <c r="A766" s="214" t="s">
        <v>2663</v>
      </c>
      <c r="B766" s="215" t="s">
        <v>2664</v>
      </c>
      <c r="C766" s="225">
        <v>65</v>
      </c>
      <c r="D766" s="257">
        <v>0.3</v>
      </c>
      <c r="E766" s="214" t="s">
        <v>2665</v>
      </c>
      <c r="F766" s="246">
        <v>7800</v>
      </c>
      <c r="G766" s="214" t="s">
        <v>2666</v>
      </c>
      <c r="H766" s="246">
        <v>6290</v>
      </c>
      <c r="I766" s="214" t="s">
        <v>2667</v>
      </c>
      <c r="J766" s="246">
        <v>7990</v>
      </c>
      <c r="K766" s="214" t="s">
        <v>2668</v>
      </c>
      <c r="L766" s="246">
        <v>6750</v>
      </c>
      <c r="M766" s="214" t="s">
        <v>2669</v>
      </c>
      <c r="N766" s="245">
        <v>4170</v>
      </c>
      <c r="O766" s="2"/>
      <c r="P766" s="2"/>
      <c r="Q766" s="2"/>
      <c r="R766" s="2"/>
      <c r="S766" s="2"/>
      <c r="T766" s="2"/>
      <c r="U766" s="2"/>
      <c r="V766" s="2"/>
      <c r="W766" s="2"/>
      <c r="X766" s="2"/>
      <c r="Y766" s="2"/>
      <c r="Z766" s="2"/>
      <c r="AA766" s="2"/>
      <c r="AB766" s="2"/>
      <c r="AC766" s="2"/>
      <c r="AD766" s="2"/>
      <c r="AE766" s="2"/>
      <c r="AF766" s="2"/>
      <c r="AG766" s="2"/>
      <c r="AH766" s="2"/>
      <c r="AI766" s="2"/>
      <c r="AJ766" s="2"/>
    </row>
    <row r="767" spans="1:36" ht="15.75" customHeight="1" x14ac:dyDescent="0.45">
      <c r="A767" s="217" t="s">
        <v>2670</v>
      </c>
      <c r="B767" s="233" t="s">
        <v>2671</v>
      </c>
      <c r="C767" s="237">
        <v>3.4</v>
      </c>
      <c r="D767" s="258">
        <v>0.14000000000000001</v>
      </c>
      <c r="E767" s="217" t="s">
        <v>2672</v>
      </c>
      <c r="F767" s="247">
        <v>635</v>
      </c>
      <c r="G767" s="217" t="s">
        <v>2673</v>
      </c>
      <c r="H767" s="247">
        <v>173</v>
      </c>
      <c r="I767" s="217" t="s">
        <v>2674</v>
      </c>
      <c r="J767" s="247">
        <v>286</v>
      </c>
      <c r="K767" s="217" t="s">
        <v>2675</v>
      </c>
      <c r="L767" s="247">
        <v>33</v>
      </c>
      <c r="M767" s="217" t="s">
        <v>2676</v>
      </c>
      <c r="N767" s="247">
        <v>24</v>
      </c>
      <c r="O767" s="2"/>
      <c r="P767" s="2"/>
      <c r="Q767" s="2"/>
      <c r="R767" s="2"/>
      <c r="S767" s="2"/>
      <c r="T767" s="2"/>
      <c r="U767" s="2"/>
      <c r="V767" s="2"/>
      <c r="W767" s="2"/>
      <c r="X767" s="2"/>
      <c r="Y767" s="2"/>
      <c r="Z767" s="2"/>
      <c r="AA767" s="2"/>
      <c r="AB767" s="2"/>
      <c r="AC767" s="2"/>
      <c r="AD767" s="2"/>
      <c r="AE767" s="2"/>
      <c r="AF767" s="2"/>
      <c r="AG767" s="2"/>
      <c r="AH767" s="2"/>
      <c r="AI767" s="2"/>
      <c r="AJ767" s="2"/>
    </row>
    <row r="768" spans="1:36" ht="15.75" customHeight="1" x14ac:dyDescent="0.45">
      <c r="A768" s="214" t="s">
        <v>2677</v>
      </c>
      <c r="B768" s="231" t="s">
        <v>2678</v>
      </c>
      <c r="C768" s="232">
        <v>1</v>
      </c>
      <c r="D768" s="257">
        <v>0.13</v>
      </c>
      <c r="E768" s="214" t="s">
        <v>2679</v>
      </c>
      <c r="F768" s="245">
        <v>151</v>
      </c>
      <c r="G768" s="214" t="s">
        <v>2680</v>
      </c>
      <c r="H768" s="245">
        <v>41</v>
      </c>
      <c r="I768" s="214" t="s">
        <v>2681</v>
      </c>
      <c r="J768" s="245">
        <v>49</v>
      </c>
      <c r="K768" s="214" t="s">
        <v>2682</v>
      </c>
      <c r="L768" s="245">
        <v>7</v>
      </c>
      <c r="M768" s="214" t="s">
        <v>2683</v>
      </c>
      <c r="N768" s="245">
        <v>6</v>
      </c>
      <c r="O768" s="2"/>
      <c r="P768" s="2"/>
      <c r="Q768" s="2"/>
      <c r="R768" s="2"/>
      <c r="S768" s="2"/>
      <c r="T768" s="2"/>
      <c r="U768" s="2"/>
      <c r="V768" s="2"/>
      <c r="W768" s="2"/>
      <c r="X768" s="2"/>
      <c r="Y768" s="2"/>
      <c r="Z768" s="2"/>
      <c r="AA768" s="2"/>
      <c r="AB768" s="2"/>
      <c r="AC768" s="2"/>
      <c r="AD768" s="2"/>
      <c r="AE768" s="2"/>
      <c r="AF768" s="2"/>
      <c r="AG768" s="2"/>
      <c r="AH768" s="2"/>
      <c r="AI768" s="2"/>
      <c r="AJ768" s="2"/>
    </row>
    <row r="769" spans="1:36" ht="15.75" customHeight="1" x14ac:dyDescent="0.45">
      <c r="A769" s="217" t="s">
        <v>2684</v>
      </c>
      <c r="B769" s="233" t="s">
        <v>2685</v>
      </c>
      <c r="C769" s="237">
        <v>2.9</v>
      </c>
      <c r="D769" s="258">
        <v>0.19</v>
      </c>
      <c r="E769" s="217" t="s">
        <v>2686</v>
      </c>
      <c r="F769" s="247">
        <v>674</v>
      </c>
      <c r="G769" s="217" t="s">
        <v>2687</v>
      </c>
      <c r="H769" s="247">
        <v>184</v>
      </c>
      <c r="I769" s="217" t="s">
        <v>2688</v>
      </c>
      <c r="J769" s="247">
        <v>283</v>
      </c>
      <c r="K769" s="217" t="s">
        <v>2689</v>
      </c>
      <c r="L769" s="247">
        <v>34</v>
      </c>
      <c r="M769" s="217" t="s">
        <v>2690</v>
      </c>
      <c r="N769" s="247">
        <v>25</v>
      </c>
      <c r="O769" s="2"/>
      <c r="P769" s="2"/>
      <c r="Q769" s="2"/>
      <c r="R769" s="2"/>
      <c r="S769" s="2"/>
      <c r="T769" s="2"/>
      <c r="U769" s="2"/>
      <c r="V769" s="2"/>
      <c r="W769" s="2"/>
      <c r="X769" s="2"/>
      <c r="Y769" s="2"/>
      <c r="Z769" s="2"/>
      <c r="AA769" s="2"/>
      <c r="AB769" s="2"/>
      <c r="AC769" s="2"/>
      <c r="AD769" s="2"/>
      <c r="AE769" s="2"/>
      <c r="AF769" s="2"/>
      <c r="AG769" s="2"/>
      <c r="AH769" s="2"/>
      <c r="AI769" s="2"/>
      <c r="AJ769" s="2"/>
    </row>
    <row r="770" spans="1:36" ht="15.75" customHeight="1" x14ac:dyDescent="0.45">
      <c r="A770" s="220" t="s">
        <v>2691</v>
      </c>
      <c r="B770" s="234" t="s">
        <v>2692</v>
      </c>
      <c r="C770" s="263">
        <v>20</v>
      </c>
      <c r="D770" s="261">
        <v>0.31</v>
      </c>
      <c r="E770" s="220" t="s">
        <v>2693</v>
      </c>
      <c r="F770" s="264">
        <v>3440</v>
      </c>
      <c r="G770" s="220" t="s">
        <v>2694</v>
      </c>
      <c r="H770" s="264">
        <v>1470</v>
      </c>
      <c r="I770" s="220" t="s">
        <v>2695</v>
      </c>
      <c r="J770" s="264">
        <v>3100</v>
      </c>
      <c r="K770" s="220" t="s">
        <v>2696</v>
      </c>
      <c r="L770" s="264">
        <v>1150</v>
      </c>
      <c r="M770" s="220" t="s">
        <v>2697</v>
      </c>
      <c r="N770" s="251">
        <v>304</v>
      </c>
      <c r="O770" s="2"/>
      <c r="P770" s="2"/>
      <c r="Q770" s="2"/>
      <c r="R770" s="2"/>
      <c r="S770" s="2"/>
      <c r="T770" s="2"/>
      <c r="U770" s="2"/>
      <c r="V770" s="2"/>
      <c r="W770" s="2"/>
      <c r="X770" s="2"/>
      <c r="Y770" s="2"/>
      <c r="Z770" s="2"/>
      <c r="AA770" s="2"/>
      <c r="AB770" s="2"/>
      <c r="AC770" s="2"/>
      <c r="AD770" s="2"/>
      <c r="AE770" s="2"/>
      <c r="AF770" s="2"/>
      <c r="AG770" s="2"/>
      <c r="AH770" s="2"/>
      <c r="AI770" s="2"/>
      <c r="AJ770" s="2"/>
    </row>
    <row r="771" spans="1:36" ht="15.75" customHeight="1" x14ac:dyDescent="0.45">
      <c r="A771" s="210" t="s">
        <v>2698</v>
      </c>
      <c r="B771" s="211" t="s">
        <v>2699</v>
      </c>
      <c r="C771" s="243">
        <v>500</v>
      </c>
      <c r="D771" s="254">
        <v>0.2</v>
      </c>
      <c r="E771" s="210" t="s">
        <v>2700</v>
      </c>
      <c r="F771" s="244">
        <v>12800</v>
      </c>
      <c r="G771" s="210" t="s">
        <v>2701</v>
      </c>
      <c r="H771" s="244">
        <v>16100</v>
      </c>
      <c r="I771" s="210" t="s">
        <v>2702</v>
      </c>
      <c r="J771" s="244">
        <v>13700</v>
      </c>
      <c r="K771" s="210" t="s">
        <v>2703</v>
      </c>
      <c r="L771" s="244">
        <v>16500</v>
      </c>
      <c r="M771" s="210" t="s">
        <v>2704</v>
      </c>
      <c r="N771" s="244">
        <v>18100</v>
      </c>
      <c r="O771" s="2"/>
      <c r="P771" s="2"/>
      <c r="Q771" s="2"/>
      <c r="R771" s="2"/>
      <c r="S771" s="2"/>
      <c r="T771" s="2"/>
      <c r="U771" s="2"/>
      <c r="V771" s="2"/>
      <c r="W771" s="2"/>
      <c r="X771" s="2"/>
      <c r="Y771" s="2"/>
      <c r="Z771" s="2"/>
      <c r="AA771" s="2"/>
      <c r="AB771" s="2"/>
      <c r="AC771" s="2"/>
      <c r="AD771" s="2"/>
      <c r="AE771" s="2"/>
      <c r="AF771" s="2"/>
      <c r="AG771" s="2"/>
      <c r="AH771" s="2"/>
      <c r="AI771" s="2"/>
      <c r="AJ771" s="2"/>
    </row>
    <row r="772" spans="1:36" ht="15.75" customHeight="1" x14ac:dyDescent="0.45">
      <c r="A772" s="214" t="s">
        <v>2705</v>
      </c>
      <c r="B772" s="215" t="s">
        <v>2706</v>
      </c>
      <c r="C772" s="265">
        <v>3200</v>
      </c>
      <c r="D772" s="257">
        <v>0.56999999999999995</v>
      </c>
      <c r="E772" s="214" t="s">
        <v>2707</v>
      </c>
      <c r="F772" s="266">
        <v>17500</v>
      </c>
      <c r="G772" s="214" t="s">
        <v>2708</v>
      </c>
      <c r="H772" s="266">
        <v>23500</v>
      </c>
      <c r="I772" s="214" t="s">
        <v>2709</v>
      </c>
      <c r="J772" s="266">
        <v>18900</v>
      </c>
      <c r="K772" s="214" t="s">
        <v>2710</v>
      </c>
      <c r="L772" s="266">
        <v>23800</v>
      </c>
      <c r="M772" s="214" t="s">
        <v>2711</v>
      </c>
      <c r="N772" s="266">
        <v>28200</v>
      </c>
      <c r="O772" s="2"/>
      <c r="P772" s="2"/>
      <c r="Q772" s="2"/>
      <c r="R772" s="2"/>
      <c r="S772" s="2"/>
      <c r="T772" s="2"/>
      <c r="U772" s="2"/>
      <c r="V772" s="2"/>
      <c r="W772" s="2"/>
      <c r="X772" s="2"/>
      <c r="Y772" s="2"/>
      <c r="Z772" s="2"/>
      <c r="AA772" s="2"/>
      <c r="AB772" s="2"/>
      <c r="AC772" s="2"/>
      <c r="AD772" s="2"/>
      <c r="AE772" s="2"/>
      <c r="AF772" s="2"/>
      <c r="AG772" s="2"/>
      <c r="AH772" s="2"/>
      <c r="AI772" s="2"/>
      <c r="AJ772" s="2"/>
    </row>
    <row r="773" spans="1:36" ht="15.75" customHeight="1" x14ac:dyDescent="0.45">
      <c r="A773" s="217" t="s">
        <v>2712</v>
      </c>
      <c r="B773" s="218" t="s">
        <v>2713</v>
      </c>
      <c r="C773" s="228">
        <v>800</v>
      </c>
      <c r="D773" s="258">
        <v>0.59</v>
      </c>
      <c r="E773" s="217" t="s">
        <v>2714</v>
      </c>
      <c r="F773" s="267">
        <v>13500</v>
      </c>
      <c r="G773" s="217" t="s">
        <v>2715</v>
      </c>
      <c r="H773" s="267">
        <v>17400</v>
      </c>
      <c r="I773" s="217" t="s">
        <v>2716</v>
      </c>
      <c r="J773" s="267">
        <v>14500</v>
      </c>
      <c r="K773" s="217" t="s">
        <v>2717</v>
      </c>
      <c r="L773" s="267">
        <v>17800</v>
      </c>
      <c r="M773" s="217" t="s">
        <v>2718</v>
      </c>
      <c r="N773" s="267">
        <v>20200</v>
      </c>
      <c r="O773" s="2"/>
      <c r="P773" s="2"/>
      <c r="Q773" s="2"/>
      <c r="R773" s="2"/>
      <c r="S773" s="2"/>
      <c r="T773" s="2"/>
      <c r="U773" s="2"/>
      <c r="V773" s="2"/>
      <c r="W773" s="2"/>
      <c r="X773" s="2"/>
      <c r="Y773" s="2"/>
      <c r="Z773" s="2"/>
      <c r="AA773" s="2"/>
      <c r="AB773" s="2"/>
      <c r="AC773" s="2"/>
      <c r="AD773" s="2"/>
      <c r="AE773" s="2"/>
      <c r="AF773" s="2"/>
      <c r="AG773" s="2"/>
      <c r="AH773" s="2"/>
      <c r="AI773" s="2"/>
      <c r="AJ773" s="2"/>
    </row>
    <row r="774" spans="1:36" ht="15.75" customHeight="1" x14ac:dyDescent="0.45">
      <c r="A774" s="214" t="s">
        <v>2719</v>
      </c>
      <c r="B774" s="215" t="s">
        <v>2720</v>
      </c>
      <c r="C774" s="225">
        <v>36</v>
      </c>
      <c r="D774" s="257">
        <v>0.2</v>
      </c>
      <c r="E774" s="214" t="s">
        <v>2721</v>
      </c>
      <c r="F774" s="246">
        <v>6840</v>
      </c>
      <c r="G774" s="214" t="s">
        <v>2722</v>
      </c>
      <c r="H774" s="246">
        <v>4090</v>
      </c>
      <c r="I774" s="214" t="s">
        <v>2723</v>
      </c>
      <c r="J774" s="246">
        <v>6690</v>
      </c>
      <c r="K774" s="214" t="s">
        <v>2724</v>
      </c>
      <c r="L774" s="246">
        <v>4140</v>
      </c>
      <c r="M774" s="214" t="s">
        <v>2725</v>
      </c>
      <c r="N774" s="245">
        <v>1650</v>
      </c>
      <c r="O774" s="2"/>
      <c r="P774" s="2"/>
      <c r="Q774" s="2"/>
      <c r="R774" s="2"/>
      <c r="S774" s="2"/>
      <c r="T774" s="2"/>
      <c r="U774" s="2"/>
      <c r="V774" s="2"/>
      <c r="W774" s="2"/>
      <c r="X774" s="2"/>
      <c r="Y774" s="2"/>
      <c r="Z774" s="2"/>
      <c r="AA774" s="2"/>
      <c r="AB774" s="2"/>
      <c r="AC774" s="2"/>
      <c r="AD774" s="2"/>
      <c r="AE774" s="2"/>
      <c r="AF774" s="2"/>
      <c r="AG774" s="2"/>
      <c r="AH774" s="2"/>
      <c r="AI774" s="2"/>
      <c r="AJ774" s="2"/>
    </row>
    <row r="775" spans="1:36" ht="15.75" customHeight="1" x14ac:dyDescent="0.45">
      <c r="A775" s="217" t="s">
        <v>2726</v>
      </c>
      <c r="B775" s="218" t="s">
        <v>2727</v>
      </c>
      <c r="C775" s="268">
        <v>50000</v>
      </c>
      <c r="D775" s="258">
        <v>0.09</v>
      </c>
      <c r="E775" s="217" t="s">
        <v>2728</v>
      </c>
      <c r="F775" s="248">
        <v>4880</v>
      </c>
      <c r="G775" s="217" t="s">
        <v>2729</v>
      </c>
      <c r="H775" s="248">
        <v>6630</v>
      </c>
      <c r="I775" s="217" t="s">
        <v>2730</v>
      </c>
      <c r="J775" s="248">
        <v>5270</v>
      </c>
      <c r="K775" s="217" t="s">
        <v>2731</v>
      </c>
      <c r="L775" s="248">
        <v>6690</v>
      </c>
      <c r="M775" s="217" t="s">
        <v>2732</v>
      </c>
      <c r="N775" s="247">
        <v>8040</v>
      </c>
      <c r="O775" s="2"/>
      <c r="P775" s="2"/>
      <c r="Q775" s="2"/>
      <c r="R775" s="2"/>
      <c r="S775" s="2"/>
      <c r="T775" s="2"/>
      <c r="U775" s="2"/>
      <c r="V775" s="2"/>
      <c r="W775" s="2"/>
      <c r="X775" s="2"/>
      <c r="Y775" s="2"/>
      <c r="Z775" s="2"/>
      <c r="AA775" s="2"/>
      <c r="AB775" s="2"/>
      <c r="AC775" s="2"/>
      <c r="AD775" s="2"/>
      <c r="AE775" s="2"/>
      <c r="AF775" s="2"/>
      <c r="AG775" s="2"/>
      <c r="AH775" s="2"/>
      <c r="AI775" s="2"/>
      <c r="AJ775" s="2"/>
    </row>
    <row r="776" spans="1:36" ht="15.75" customHeight="1" x14ac:dyDescent="0.45">
      <c r="A776" s="214" t="s">
        <v>2733</v>
      </c>
      <c r="B776" s="215" t="s">
        <v>2734</v>
      </c>
      <c r="C776" s="265">
        <v>10000</v>
      </c>
      <c r="D776" s="257">
        <v>0.25</v>
      </c>
      <c r="E776" s="214" t="s">
        <v>2735</v>
      </c>
      <c r="F776" s="246">
        <v>8210</v>
      </c>
      <c r="G776" s="214" t="s">
        <v>2736</v>
      </c>
      <c r="H776" s="266">
        <v>11100</v>
      </c>
      <c r="I776" s="214" t="s">
        <v>2737</v>
      </c>
      <c r="J776" s="246">
        <v>8880</v>
      </c>
      <c r="K776" s="214" t="s">
        <v>2738</v>
      </c>
      <c r="L776" s="266">
        <v>11200</v>
      </c>
      <c r="M776" s="214" t="s">
        <v>2739</v>
      </c>
      <c r="N776" s="266">
        <v>13500</v>
      </c>
      <c r="O776" s="2"/>
      <c r="P776" s="2"/>
      <c r="Q776" s="2"/>
      <c r="R776" s="2"/>
      <c r="S776" s="2"/>
      <c r="T776" s="2"/>
      <c r="U776" s="2"/>
      <c r="V776" s="2"/>
      <c r="W776" s="2"/>
      <c r="X776" s="2"/>
      <c r="Y776" s="2"/>
      <c r="Z776" s="2"/>
      <c r="AA776" s="2"/>
      <c r="AB776" s="2"/>
      <c r="AC776" s="2"/>
      <c r="AD776" s="2"/>
      <c r="AE776" s="2"/>
      <c r="AF776" s="2"/>
      <c r="AG776" s="2"/>
      <c r="AH776" s="2"/>
      <c r="AI776" s="2"/>
      <c r="AJ776" s="2"/>
    </row>
    <row r="777" spans="1:36" ht="15.75" customHeight="1" x14ac:dyDescent="0.45">
      <c r="A777" s="217" t="s">
        <v>2740</v>
      </c>
      <c r="B777" s="218" t="s">
        <v>2741</v>
      </c>
      <c r="C777" s="268">
        <v>3000</v>
      </c>
      <c r="D777" s="233" t="s">
        <v>2742</v>
      </c>
      <c r="E777" s="217" t="s">
        <v>2743</v>
      </c>
      <c r="F777" s="248">
        <v>6850</v>
      </c>
      <c r="G777" s="217" t="s">
        <v>2744</v>
      </c>
      <c r="H777" s="248">
        <v>9200</v>
      </c>
      <c r="I777" s="217" t="s">
        <v>2745</v>
      </c>
      <c r="J777" s="248">
        <v>7400</v>
      </c>
      <c r="K777" s="217" t="s">
        <v>2746</v>
      </c>
      <c r="L777" s="248">
        <v>9310</v>
      </c>
      <c r="M777" s="217" t="s">
        <v>2747</v>
      </c>
      <c r="N777" s="267">
        <v>11000</v>
      </c>
      <c r="O777" s="2"/>
      <c r="P777" s="2"/>
      <c r="Q777" s="2"/>
      <c r="R777" s="2"/>
      <c r="S777" s="2"/>
      <c r="T777" s="2"/>
      <c r="U777" s="2"/>
      <c r="V777" s="2"/>
      <c r="W777" s="2"/>
      <c r="X777" s="2"/>
      <c r="Y777" s="2"/>
      <c r="Z777" s="2"/>
      <c r="AA777" s="2"/>
      <c r="AB777" s="2"/>
      <c r="AC777" s="2"/>
      <c r="AD777" s="2"/>
      <c r="AE777" s="2"/>
      <c r="AF777" s="2"/>
      <c r="AG777" s="2"/>
      <c r="AH777" s="2"/>
      <c r="AI777" s="2"/>
      <c r="AJ777" s="2"/>
    </row>
    <row r="778" spans="1:36" ht="15.75" customHeight="1" x14ac:dyDescent="0.45">
      <c r="A778" s="214" t="s">
        <v>2748</v>
      </c>
      <c r="B778" s="215" t="s">
        <v>2749</v>
      </c>
      <c r="C778" s="265">
        <v>2600</v>
      </c>
      <c r="D778" s="257">
        <v>0.28000000000000003</v>
      </c>
      <c r="E778" s="214" t="s">
        <v>2750</v>
      </c>
      <c r="F778" s="246">
        <v>6640</v>
      </c>
      <c r="G778" s="214" t="s">
        <v>2751</v>
      </c>
      <c r="H778" s="246">
        <v>8900</v>
      </c>
      <c r="I778" s="214" t="s">
        <v>2752</v>
      </c>
      <c r="J778" s="246">
        <v>7180</v>
      </c>
      <c r="K778" s="214" t="s">
        <v>2753</v>
      </c>
      <c r="L778" s="246">
        <v>9010</v>
      </c>
      <c r="M778" s="214" t="s">
        <v>2754</v>
      </c>
      <c r="N778" s="266">
        <v>10700</v>
      </c>
      <c r="O778" s="2"/>
      <c r="P778" s="2"/>
      <c r="Q778" s="2"/>
      <c r="R778" s="2"/>
      <c r="S778" s="2"/>
      <c r="T778" s="2"/>
      <c r="U778" s="2"/>
      <c r="V778" s="2"/>
      <c r="W778" s="2"/>
      <c r="X778" s="2"/>
      <c r="Y778" s="2"/>
      <c r="Z778" s="2"/>
      <c r="AA778" s="2"/>
      <c r="AB778" s="2"/>
      <c r="AC778" s="2"/>
      <c r="AD778" s="2"/>
      <c r="AE778" s="2"/>
      <c r="AF778" s="2"/>
      <c r="AG778" s="2"/>
      <c r="AH778" s="2"/>
      <c r="AI778" s="2"/>
      <c r="AJ778" s="2"/>
    </row>
    <row r="779" spans="1:36" ht="15.75" customHeight="1" x14ac:dyDescent="0.45">
      <c r="A779" s="239" t="s">
        <v>2755</v>
      </c>
      <c r="B779" s="269" t="s">
        <v>2756</v>
      </c>
      <c r="C779" s="270">
        <v>3200</v>
      </c>
      <c r="D779" s="259">
        <v>0.32</v>
      </c>
      <c r="E779" s="239" t="s">
        <v>2757</v>
      </c>
      <c r="F779" s="271">
        <v>7110</v>
      </c>
      <c r="G779" s="239" t="s">
        <v>2758</v>
      </c>
      <c r="H779" s="271">
        <v>9540</v>
      </c>
      <c r="I779" s="239" t="s">
        <v>2759</v>
      </c>
      <c r="J779" s="271">
        <v>7680</v>
      </c>
      <c r="K779" s="239" t="s">
        <v>2760</v>
      </c>
      <c r="L779" s="271">
        <v>9660</v>
      </c>
      <c r="M779" s="239" t="s">
        <v>2761</v>
      </c>
      <c r="N779" s="272">
        <v>11500</v>
      </c>
      <c r="O779" s="2"/>
      <c r="P779" s="2"/>
      <c r="Q779" s="2"/>
      <c r="R779" s="2"/>
      <c r="S779" s="2"/>
      <c r="T779" s="2"/>
      <c r="U779" s="2"/>
      <c r="V779" s="2"/>
      <c r="W779" s="2"/>
      <c r="X779" s="2"/>
      <c r="Y779" s="2"/>
      <c r="Z779" s="2"/>
      <c r="AA779" s="2"/>
      <c r="AB779" s="2"/>
      <c r="AC779" s="2"/>
      <c r="AD779" s="2"/>
      <c r="AE779" s="2"/>
      <c r="AF779" s="2"/>
      <c r="AG779" s="2"/>
      <c r="AH779" s="2"/>
      <c r="AI779" s="2"/>
      <c r="AJ779" s="2"/>
    </row>
    <row r="780" spans="1:36" ht="15.75" customHeight="1" x14ac:dyDescent="0.45">
      <c r="A780" s="210" t="s">
        <v>2762</v>
      </c>
      <c r="B780" s="211" t="s">
        <v>2763</v>
      </c>
      <c r="C780" s="273">
        <v>2600</v>
      </c>
      <c r="D780" s="254">
        <v>0.36</v>
      </c>
      <c r="E780" s="210" t="s">
        <v>2764</v>
      </c>
      <c r="F780" s="274">
        <v>6870</v>
      </c>
      <c r="G780" s="210" t="s">
        <v>2765</v>
      </c>
      <c r="H780" s="274">
        <v>9200</v>
      </c>
      <c r="I780" s="210" t="s">
        <v>2766</v>
      </c>
      <c r="J780" s="274">
        <v>7420</v>
      </c>
      <c r="K780" s="210" t="s">
        <v>2767</v>
      </c>
      <c r="L780" s="274">
        <v>9320</v>
      </c>
      <c r="M780" s="210" t="s">
        <v>2768</v>
      </c>
      <c r="N780" s="244">
        <v>11000</v>
      </c>
      <c r="O780" s="2"/>
      <c r="P780" s="2"/>
      <c r="Q780" s="2"/>
      <c r="R780" s="2"/>
      <c r="S780" s="2"/>
      <c r="T780" s="2"/>
      <c r="U780" s="2"/>
      <c r="V780" s="2"/>
      <c r="W780" s="2"/>
      <c r="X780" s="2"/>
      <c r="Y780" s="2"/>
      <c r="Z780" s="2"/>
      <c r="AA780" s="2"/>
      <c r="AB780" s="2"/>
      <c r="AC780" s="2"/>
      <c r="AD780" s="2"/>
      <c r="AE780" s="2"/>
      <c r="AF780" s="2"/>
      <c r="AG780" s="2"/>
      <c r="AH780" s="2"/>
      <c r="AI780" s="2"/>
      <c r="AJ780" s="2"/>
    </row>
    <row r="781" spans="1:36" ht="15.75" customHeight="1" x14ac:dyDescent="0.45">
      <c r="A781" s="214" t="s">
        <v>2769</v>
      </c>
      <c r="B781" s="215" t="s">
        <v>2770</v>
      </c>
      <c r="C781" s="214" t="s">
        <v>2771</v>
      </c>
      <c r="D781" s="231" t="s">
        <v>2772</v>
      </c>
      <c r="E781" s="214" t="s">
        <v>2773</v>
      </c>
      <c r="F781" s="245">
        <v>7</v>
      </c>
      <c r="G781" s="214" t="s">
        <v>2774</v>
      </c>
      <c r="H781" s="245">
        <v>2</v>
      </c>
      <c r="I781" s="214" t="s">
        <v>2775</v>
      </c>
      <c r="J781" s="245">
        <v>2</v>
      </c>
      <c r="K781" s="214" t="s">
        <v>2776</v>
      </c>
      <c r="L781" s="250" t="s">
        <v>2777</v>
      </c>
      <c r="M781" s="214" t="s">
        <v>2778</v>
      </c>
      <c r="N781" s="250" t="s">
        <v>2779</v>
      </c>
      <c r="O781" s="2"/>
      <c r="P781" s="2"/>
      <c r="Q781" s="2"/>
      <c r="R781" s="2"/>
      <c r="S781" s="2"/>
      <c r="T781" s="2"/>
      <c r="U781" s="2"/>
      <c r="V781" s="2"/>
      <c r="W781" s="2"/>
      <c r="X781" s="2"/>
      <c r="Y781" s="2"/>
      <c r="Z781" s="2"/>
      <c r="AA781" s="2"/>
      <c r="AB781" s="2"/>
      <c r="AC781" s="2"/>
      <c r="AD781" s="2"/>
      <c r="AE781" s="2"/>
      <c r="AF781" s="2"/>
      <c r="AG781" s="2"/>
      <c r="AH781" s="2"/>
      <c r="AI781" s="2"/>
      <c r="AJ781" s="2"/>
    </row>
    <row r="782" spans="1:36" ht="15.75" customHeight="1" x14ac:dyDescent="0.45">
      <c r="A782" s="217" t="s">
        <v>2780</v>
      </c>
      <c r="B782" s="218" t="s">
        <v>2781</v>
      </c>
      <c r="C782" s="268">
        <v>4100</v>
      </c>
      <c r="D782" s="258">
        <v>0.41</v>
      </c>
      <c r="E782" s="217" t="s">
        <v>2782</v>
      </c>
      <c r="F782" s="248">
        <v>6350</v>
      </c>
      <c r="G782" s="217" t="s">
        <v>2783</v>
      </c>
      <c r="H782" s="248">
        <v>8550</v>
      </c>
      <c r="I782" s="217" t="s">
        <v>2784</v>
      </c>
      <c r="J782" s="248">
        <v>6860</v>
      </c>
      <c r="K782" s="217" t="s">
        <v>2785</v>
      </c>
      <c r="L782" s="248">
        <v>8650</v>
      </c>
      <c r="M782" s="217" t="s">
        <v>2786</v>
      </c>
      <c r="N782" s="267">
        <v>10300</v>
      </c>
      <c r="O782" s="2"/>
      <c r="P782" s="2"/>
      <c r="Q782" s="2"/>
      <c r="R782" s="2"/>
      <c r="S782" s="2"/>
      <c r="T782" s="2"/>
      <c r="U782" s="2"/>
      <c r="V782" s="2"/>
      <c r="W782" s="2"/>
      <c r="X782" s="2"/>
      <c r="Y782" s="2"/>
      <c r="Z782" s="2"/>
      <c r="AA782" s="2"/>
      <c r="AB782" s="2"/>
      <c r="AC782" s="2"/>
      <c r="AD782" s="2"/>
      <c r="AE782" s="2"/>
      <c r="AF782" s="2"/>
      <c r="AG782" s="2"/>
      <c r="AH782" s="2"/>
      <c r="AI782" s="2"/>
      <c r="AJ782" s="2"/>
    </row>
    <row r="783" spans="1:36" ht="15.75" customHeight="1" x14ac:dyDescent="0.45">
      <c r="A783" s="214" t="s">
        <v>2787</v>
      </c>
      <c r="B783" s="215" t="s">
        <v>2788</v>
      </c>
      <c r="C783" s="265">
        <v>3100</v>
      </c>
      <c r="D783" s="257">
        <v>0.44</v>
      </c>
      <c r="E783" s="214" t="s">
        <v>2789</v>
      </c>
      <c r="F783" s="246">
        <v>5890</v>
      </c>
      <c r="G783" s="214" t="s">
        <v>2790</v>
      </c>
      <c r="H783" s="246">
        <v>7910</v>
      </c>
      <c r="I783" s="214" t="s">
        <v>2791</v>
      </c>
      <c r="J783" s="246">
        <v>6370</v>
      </c>
      <c r="K783" s="214" t="s">
        <v>2792</v>
      </c>
      <c r="L783" s="246">
        <v>8010</v>
      </c>
      <c r="M783" s="214" t="s">
        <v>2793</v>
      </c>
      <c r="N783" s="245">
        <v>9490</v>
      </c>
      <c r="O783" s="2"/>
      <c r="P783" s="2"/>
      <c r="Q783" s="2"/>
      <c r="R783" s="2"/>
      <c r="S783" s="2"/>
      <c r="T783" s="2"/>
      <c r="U783" s="2"/>
      <c r="V783" s="2"/>
      <c r="W783" s="2"/>
      <c r="X783" s="2"/>
      <c r="Y783" s="2"/>
      <c r="Z783" s="2"/>
      <c r="AA783" s="2"/>
      <c r="AB783" s="2"/>
      <c r="AC783" s="2"/>
      <c r="AD783" s="2"/>
      <c r="AE783" s="2"/>
      <c r="AF783" s="2"/>
      <c r="AG783" s="2"/>
      <c r="AH783" s="2"/>
      <c r="AI783" s="2"/>
      <c r="AJ783" s="2"/>
    </row>
    <row r="784" spans="1:36" ht="15.75" customHeight="1" x14ac:dyDescent="0.45">
      <c r="A784" s="217" t="s">
        <v>2794</v>
      </c>
      <c r="B784" s="218" t="s">
        <v>2795</v>
      </c>
      <c r="C784" s="268">
        <v>3000</v>
      </c>
      <c r="D784" s="258">
        <v>0.5</v>
      </c>
      <c r="E784" s="217" t="s">
        <v>2796</v>
      </c>
      <c r="F784" s="248">
        <v>5830</v>
      </c>
      <c r="G784" s="217" t="s">
        <v>2797</v>
      </c>
      <c r="H784" s="248">
        <v>7820</v>
      </c>
      <c r="I784" s="217" t="s">
        <v>2798</v>
      </c>
      <c r="J784" s="248">
        <v>6290</v>
      </c>
      <c r="K784" s="217" t="s">
        <v>2799</v>
      </c>
      <c r="L784" s="248">
        <v>7920</v>
      </c>
      <c r="M784" s="217" t="s">
        <v>2800</v>
      </c>
      <c r="N784" s="247">
        <v>9380</v>
      </c>
      <c r="O784" s="2"/>
      <c r="P784" s="2"/>
      <c r="Q784" s="2"/>
      <c r="R784" s="2"/>
      <c r="S784" s="2"/>
      <c r="T784" s="2"/>
      <c r="U784" s="2"/>
      <c r="V784" s="2"/>
      <c r="W784" s="2"/>
      <c r="X784" s="2"/>
      <c r="Y784" s="2"/>
      <c r="Z784" s="2"/>
      <c r="AA784" s="2"/>
      <c r="AB784" s="2"/>
      <c r="AC784" s="2"/>
      <c r="AD784" s="2"/>
      <c r="AE784" s="2"/>
      <c r="AF784" s="2"/>
      <c r="AG784" s="2"/>
      <c r="AH784" s="2"/>
      <c r="AI784" s="2"/>
      <c r="AJ784" s="2"/>
    </row>
    <row r="785" spans="1:36" ht="15.75" customHeight="1" x14ac:dyDescent="0.45">
      <c r="A785" s="214" t="s">
        <v>2801</v>
      </c>
      <c r="B785" s="215" t="s">
        <v>2802</v>
      </c>
      <c r="C785" s="265">
        <v>3000</v>
      </c>
      <c r="D785" s="257">
        <v>0.55000000000000004</v>
      </c>
      <c r="E785" s="214" t="s">
        <v>2803</v>
      </c>
      <c r="F785" s="246">
        <v>5680</v>
      </c>
      <c r="G785" s="214" t="s">
        <v>2804</v>
      </c>
      <c r="H785" s="246">
        <v>7620</v>
      </c>
      <c r="I785" s="214" t="s">
        <v>2805</v>
      </c>
      <c r="J785" s="246">
        <v>6130</v>
      </c>
      <c r="K785" s="214" t="s">
        <v>2806</v>
      </c>
      <c r="L785" s="246">
        <v>7710</v>
      </c>
      <c r="M785" s="214" t="s">
        <v>2807</v>
      </c>
      <c r="N785" s="245">
        <v>9140</v>
      </c>
      <c r="O785" s="2"/>
      <c r="P785" s="2"/>
      <c r="Q785" s="2"/>
      <c r="R785" s="2"/>
      <c r="S785" s="2"/>
      <c r="T785" s="2"/>
      <c r="U785" s="2"/>
      <c r="V785" s="2"/>
      <c r="W785" s="2"/>
      <c r="X785" s="2"/>
      <c r="Y785" s="2"/>
      <c r="Z785" s="2"/>
      <c r="AA785" s="2"/>
      <c r="AB785" s="2"/>
      <c r="AC785" s="2"/>
      <c r="AD785" s="2"/>
      <c r="AE785" s="2"/>
      <c r="AF785" s="2"/>
      <c r="AG785" s="2"/>
      <c r="AH785" s="2"/>
      <c r="AI785" s="2"/>
      <c r="AJ785" s="2"/>
    </row>
    <row r="786" spans="1:36" ht="15.75" customHeight="1" x14ac:dyDescent="0.45">
      <c r="A786" s="217" t="s">
        <v>2808</v>
      </c>
      <c r="B786" s="218" t="s">
        <v>2809</v>
      </c>
      <c r="C786" s="268">
        <v>2000</v>
      </c>
      <c r="D786" s="258">
        <v>0.55000000000000004</v>
      </c>
      <c r="E786" s="217" t="s">
        <v>2810</v>
      </c>
      <c r="F786" s="248">
        <v>5390</v>
      </c>
      <c r="G786" s="217" t="s">
        <v>2811</v>
      </c>
      <c r="H786" s="248">
        <v>7190</v>
      </c>
      <c r="I786" s="217" t="s">
        <v>2812</v>
      </c>
      <c r="J786" s="248">
        <v>5820</v>
      </c>
      <c r="K786" s="217" t="s">
        <v>2813</v>
      </c>
      <c r="L786" s="248">
        <v>7290</v>
      </c>
      <c r="M786" s="217" t="s">
        <v>2814</v>
      </c>
      <c r="N786" s="247">
        <v>8570</v>
      </c>
      <c r="O786" s="2"/>
      <c r="P786" s="2"/>
      <c r="Q786" s="2"/>
      <c r="R786" s="2"/>
      <c r="S786" s="2"/>
      <c r="T786" s="2"/>
      <c r="U786" s="2"/>
      <c r="V786" s="2"/>
      <c r="W786" s="2"/>
      <c r="X786" s="2"/>
      <c r="Y786" s="2"/>
      <c r="Z786" s="2"/>
      <c r="AA786" s="2"/>
      <c r="AB786" s="2"/>
      <c r="AC786" s="2"/>
      <c r="AD786" s="2"/>
      <c r="AE786" s="2"/>
      <c r="AF786" s="2"/>
      <c r="AG786" s="2"/>
      <c r="AH786" s="2"/>
      <c r="AI786" s="2"/>
      <c r="AJ786" s="2"/>
    </row>
    <row r="787" spans="1:36" ht="15.75" customHeight="1" x14ac:dyDescent="0.45">
      <c r="A787" s="214" t="s">
        <v>2815</v>
      </c>
      <c r="B787" s="215" t="s">
        <v>2816</v>
      </c>
      <c r="C787" s="265">
        <v>2000</v>
      </c>
      <c r="D787" s="257">
        <v>0.56000000000000005</v>
      </c>
      <c r="E787" s="214" t="s">
        <v>2817</v>
      </c>
      <c r="F787" s="246">
        <v>5430</v>
      </c>
      <c r="G787" s="214" t="s">
        <v>2818</v>
      </c>
      <c r="H787" s="246">
        <v>7240</v>
      </c>
      <c r="I787" s="214" t="s">
        <v>2819</v>
      </c>
      <c r="J787" s="246">
        <v>5860</v>
      </c>
      <c r="K787" s="214" t="s">
        <v>2820</v>
      </c>
      <c r="L787" s="246">
        <v>7340</v>
      </c>
      <c r="M787" s="214" t="s">
        <v>2821</v>
      </c>
      <c r="N787" s="245">
        <v>8630</v>
      </c>
      <c r="O787" s="2"/>
      <c r="P787" s="2"/>
      <c r="Q787" s="2"/>
      <c r="R787" s="2"/>
      <c r="S787" s="2"/>
      <c r="T787" s="2"/>
      <c r="U787" s="2"/>
      <c r="V787" s="2"/>
      <c r="W787" s="2"/>
      <c r="X787" s="2"/>
      <c r="Y787" s="2"/>
      <c r="Z787" s="2"/>
      <c r="AA787" s="2"/>
      <c r="AB787" s="2"/>
      <c r="AC787" s="2"/>
      <c r="AD787" s="2"/>
      <c r="AE787" s="2"/>
      <c r="AF787" s="2"/>
      <c r="AG787" s="2"/>
      <c r="AH787" s="2"/>
      <c r="AI787" s="2"/>
      <c r="AJ787" s="2"/>
    </row>
    <row r="788" spans="1:36" ht="15.75" customHeight="1" x14ac:dyDescent="0.45">
      <c r="A788" s="217" t="s">
        <v>2822</v>
      </c>
      <c r="B788" s="218" t="s">
        <v>2823</v>
      </c>
      <c r="C788" s="268">
        <v>2000</v>
      </c>
      <c r="D788" s="258">
        <v>0.48</v>
      </c>
      <c r="E788" s="217" t="s">
        <v>2824</v>
      </c>
      <c r="F788" s="248">
        <v>4720</v>
      </c>
      <c r="G788" s="217" t="s">
        <v>2825</v>
      </c>
      <c r="H788" s="248">
        <v>6290</v>
      </c>
      <c r="I788" s="217" t="s">
        <v>2826</v>
      </c>
      <c r="J788" s="248">
        <v>5090</v>
      </c>
      <c r="K788" s="217" t="s">
        <v>2827</v>
      </c>
      <c r="L788" s="248">
        <v>6380</v>
      </c>
      <c r="M788" s="217" t="s">
        <v>2828</v>
      </c>
      <c r="N788" s="247">
        <v>7500</v>
      </c>
      <c r="O788" s="2"/>
      <c r="P788" s="2"/>
      <c r="Q788" s="2"/>
      <c r="R788" s="2"/>
      <c r="S788" s="2"/>
      <c r="T788" s="2"/>
      <c r="U788" s="2"/>
      <c r="V788" s="2"/>
      <c r="W788" s="2"/>
      <c r="X788" s="2"/>
      <c r="Y788" s="2"/>
      <c r="Z788" s="2"/>
      <c r="AA788" s="2"/>
      <c r="AB788" s="2"/>
      <c r="AC788" s="2"/>
      <c r="AD788" s="2"/>
      <c r="AE788" s="2"/>
      <c r="AF788" s="2"/>
      <c r="AG788" s="2"/>
      <c r="AH788" s="2"/>
      <c r="AI788" s="2"/>
      <c r="AJ788" s="2"/>
    </row>
    <row r="789" spans="1:36" ht="15.75" customHeight="1" x14ac:dyDescent="0.45">
      <c r="A789" s="214" t="s">
        <v>2829</v>
      </c>
      <c r="B789" s="215" t="s">
        <v>2830</v>
      </c>
      <c r="C789" s="214" t="s">
        <v>2831</v>
      </c>
      <c r="D789" s="275">
        <v>2E-3</v>
      </c>
      <c r="E789" s="214" t="s">
        <v>2832</v>
      </c>
      <c r="F789" s="250" t="s">
        <v>2833</v>
      </c>
      <c r="G789" s="214" t="s">
        <v>2834</v>
      </c>
      <c r="H789" s="250" t="s">
        <v>2835</v>
      </c>
      <c r="I789" s="214" t="s">
        <v>2836</v>
      </c>
      <c r="J789" s="250" t="s">
        <v>2837</v>
      </c>
      <c r="K789" s="214" t="s">
        <v>2838</v>
      </c>
      <c r="L789" s="250" t="s">
        <v>2839</v>
      </c>
      <c r="M789" s="214" t="s">
        <v>2840</v>
      </c>
      <c r="N789" s="250" t="s">
        <v>2841</v>
      </c>
      <c r="O789" s="2"/>
      <c r="P789" s="2"/>
      <c r="Q789" s="2"/>
      <c r="R789" s="2"/>
      <c r="S789" s="2"/>
      <c r="T789" s="2"/>
      <c r="U789" s="2"/>
      <c r="V789" s="2"/>
      <c r="W789" s="2"/>
      <c r="X789" s="2"/>
      <c r="Y789" s="2"/>
      <c r="Z789" s="2"/>
      <c r="AA789" s="2"/>
      <c r="AB789" s="2"/>
      <c r="AC789" s="2"/>
      <c r="AD789" s="2"/>
      <c r="AE789" s="2"/>
      <c r="AF789" s="2"/>
      <c r="AG789" s="2"/>
      <c r="AH789" s="2"/>
      <c r="AI789" s="2"/>
      <c r="AJ789" s="2"/>
    </row>
    <row r="790" spans="1:36" ht="15.75" customHeight="1" x14ac:dyDescent="0.45">
      <c r="A790" s="217" t="s">
        <v>2842</v>
      </c>
      <c r="B790" s="233" t="s">
        <v>2843</v>
      </c>
      <c r="C790" s="217" t="s">
        <v>2844</v>
      </c>
      <c r="D790" s="258">
        <v>0.01</v>
      </c>
      <c r="E790" s="217" t="s">
        <v>2845</v>
      </c>
      <c r="F790" s="249" t="s">
        <v>2846</v>
      </c>
      <c r="G790" s="217" t="s">
        <v>2847</v>
      </c>
      <c r="H790" s="249" t="s">
        <v>2848</v>
      </c>
      <c r="I790" s="217" t="s">
        <v>2849</v>
      </c>
      <c r="J790" s="249" t="s">
        <v>2850</v>
      </c>
      <c r="K790" s="217" t="s">
        <v>2851</v>
      </c>
      <c r="L790" s="249" t="s">
        <v>2852</v>
      </c>
      <c r="M790" s="217" t="s">
        <v>2853</v>
      </c>
      <c r="N790" s="249" t="s">
        <v>2854</v>
      </c>
      <c r="O790" s="2"/>
      <c r="P790" s="2"/>
      <c r="Q790" s="2"/>
      <c r="R790" s="2"/>
      <c r="S790" s="2"/>
      <c r="T790" s="2"/>
      <c r="U790" s="2"/>
      <c r="V790" s="2"/>
      <c r="W790" s="2"/>
      <c r="X790" s="2"/>
      <c r="Y790" s="2"/>
      <c r="Z790" s="2"/>
      <c r="AA790" s="2"/>
      <c r="AB790" s="2"/>
      <c r="AC790" s="2"/>
      <c r="AD790" s="2"/>
      <c r="AE790" s="2"/>
      <c r="AF790" s="2"/>
      <c r="AG790" s="2"/>
      <c r="AH790" s="2"/>
      <c r="AI790" s="2"/>
      <c r="AJ790" s="2"/>
    </row>
    <row r="791" spans="1:36" ht="15.75" customHeight="1" x14ac:dyDescent="0.45">
      <c r="A791" s="214" t="s">
        <v>2855</v>
      </c>
      <c r="B791" s="231" t="s">
        <v>2856</v>
      </c>
      <c r="C791" s="214" t="s">
        <v>2857</v>
      </c>
      <c r="D791" s="275">
        <v>3.0000000000000001E-3</v>
      </c>
      <c r="E791" s="214" t="s">
        <v>2858</v>
      </c>
      <c r="F791" s="250" t="s">
        <v>2859</v>
      </c>
      <c r="G791" s="214" t="s">
        <v>2860</v>
      </c>
      <c r="H791" s="250" t="s">
        <v>2861</v>
      </c>
      <c r="I791" s="214" t="s">
        <v>2862</v>
      </c>
      <c r="J791" s="250" t="s">
        <v>2863</v>
      </c>
      <c r="K791" s="214" t="s">
        <v>2864</v>
      </c>
      <c r="L791" s="250" t="s">
        <v>2865</v>
      </c>
      <c r="M791" s="214" t="s">
        <v>2866</v>
      </c>
      <c r="N791" s="250" t="s">
        <v>2867</v>
      </c>
      <c r="O791" s="2"/>
      <c r="P791" s="2"/>
      <c r="Q791" s="2"/>
      <c r="R791" s="2"/>
      <c r="S791" s="2"/>
      <c r="T791" s="2"/>
      <c r="U791" s="2"/>
      <c r="V791" s="2"/>
      <c r="W791" s="2"/>
      <c r="X791" s="2"/>
      <c r="Y791" s="2"/>
      <c r="Z791" s="2"/>
      <c r="AA791" s="2"/>
      <c r="AB791" s="2"/>
      <c r="AC791" s="2"/>
      <c r="AD791" s="2"/>
      <c r="AE791" s="2"/>
      <c r="AF791" s="2"/>
      <c r="AG791" s="2"/>
      <c r="AH791" s="2"/>
      <c r="AI791" s="2"/>
      <c r="AJ791" s="2"/>
    </row>
    <row r="792" spans="1:36" ht="15.75" customHeight="1" x14ac:dyDescent="0.45">
      <c r="A792" s="217" t="s">
        <v>2868</v>
      </c>
      <c r="B792" s="233" t="s">
        <v>2869</v>
      </c>
      <c r="C792" s="217" t="s">
        <v>2870</v>
      </c>
      <c r="D792" s="258">
        <v>0.02</v>
      </c>
      <c r="E792" s="217" t="s">
        <v>2871</v>
      </c>
      <c r="F792" s="249" t="s">
        <v>2872</v>
      </c>
      <c r="G792" s="217" t="s">
        <v>2873</v>
      </c>
      <c r="H792" s="249" t="s">
        <v>2874</v>
      </c>
      <c r="I792" s="217" t="s">
        <v>2875</v>
      </c>
      <c r="J792" s="249" t="s">
        <v>2876</v>
      </c>
      <c r="K792" s="217" t="s">
        <v>2877</v>
      </c>
      <c r="L792" s="249" t="s">
        <v>2878</v>
      </c>
      <c r="M792" s="217" t="s">
        <v>2879</v>
      </c>
      <c r="N792" s="249" t="s">
        <v>2880</v>
      </c>
      <c r="O792" s="2"/>
      <c r="P792" s="2"/>
      <c r="Q792" s="2"/>
      <c r="R792" s="2"/>
      <c r="S792" s="2"/>
      <c r="T792" s="2"/>
      <c r="U792" s="2"/>
      <c r="V792" s="2"/>
      <c r="W792" s="2"/>
      <c r="X792" s="2"/>
      <c r="Y792" s="2"/>
      <c r="Z792" s="2"/>
      <c r="AA792" s="2"/>
      <c r="AB792" s="2"/>
      <c r="AC792" s="2"/>
      <c r="AD792" s="2"/>
      <c r="AE792" s="2"/>
      <c r="AF792" s="2"/>
      <c r="AG792" s="2"/>
      <c r="AH792" s="2"/>
      <c r="AI792" s="2"/>
      <c r="AJ792" s="2"/>
    </row>
    <row r="793" spans="1:36" ht="15.75" customHeight="1" x14ac:dyDescent="0.45">
      <c r="A793" s="220" t="s">
        <v>2881</v>
      </c>
      <c r="B793" s="234" t="s">
        <v>2882</v>
      </c>
      <c r="C793" s="220" t="s">
        <v>2883</v>
      </c>
      <c r="D793" s="261">
        <v>7.0000000000000007E-2</v>
      </c>
      <c r="E793" s="220" t="s">
        <v>2884</v>
      </c>
      <c r="F793" s="251">
        <v>6</v>
      </c>
      <c r="G793" s="220" t="s">
        <v>2885</v>
      </c>
      <c r="H793" s="251">
        <v>2</v>
      </c>
      <c r="I793" s="220" t="s">
        <v>2886</v>
      </c>
      <c r="J793" s="251">
        <v>2</v>
      </c>
      <c r="K793" s="220" t="s">
        <v>2887</v>
      </c>
      <c r="L793" s="252" t="s">
        <v>2888</v>
      </c>
      <c r="M793" s="220" t="s">
        <v>2889</v>
      </c>
      <c r="N793" s="252" t="s">
        <v>2890</v>
      </c>
      <c r="O793" s="2"/>
      <c r="P793" s="2"/>
      <c r="Q793" s="2"/>
      <c r="R793" s="2"/>
      <c r="S793" s="2"/>
      <c r="T793" s="2"/>
      <c r="U793" s="2"/>
      <c r="V793" s="2"/>
      <c r="W793" s="2"/>
      <c r="X793" s="2"/>
      <c r="Y793" s="2"/>
      <c r="Z793" s="2"/>
      <c r="AA793" s="2"/>
      <c r="AB793" s="2"/>
      <c r="AC793" s="2"/>
      <c r="AD793" s="2"/>
      <c r="AE793" s="2"/>
      <c r="AF793" s="2"/>
      <c r="AG793" s="2"/>
      <c r="AH793" s="2"/>
      <c r="AI793" s="2"/>
      <c r="AJ793" s="2"/>
    </row>
    <row r="794" spans="1:36" ht="15.75" customHeight="1" x14ac:dyDescent="0.45">
      <c r="A794" s="210" t="s">
        <v>2891</v>
      </c>
      <c r="B794" s="253" t="s">
        <v>2892</v>
      </c>
      <c r="C794" s="243">
        <v>119</v>
      </c>
      <c r="D794" s="254">
        <v>0.41</v>
      </c>
      <c r="E794" s="210" t="s">
        <v>2893</v>
      </c>
      <c r="F794" s="244">
        <v>12400</v>
      </c>
      <c r="G794" s="210" t="s">
        <v>2894</v>
      </c>
      <c r="H794" s="244">
        <v>12400</v>
      </c>
      <c r="I794" s="210" t="s">
        <v>2895</v>
      </c>
      <c r="J794" s="244">
        <v>13000</v>
      </c>
      <c r="K794" s="210" t="s">
        <v>2896</v>
      </c>
      <c r="L794" s="244">
        <v>13200</v>
      </c>
      <c r="M794" s="210" t="s">
        <v>2897</v>
      </c>
      <c r="N794" s="244">
        <v>10900</v>
      </c>
      <c r="O794" s="2"/>
      <c r="P794" s="2"/>
      <c r="Q794" s="2"/>
      <c r="R794" s="2"/>
      <c r="S794" s="2"/>
      <c r="T794" s="2"/>
      <c r="U794" s="2"/>
      <c r="V794" s="2"/>
      <c r="W794" s="2"/>
      <c r="X794" s="2"/>
      <c r="Y794" s="2"/>
      <c r="Z794" s="2"/>
      <c r="AA794" s="2"/>
      <c r="AB794" s="2"/>
      <c r="AC794" s="2"/>
      <c r="AD794" s="2"/>
      <c r="AE794" s="2"/>
      <c r="AF794" s="2"/>
      <c r="AG794" s="2"/>
      <c r="AH794" s="2"/>
      <c r="AI794" s="2"/>
      <c r="AJ794" s="2"/>
    </row>
    <row r="795" spans="1:36" ht="15.75" customHeight="1" x14ac:dyDescent="0.45">
      <c r="A795" s="214" t="s">
        <v>2898</v>
      </c>
      <c r="B795" s="231" t="s">
        <v>2899</v>
      </c>
      <c r="C795" s="225">
        <v>24.4</v>
      </c>
      <c r="D795" s="257">
        <v>0.44</v>
      </c>
      <c r="E795" s="214" t="s">
        <v>2900</v>
      </c>
      <c r="F795" s="266">
        <v>11600</v>
      </c>
      <c r="G795" s="214" t="s">
        <v>2901</v>
      </c>
      <c r="H795" s="246">
        <v>5560</v>
      </c>
      <c r="I795" s="214" t="s">
        <v>2902</v>
      </c>
      <c r="J795" s="266">
        <v>10800</v>
      </c>
      <c r="K795" s="214" t="s">
        <v>2903</v>
      </c>
      <c r="L795" s="246">
        <v>4900</v>
      </c>
      <c r="M795" s="214" t="s">
        <v>2904</v>
      </c>
      <c r="N795" s="245">
        <v>1430</v>
      </c>
      <c r="O795" s="2"/>
      <c r="P795" s="2"/>
      <c r="Q795" s="2"/>
      <c r="R795" s="2"/>
      <c r="S795" s="2"/>
      <c r="T795" s="2"/>
      <c r="U795" s="2"/>
      <c r="V795" s="2"/>
      <c r="W795" s="2"/>
      <c r="X795" s="2"/>
      <c r="Y795" s="2"/>
      <c r="Z795" s="2"/>
      <c r="AA795" s="2"/>
      <c r="AB795" s="2"/>
      <c r="AC795" s="2"/>
      <c r="AD795" s="2"/>
      <c r="AE795" s="2"/>
      <c r="AF795" s="2"/>
      <c r="AG795" s="2"/>
      <c r="AH795" s="2"/>
      <c r="AI795" s="2"/>
      <c r="AJ795" s="2"/>
    </row>
    <row r="796" spans="1:36" ht="15.75" customHeight="1" x14ac:dyDescent="0.45">
      <c r="A796" s="217" t="s">
        <v>2905</v>
      </c>
      <c r="B796" s="218" t="s">
        <v>2906</v>
      </c>
      <c r="C796" s="237">
        <v>4.8</v>
      </c>
      <c r="D796" s="258">
        <v>0.18</v>
      </c>
      <c r="E796" s="217" t="s">
        <v>2907</v>
      </c>
      <c r="F796" s="248">
        <v>1890</v>
      </c>
      <c r="G796" s="217" t="s">
        <v>2908</v>
      </c>
      <c r="H796" s="247">
        <v>523</v>
      </c>
      <c r="I796" s="217" t="s">
        <v>2909</v>
      </c>
      <c r="J796" s="248">
        <v>1020</v>
      </c>
      <c r="K796" s="217" t="s">
        <v>2910</v>
      </c>
      <c r="L796" s="247">
        <v>108</v>
      </c>
      <c r="M796" s="217" t="s">
        <v>2911</v>
      </c>
      <c r="N796" s="247">
        <v>73</v>
      </c>
      <c r="O796" s="2"/>
      <c r="P796" s="2"/>
      <c r="Q796" s="2"/>
      <c r="R796" s="2"/>
      <c r="S796" s="2"/>
      <c r="T796" s="2"/>
      <c r="U796" s="2"/>
      <c r="V796" s="2"/>
      <c r="W796" s="2"/>
      <c r="X796" s="2"/>
      <c r="Y796" s="2"/>
      <c r="Z796" s="2"/>
      <c r="AA796" s="2"/>
      <c r="AB796" s="2"/>
      <c r="AC796" s="2"/>
      <c r="AD796" s="2"/>
      <c r="AE796" s="2"/>
      <c r="AF796" s="2"/>
      <c r="AG796" s="2"/>
      <c r="AH796" s="2"/>
      <c r="AI796" s="2"/>
      <c r="AJ796" s="2"/>
    </row>
    <row r="797" spans="1:36" ht="15.75" customHeight="1" x14ac:dyDescent="0.45">
      <c r="A797" s="214" t="s">
        <v>2912</v>
      </c>
      <c r="B797" s="231" t="s">
        <v>2913</v>
      </c>
      <c r="C797" s="225">
        <v>51.6</v>
      </c>
      <c r="D797" s="257">
        <v>0.44</v>
      </c>
      <c r="E797" s="214" t="s">
        <v>2914</v>
      </c>
      <c r="F797" s="246">
        <v>8900</v>
      </c>
      <c r="G797" s="214" t="s">
        <v>2915</v>
      </c>
      <c r="H797" s="246">
        <v>6450</v>
      </c>
      <c r="I797" s="214" t="s">
        <v>2916</v>
      </c>
      <c r="J797" s="246">
        <v>8980</v>
      </c>
      <c r="K797" s="214" t="s">
        <v>2917</v>
      </c>
      <c r="L797" s="246">
        <v>6850</v>
      </c>
      <c r="M797" s="214" t="s">
        <v>2918</v>
      </c>
      <c r="N797" s="245">
        <v>3630</v>
      </c>
      <c r="O797" s="2"/>
      <c r="P797" s="2"/>
      <c r="Q797" s="2"/>
      <c r="R797" s="2"/>
      <c r="S797" s="2"/>
      <c r="T797" s="2"/>
      <c r="U797" s="2"/>
      <c r="V797" s="2"/>
      <c r="W797" s="2"/>
      <c r="X797" s="2"/>
      <c r="Y797" s="2"/>
      <c r="Z797" s="2"/>
      <c r="AA797" s="2"/>
      <c r="AB797" s="2"/>
      <c r="AC797" s="2"/>
      <c r="AD797" s="2"/>
      <c r="AE797" s="2"/>
      <c r="AF797" s="2"/>
      <c r="AG797" s="2"/>
      <c r="AH797" s="2"/>
      <c r="AI797" s="2"/>
      <c r="AJ797" s="2"/>
    </row>
    <row r="798" spans="1:36" ht="15.75" customHeight="1" x14ac:dyDescent="0.45">
      <c r="A798" s="217" t="s">
        <v>2919</v>
      </c>
      <c r="B798" s="233" t="s">
        <v>2920</v>
      </c>
      <c r="C798" s="237">
        <v>4.3</v>
      </c>
      <c r="D798" s="258">
        <v>0.41</v>
      </c>
      <c r="E798" s="217" t="s">
        <v>2921</v>
      </c>
      <c r="F798" s="248">
        <v>2120</v>
      </c>
      <c r="G798" s="217" t="s">
        <v>2922</v>
      </c>
      <c r="H798" s="247">
        <v>583</v>
      </c>
      <c r="I798" s="217" t="s">
        <v>2923</v>
      </c>
      <c r="J798" s="248">
        <v>1080</v>
      </c>
      <c r="K798" s="217" t="s">
        <v>2924</v>
      </c>
      <c r="L798" s="247">
        <v>116</v>
      </c>
      <c r="M798" s="217" t="s">
        <v>2925</v>
      </c>
      <c r="N798" s="247">
        <v>81</v>
      </c>
      <c r="O798" s="2"/>
      <c r="P798" s="2"/>
      <c r="Q798" s="2"/>
      <c r="R798" s="2"/>
      <c r="S798" s="2"/>
      <c r="T798" s="2"/>
      <c r="U798" s="2"/>
      <c r="V798" s="2"/>
      <c r="W798" s="2"/>
      <c r="X798" s="2"/>
      <c r="Y798" s="2"/>
      <c r="Z798" s="2"/>
      <c r="AA798" s="2"/>
      <c r="AB798" s="2"/>
      <c r="AC798" s="2"/>
      <c r="AD798" s="2"/>
      <c r="AE798" s="2"/>
      <c r="AF798" s="2"/>
      <c r="AG798" s="2"/>
      <c r="AH798" s="2"/>
      <c r="AI798" s="2"/>
      <c r="AJ798" s="2"/>
    </row>
    <row r="799" spans="1:36" ht="15.75" customHeight="1" x14ac:dyDescent="0.45">
      <c r="A799" s="214" t="s">
        <v>2926</v>
      </c>
      <c r="B799" s="231" t="s">
        <v>2927</v>
      </c>
      <c r="C799" s="232">
        <v>3.5</v>
      </c>
      <c r="D799" s="257">
        <v>0.42</v>
      </c>
      <c r="E799" s="214" t="s">
        <v>2928</v>
      </c>
      <c r="F799" s="246">
        <v>1800</v>
      </c>
      <c r="G799" s="214" t="s">
        <v>2929</v>
      </c>
      <c r="H799" s="245">
        <v>491</v>
      </c>
      <c r="I799" s="214" t="s">
        <v>2930</v>
      </c>
      <c r="J799" s="245">
        <v>822</v>
      </c>
      <c r="K799" s="214" t="s">
        <v>2931</v>
      </c>
      <c r="L799" s="245">
        <v>93</v>
      </c>
      <c r="M799" s="214" t="s">
        <v>2932</v>
      </c>
      <c r="N799" s="245">
        <v>68</v>
      </c>
      <c r="O799" s="2"/>
      <c r="P799" s="2"/>
      <c r="Q799" s="2"/>
      <c r="R799" s="2"/>
      <c r="S799" s="2"/>
      <c r="T799" s="2"/>
      <c r="U799" s="2"/>
      <c r="V799" s="2"/>
      <c r="W799" s="2"/>
      <c r="X799" s="2"/>
      <c r="Y799" s="2"/>
      <c r="Z799" s="2"/>
      <c r="AA799" s="2"/>
      <c r="AB799" s="2"/>
      <c r="AC799" s="2"/>
      <c r="AD799" s="2"/>
      <c r="AE799" s="2"/>
      <c r="AF799" s="2"/>
      <c r="AG799" s="2"/>
      <c r="AH799" s="2"/>
      <c r="AI799" s="2"/>
      <c r="AJ799" s="2"/>
    </row>
    <row r="800" spans="1:36" ht="15.75" customHeight="1" x14ac:dyDescent="0.45">
      <c r="A800" s="217" t="s">
        <v>2933</v>
      </c>
      <c r="B800" s="233" t="s">
        <v>2934</v>
      </c>
      <c r="C800" s="228">
        <v>20.8</v>
      </c>
      <c r="D800" s="233" t="s">
        <v>2935</v>
      </c>
      <c r="E800" s="217" t="s">
        <v>2936</v>
      </c>
      <c r="F800" s="248">
        <v>9710</v>
      </c>
      <c r="G800" s="217" t="s">
        <v>2937</v>
      </c>
      <c r="H800" s="248">
        <v>4240</v>
      </c>
      <c r="I800" s="217" t="s">
        <v>2938</v>
      </c>
      <c r="J800" s="248">
        <v>8820</v>
      </c>
      <c r="K800" s="217" t="s">
        <v>2939</v>
      </c>
      <c r="L800" s="248">
        <v>3400</v>
      </c>
      <c r="M800" s="217" t="s">
        <v>2940</v>
      </c>
      <c r="N800" s="247">
        <v>912</v>
      </c>
      <c r="O800" s="2"/>
      <c r="P800" s="2"/>
      <c r="Q800" s="2"/>
      <c r="R800" s="2"/>
      <c r="S800" s="2"/>
      <c r="T800" s="2"/>
      <c r="U800" s="2"/>
      <c r="V800" s="2"/>
      <c r="W800" s="2"/>
      <c r="X800" s="2"/>
      <c r="Y800" s="2"/>
      <c r="Z800" s="2"/>
      <c r="AA800" s="2"/>
      <c r="AB800" s="2"/>
      <c r="AC800" s="2"/>
      <c r="AD800" s="2"/>
      <c r="AE800" s="2"/>
      <c r="AF800" s="2"/>
      <c r="AG800" s="2"/>
      <c r="AH800" s="2"/>
      <c r="AI800" s="2"/>
      <c r="AJ800" s="2"/>
    </row>
    <row r="801" spans="1:36" ht="15.75" customHeight="1" x14ac:dyDescent="0.45">
      <c r="A801" s="214" t="s">
        <v>2941</v>
      </c>
      <c r="B801" s="231" t="s">
        <v>2942</v>
      </c>
      <c r="C801" s="225">
        <v>10.8</v>
      </c>
      <c r="D801" s="257">
        <v>0.45</v>
      </c>
      <c r="E801" s="214" t="s">
        <v>2943</v>
      </c>
      <c r="F801" s="246">
        <v>5550</v>
      </c>
      <c r="G801" s="214" t="s">
        <v>2944</v>
      </c>
      <c r="H801" s="246">
        <v>1790</v>
      </c>
      <c r="I801" s="214" t="s">
        <v>2945</v>
      </c>
      <c r="J801" s="246">
        <v>4280</v>
      </c>
      <c r="K801" s="214" t="s">
        <v>2946</v>
      </c>
      <c r="L801" s="245">
        <v>753</v>
      </c>
      <c r="M801" s="214" t="s">
        <v>2947</v>
      </c>
      <c r="N801" s="245">
        <v>260</v>
      </c>
      <c r="O801" s="2"/>
      <c r="P801" s="2"/>
      <c r="Q801" s="2"/>
      <c r="R801" s="2"/>
      <c r="S801" s="2"/>
      <c r="T801" s="2"/>
      <c r="U801" s="2"/>
      <c r="V801" s="2"/>
      <c r="W801" s="2"/>
      <c r="X801" s="2"/>
      <c r="Y801" s="2"/>
      <c r="Z801" s="2"/>
      <c r="AA801" s="2"/>
      <c r="AB801" s="2"/>
      <c r="AC801" s="2"/>
      <c r="AD801" s="2"/>
      <c r="AE801" s="2"/>
      <c r="AF801" s="2"/>
      <c r="AG801" s="2"/>
      <c r="AH801" s="2"/>
      <c r="AI801" s="2"/>
      <c r="AJ801" s="2"/>
    </row>
    <row r="802" spans="1:36" ht="15.75" customHeight="1" x14ac:dyDescent="0.45">
      <c r="A802" s="217" t="s">
        <v>2948</v>
      </c>
      <c r="B802" s="233" t="s">
        <v>2949</v>
      </c>
      <c r="C802" s="237">
        <v>7.5</v>
      </c>
      <c r="D802" s="258">
        <v>0.36</v>
      </c>
      <c r="E802" s="217" t="s">
        <v>2950</v>
      </c>
      <c r="F802" s="248">
        <v>3350</v>
      </c>
      <c r="G802" s="217" t="s">
        <v>2951</v>
      </c>
      <c r="H802" s="247">
        <v>979</v>
      </c>
      <c r="I802" s="217" t="s">
        <v>2952</v>
      </c>
      <c r="J802" s="248">
        <v>2240</v>
      </c>
      <c r="K802" s="217" t="s">
        <v>2953</v>
      </c>
      <c r="L802" s="247">
        <v>273</v>
      </c>
      <c r="M802" s="217" t="s">
        <v>2954</v>
      </c>
      <c r="N802" s="247">
        <v>138</v>
      </c>
      <c r="O802" s="2"/>
      <c r="P802" s="2"/>
      <c r="Q802" s="2"/>
      <c r="R802" s="2"/>
      <c r="S802" s="2"/>
      <c r="T802" s="2"/>
      <c r="U802" s="2"/>
      <c r="V802" s="2"/>
      <c r="W802" s="2"/>
      <c r="X802" s="2"/>
      <c r="Y802" s="2"/>
      <c r="Z802" s="2"/>
      <c r="AA802" s="2"/>
      <c r="AB802" s="2"/>
      <c r="AC802" s="2"/>
      <c r="AD802" s="2"/>
      <c r="AE802" s="2"/>
      <c r="AF802" s="2"/>
      <c r="AG802" s="2"/>
      <c r="AH802" s="2"/>
      <c r="AI802" s="2"/>
      <c r="AJ802" s="2"/>
    </row>
    <row r="803" spans="1:36" ht="15.75" customHeight="1" x14ac:dyDescent="0.45">
      <c r="A803" s="214" t="s">
        <v>2955</v>
      </c>
      <c r="B803" s="231" t="s">
        <v>2956</v>
      </c>
      <c r="C803" s="232">
        <v>4.9000000000000004</v>
      </c>
      <c r="D803" s="257">
        <v>0.33</v>
      </c>
      <c r="E803" s="214" t="s">
        <v>2957</v>
      </c>
      <c r="F803" s="246">
        <v>2360</v>
      </c>
      <c r="G803" s="214" t="s">
        <v>2958</v>
      </c>
      <c r="H803" s="245">
        <v>654</v>
      </c>
      <c r="I803" s="214" t="s">
        <v>2959</v>
      </c>
      <c r="J803" s="246">
        <v>1280</v>
      </c>
      <c r="K803" s="214" t="s">
        <v>2960</v>
      </c>
      <c r="L803" s="245">
        <v>136</v>
      </c>
      <c r="M803" s="214" t="s">
        <v>2961</v>
      </c>
      <c r="N803" s="245">
        <v>91</v>
      </c>
      <c r="O803" s="2"/>
      <c r="P803" s="2"/>
      <c r="Q803" s="2"/>
      <c r="R803" s="2"/>
      <c r="S803" s="2"/>
      <c r="T803" s="2"/>
      <c r="U803" s="2"/>
      <c r="V803" s="2"/>
      <c r="W803" s="2"/>
      <c r="X803" s="2"/>
      <c r="Y803" s="2"/>
      <c r="Z803" s="2"/>
      <c r="AA803" s="2"/>
      <c r="AB803" s="2"/>
      <c r="AC803" s="2"/>
      <c r="AD803" s="2"/>
      <c r="AE803" s="2"/>
      <c r="AF803" s="2"/>
      <c r="AG803" s="2"/>
      <c r="AH803" s="2"/>
      <c r="AI803" s="2"/>
      <c r="AJ803" s="2"/>
    </row>
    <row r="804" spans="1:36" ht="15.75" customHeight="1" x14ac:dyDescent="0.45">
      <c r="A804" s="217" t="s">
        <v>2962</v>
      </c>
      <c r="B804" s="233" t="s">
        <v>2963</v>
      </c>
      <c r="C804" s="237">
        <v>6.6</v>
      </c>
      <c r="D804" s="258">
        <v>0.31</v>
      </c>
      <c r="E804" s="217" t="s">
        <v>2964</v>
      </c>
      <c r="F804" s="248">
        <v>2900</v>
      </c>
      <c r="G804" s="217" t="s">
        <v>2965</v>
      </c>
      <c r="H804" s="247">
        <v>828</v>
      </c>
      <c r="I804" s="217" t="s">
        <v>2966</v>
      </c>
      <c r="J804" s="248">
        <v>1820</v>
      </c>
      <c r="K804" s="217" t="s">
        <v>2967</v>
      </c>
      <c r="L804" s="247">
        <v>206</v>
      </c>
      <c r="M804" s="217" t="s">
        <v>2968</v>
      </c>
      <c r="N804" s="247">
        <v>116</v>
      </c>
      <c r="O804" s="2"/>
      <c r="P804" s="2"/>
      <c r="Q804" s="2"/>
      <c r="R804" s="2"/>
      <c r="S804" s="2"/>
      <c r="T804" s="2"/>
      <c r="U804" s="2"/>
      <c r="V804" s="2"/>
      <c r="W804" s="2"/>
      <c r="X804" s="2"/>
      <c r="Y804" s="2"/>
      <c r="Z804" s="2"/>
      <c r="AA804" s="2"/>
      <c r="AB804" s="2"/>
      <c r="AC804" s="2"/>
      <c r="AD804" s="2"/>
      <c r="AE804" s="2"/>
      <c r="AF804" s="2"/>
      <c r="AG804" s="2"/>
      <c r="AH804" s="2"/>
      <c r="AI804" s="2"/>
      <c r="AJ804" s="2"/>
    </row>
    <row r="805" spans="1:36" ht="15.75" customHeight="1" x14ac:dyDescent="0.45">
      <c r="A805" s="214" t="s">
        <v>2969</v>
      </c>
      <c r="B805" s="231" t="s">
        <v>2970</v>
      </c>
      <c r="C805" s="232">
        <v>5.5</v>
      </c>
      <c r="D805" s="257">
        <v>0.36</v>
      </c>
      <c r="E805" s="214" t="s">
        <v>2971</v>
      </c>
      <c r="F805" s="246">
        <v>2910</v>
      </c>
      <c r="G805" s="214" t="s">
        <v>2972</v>
      </c>
      <c r="H805" s="245">
        <v>812</v>
      </c>
      <c r="I805" s="214" t="s">
        <v>2973</v>
      </c>
      <c r="J805" s="246">
        <v>1670</v>
      </c>
      <c r="K805" s="214" t="s">
        <v>2974</v>
      </c>
      <c r="L805" s="245">
        <v>179</v>
      </c>
      <c r="M805" s="214" t="s">
        <v>2975</v>
      </c>
      <c r="N805" s="245">
        <v>114</v>
      </c>
      <c r="O805" s="2"/>
      <c r="P805" s="2"/>
      <c r="Q805" s="2"/>
      <c r="R805" s="2"/>
      <c r="S805" s="2"/>
      <c r="T805" s="2"/>
      <c r="U805" s="2"/>
      <c r="V805" s="2"/>
      <c r="W805" s="2"/>
      <c r="X805" s="2"/>
      <c r="Y805" s="2"/>
      <c r="Z805" s="2"/>
      <c r="AA805" s="2"/>
      <c r="AB805" s="2"/>
      <c r="AC805" s="2"/>
      <c r="AD805" s="2"/>
      <c r="AE805" s="2"/>
      <c r="AF805" s="2"/>
      <c r="AG805" s="2"/>
      <c r="AH805" s="2"/>
      <c r="AI805" s="2"/>
      <c r="AJ805" s="2"/>
    </row>
    <row r="806" spans="1:36" ht="15.75" customHeight="1" x14ac:dyDescent="0.45">
      <c r="A806" s="217" t="s">
        <v>2976</v>
      </c>
      <c r="B806" s="233" t="s">
        <v>2977</v>
      </c>
      <c r="C806" s="237">
        <v>0.3</v>
      </c>
      <c r="D806" s="258">
        <v>0.14000000000000001</v>
      </c>
      <c r="E806" s="217" t="s">
        <v>2978</v>
      </c>
      <c r="F806" s="247">
        <v>69</v>
      </c>
      <c r="G806" s="217" t="s">
        <v>2979</v>
      </c>
      <c r="H806" s="247">
        <v>19</v>
      </c>
      <c r="I806" s="217" t="s">
        <v>2980</v>
      </c>
      <c r="J806" s="247">
        <v>21</v>
      </c>
      <c r="K806" s="217" t="s">
        <v>2981</v>
      </c>
      <c r="L806" s="247">
        <v>3</v>
      </c>
      <c r="M806" s="217" t="s">
        <v>2982</v>
      </c>
      <c r="N806" s="247">
        <v>3</v>
      </c>
      <c r="O806" s="2"/>
      <c r="P806" s="2"/>
      <c r="Q806" s="2"/>
      <c r="R806" s="2"/>
      <c r="S806" s="2"/>
      <c r="T806" s="2"/>
      <c r="U806" s="2"/>
      <c r="V806" s="2"/>
      <c r="W806" s="2"/>
      <c r="X806" s="2"/>
      <c r="Y806" s="2"/>
      <c r="Z806" s="2"/>
      <c r="AA806" s="2"/>
      <c r="AB806" s="2"/>
      <c r="AC806" s="2"/>
      <c r="AD806" s="2"/>
      <c r="AE806" s="2"/>
      <c r="AF806" s="2"/>
      <c r="AG806" s="2"/>
      <c r="AH806" s="2"/>
      <c r="AI806" s="2"/>
      <c r="AJ806" s="2"/>
    </row>
    <row r="807" spans="1:36" ht="15.75" customHeight="1" x14ac:dyDescent="0.45">
      <c r="A807" s="214" t="s">
        <v>2983</v>
      </c>
      <c r="B807" s="231" t="s">
        <v>2984</v>
      </c>
      <c r="C807" s="232">
        <v>2.5</v>
      </c>
      <c r="D807" s="257">
        <v>0.26</v>
      </c>
      <c r="E807" s="214" t="s">
        <v>2985</v>
      </c>
      <c r="F807" s="246">
        <v>1110</v>
      </c>
      <c r="G807" s="214" t="s">
        <v>2986</v>
      </c>
      <c r="H807" s="245">
        <v>301</v>
      </c>
      <c r="I807" s="214" t="s">
        <v>2987</v>
      </c>
      <c r="J807" s="245">
        <v>438</v>
      </c>
      <c r="K807" s="214" t="s">
        <v>2988</v>
      </c>
      <c r="L807" s="245">
        <v>54</v>
      </c>
      <c r="M807" s="214" t="s">
        <v>2989</v>
      </c>
      <c r="N807" s="245">
        <v>42</v>
      </c>
      <c r="O807" s="2"/>
      <c r="P807" s="2"/>
      <c r="Q807" s="2"/>
      <c r="R807" s="2"/>
      <c r="S807" s="2"/>
      <c r="T807" s="2"/>
      <c r="U807" s="2"/>
      <c r="V807" s="2"/>
      <c r="W807" s="2"/>
      <c r="X807" s="2"/>
      <c r="Y807" s="2"/>
      <c r="Z807" s="2"/>
      <c r="AA807" s="2"/>
      <c r="AB807" s="2"/>
      <c r="AC807" s="2"/>
      <c r="AD807" s="2"/>
      <c r="AE807" s="2"/>
      <c r="AF807" s="2"/>
      <c r="AG807" s="2"/>
      <c r="AH807" s="2"/>
      <c r="AI807" s="2"/>
      <c r="AJ807" s="2"/>
    </row>
    <row r="808" spans="1:36" ht="15.75" customHeight="1" x14ac:dyDescent="0.45">
      <c r="A808" s="217" t="s">
        <v>2990</v>
      </c>
      <c r="B808" s="233" t="s">
        <v>2991</v>
      </c>
      <c r="C808" s="217" t="s">
        <v>2992</v>
      </c>
      <c r="D808" s="258">
        <v>0.04</v>
      </c>
      <c r="E808" s="217" t="s">
        <v>2993</v>
      </c>
      <c r="F808" s="247">
        <v>5</v>
      </c>
      <c r="G808" s="217" t="s">
        <v>2994</v>
      </c>
      <c r="H808" s="247">
        <v>1</v>
      </c>
      <c r="I808" s="217" t="s">
        <v>2995</v>
      </c>
      <c r="J808" s="247">
        <v>1</v>
      </c>
      <c r="K808" s="217" t="s">
        <v>2996</v>
      </c>
      <c r="L808" s="249" t="s">
        <v>2997</v>
      </c>
      <c r="M808" s="217" t="s">
        <v>2998</v>
      </c>
      <c r="N808" s="249" t="s">
        <v>2999</v>
      </c>
      <c r="O808" s="2"/>
      <c r="P808" s="2"/>
      <c r="Q808" s="2"/>
      <c r="R808" s="2"/>
      <c r="S808" s="2"/>
      <c r="T808" s="2"/>
      <c r="U808" s="2"/>
      <c r="V808" s="2"/>
      <c r="W808" s="2"/>
      <c r="X808" s="2"/>
      <c r="Y808" s="2"/>
      <c r="Z808" s="2"/>
      <c r="AA808" s="2"/>
      <c r="AB808" s="2"/>
      <c r="AC808" s="2"/>
      <c r="AD808" s="2"/>
      <c r="AE808" s="2"/>
      <c r="AF808" s="2"/>
      <c r="AG808" s="2"/>
      <c r="AH808" s="2"/>
      <c r="AI808" s="2"/>
      <c r="AJ808" s="2"/>
    </row>
    <row r="809" spans="1:36" ht="15.75" customHeight="1" x14ac:dyDescent="0.45">
      <c r="A809" s="214" t="s">
        <v>3000</v>
      </c>
      <c r="B809" s="231" t="s">
        <v>3001</v>
      </c>
      <c r="C809" s="232">
        <v>0.4</v>
      </c>
      <c r="D809" s="257">
        <v>0.13</v>
      </c>
      <c r="E809" s="214" t="s">
        <v>3002</v>
      </c>
      <c r="F809" s="245">
        <v>108</v>
      </c>
      <c r="G809" s="214" t="s">
        <v>3003</v>
      </c>
      <c r="H809" s="245">
        <v>29</v>
      </c>
      <c r="I809" s="214" t="s">
        <v>3004</v>
      </c>
      <c r="J809" s="245">
        <v>33</v>
      </c>
      <c r="K809" s="214" t="s">
        <v>3005</v>
      </c>
      <c r="L809" s="245">
        <v>5</v>
      </c>
      <c r="M809" s="214" t="s">
        <v>3006</v>
      </c>
      <c r="N809" s="245">
        <v>4</v>
      </c>
      <c r="O809" s="2"/>
      <c r="P809" s="2"/>
      <c r="Q809" s="2"/>
      <c r="R809" s="2"/>
      <c r="S809" s="2"/>
      <c r="T809" s="2"/>
      <c r="U809" s="2"/>
      <c r="V809" s="2"/>
      <c r="W809" s="2"/>
      <c r="X809" s="2"/>
      <c r="Y809" s="2"/>
      <c r="Z809" s="2"/>
      <c r="AA809" s="2"/>
      <c r="AB809" s="2"/>
      <c r="AC809" s="2"/>
      <c r="AD809" s="2"/>
      <c r="AE809" s="2"/>
      <c r="AF809" s="2"/>
      <c r="AG809" s="2"/>
      <c r="AH809" s="2"/>
      <c r="AI809" s="2"/>
      <c r="AJ809" s="2"/>
    </row>
    <row r="810" spans="1:36" ht="15.75" customHeight="1" x14ac:dyDescent="0.45">
      <c r="A810" s="217" t="s">
        <v>3007</v>
      </c>
      <c r="B810" s="233" t="s">
        <v>3008</v>
      </c>
      <c r="C810" s="217" t="s">
        <v>3009</v>
      </c>
      <c r="D810" s="258">
        <v>0.02</v>
      </c>
      <c r="E810" s="217" t="s">
        <v>3010</v>
      </c>
      <c r="F810" s="247">
        <v>1</v>
      </c>
      <c r="G810" s="217" t="s">
        <v>3011</v>
      </c>
      <c r="H810" s="249" t="s">
        <v>3012</v>
      </c>
      <c r="I810" s="217" t="s">
        <v>3013</v>
      </c>
      <c r="J810" s="249" t="s">
        <v>3014</v>
      </c>
      <c r="K810" s="217" t="s">
        <v>3015</v>
      </c>
      <c r="L810" s="249" t="s">
        <v>3016</v>
      </c>
      <c r="M810" s="217" t="s">
        <v>3017</v>
      </c>
      <c r="N810" s="249" t="s">
        <v>3018</v>
      </c>
      <c r="O810" s="2"/>
      <c r="P810" s="2"/>
      <c r="Q810" s="2"/>
      <c r="R810" s="2"/>
      <c r="S810" s="2"/>
      <c r="T810" s="2"/>
      <c r="U810" s="2"/>
      <c r="V810" s="2"/>
      <c r="W810" s="2"/>
      <c r="X810" s="2"/>
      <c r="Y810" s="2"/>
      <c r="Z810" s="2"/>
      <c r="AA810" s="2"/>
      <c r="AB810" s="2"/>
      <c r="AC810" s="2"/>
      <c r="AD810" s="2"/>
      <c r="AE810" s="2"/>
      <c r="AF810" s="2"/>
      <c r="AG810" s="2"/>
      <c r="AH810" s="2"/>
      <c r="AI810" s="2"/>
      <c r="AJ810" s="2"/>
    </row>
    <row r="811" spans="1:36" ht="15.75" customHeight="1" x14ac:dyDescent="0.45">
      <c r="A811" s="214" t="s">
        <v>3019</v>
      </c>
      <c r="B811" s="231" t="s">
        <v>3020</v>
      </c>
      <c r="C811" s="225">
        <v>22.5</v>
      </c>
      <c r="D811" s="257">
        <v>0.53</v>
      </c>
      <c r="E811" s="214" t="s">
        <v>3021</v>
      </c>
      <c r="F811" s="246">
        <v>6720</v>
      </c>
      <c r="G811" s="214" t="s">
        <v>3022</v>
      </c>
      <c r="H811" s="246">
        <v>3070</v>
      </c>
      <c r="I811" s="214" t="s">
        <v>3023</v>
      </c>
      <c r="J811" s="246">
        <v>6180</v>
      </c>
      <c r="K811" s="214" t="s">
        <v>3024</v>
      </c>
      <c r="L811" s="246">
        <v>2580</v>
      </c>
      <c r="M811" s="214" t="s">
        <v>3025</v>
      </c>
      <c r="N811" s="245">
        <v>718</v>
      </c>
      <c r="O811" s="2"/>
      <c r="P811" s="2"/>
      <c r="Q811" s="2"/>
      <c r="R811" s="2"/>
      <c r="S811" s="2"/>
      <c r="T811" s="2"/>
      <c r="U811" s="2"/>
      <c r="V811" s="2"/>
      <c r="W811" s="2"/>
      <c r="X811" s="2"/>
      <c r="Y811" s="2"/>
      <c r="Z811" s="2"/>
      <c r="AA811" s="2"/>
      <c r="AB811" s="2"/>
      <c r="AC811" s="2"/>
      <c r="AD811" s="2"/>
      <c r="AE811" s="2"/>
      <c r="AF811" s="2"/>
      <c r="AG811" s="2"/>
      <c r="AH811" s="2"/>
      <c r="AI811" s="2"/>
      <c r="AJ811" s="2"/>
    </row>
    <row r="812" spans="1:36" ht="15.75" customHeight="1" x14ac:dyDescent="0.45">
      <c r="A812" s="239" t="s">
        <v>3026</v>
      </c>
      <c r="B812" s="238" t="s">
        <v>3027</v>
      </c>
      <c r="C812" s="276">
        <v>21.2</v>
      </c>
      <c r="D812" s="259">
        <v>0.44</v>
      </c>
      <c r="E812" s="239" t="s">
        <v>3028</v>
      </c>
      <c r="F812" s="271">
        <v>5940</v>
      </c>
      <c r="G812" s="239" t="s">
        <v>3029</v>
      </c>
      <c r="H812" s="271">
        <v>2620</v>
      </c>
      <c r="I812" s="239" t="s">
        <v>3030</v>
      </c>
      <c r="J812" s="271">
        <v>5410</v>
      </c>
      <c r="K812" s="239" t="s">
        <v>3031</v>
      </c>
      <c r="L812" s="271">
        <v>2130</v>
      </c>
      <c r="M812" s="239" t="s">
        <v>3032</v>
      </c>
      <c r="N812" s="277">
        <v>575</v>
      </c>
      <c r="O812" s="2"/>
      <c r="P812" s="2"/>
      <c r="Q812" s="2"/>
      <c r="R812" s="2"/>
      <c r="S812" s="2"/>
      <c r="T812" s="2"/>
      <c r="U812" s="2"/>
      <c r="V812" s="2"/>
      <c r="W812" s="2"/>
      <c r="X812" s="2"/>
      <c r="Y812" s="2"/>
      <c r="Z812" s="2"/>
      <c r="AA812" s="2"/>
      <c r="AB812" s="2"/>
      <c r="AC812" s="2"/>
      <c r="AD812" s="2"/>
      <c r="AE812" s="2"/>
      <c r="AF812" s="2"/>
      <c r="AG812" s="2"/>
      <c r="AH812" s="2"/>
      <c r="AI812" s="2"/>
      <c r="AJ812" s="2"/>
    </row>
    <row r="813" spans="1:36" ht="15.75" customHeight="1" x14ac:dyDescent="0.45">
      <c r="A813" s="210" t="s">
        <v>3033</v>
      </c>
      <c r="B813" s="253" t="s">
        <v>3034</v>
      </c>
      <c r="C813" s="223">
        <v>7.5</v>
      </c>
      <c r="D813" s="254">
        <v>0.44</v>
      </c>
      <c r="E813" s="210" t="s">
        <v>3035</v>
      </c>
      <c r="F813" s="274">
        <v>3180</v>
      </c>
      <c r="G813" s="210" t="s">
        <v>3036</v>
      </c>
      <c r="H813" s="255">
        <v>929</v>
      </c>
      <c r="I813" s="210" t="s">
        <v>3037</v>
      </c>
      <c r="J813" s="274">
        <v>2120</v>
      </c>
      <c r="K813" s="210" t="s">
        <v>3038</v>
      </c>
      <c r="L813" s="255">
        <v>259</v>
      </c>
      <c r="M813" s="210" t="s">
        <v>3039</v>
      </c>
      <c r="N813" s="255">
        <v>131</v>
      </c>
      <c r="O813" s="2"/>
      <c r="P813" s="2"/>
      <c r="Q813" s="2"/>
      <c r="R813" s="2"/>
      <c r="S813" s="2"/>
      <c r="T813" s="2"/>
      <c r="U813" s="2"/>
      <c r="V813" s="2"/>
      <c r="W813" s="2"/>
      <c r="X813" s="2"/>
      <c r="Y813" s="2"/>
      <c r="Z813" s="2"/>
      <c r="AA813" s="2"/>
      <c r="AB813" s="2"/>
      <c r="AC813" s="2"/>
      <c r="AD813" s="2"/>
      <c r="AE813" s="2"/>
      <c r="AF813" s="2"/>
      <c r="AG813" s="2"/>
      <c r="AH813" s="2"/>
      <c r="AI813" s="2"/>
      <c r="AJ813" s="2"/>
    </row>
    <row r="814" spans="1:36" ht="15.75" customHeight="1" x14ac:dyDescent="0.45">
      <c r="A814" s="214" t="s">
        <v>3040</v>
      </c>
      <c r="B814" s="231" t="s">
        <v>3041</v>
      </c>
      <c r="C814" s="232">
        <v>2.2000000000000002</v>
      </c>
      <c r="D814" s="257">
        <v>0.32</v>
      </c>
      <c r="E814" s="214" t="s">
        <v>3042</v>
      </c>
      <c r="F814" s="245">
        <v>795</v>
      </c>
      <c r="G814" s="214" t="s">
        <v>3043</v>
      </c>
      <c r="H814" s="245">
        <v>216</v>
      </c>
      <c r="I814" s="214" t="s">
        <v>3044</v>
      </c>
      <c r="J814" s="245">
        <v>302</v>
      </c>
      <c r="K814" s="214" t="s">
        <v>3045</v>
      </c>
      <c r="L814" s="245">
        <v>38</v>
      </c>
      <c r="M814" s="214" t="s">
        <v>3046</v>
      </c>
      <c r="N814" s="245">
        <v>30</v>
      </c>
      <c r="O814" s="2"/>
      <c r="P814" s="2"/>
      <c r="Q814" s="2"/>
      <c r="R814" s="2"/>
      <c r="S814" s="2"/>
      <c r="T814" s="2"/>
      <c r="U814" s="2"/>
      <c r="V814" s="2"/>
      <c r="W814" s="2"/>
      <c r="X814" s="2"/>
      <c r="Y814" s="2"/>
      <c r="Z814" s="2"/>
      <c r="AA814" s="2"/>
      <c r="AB814" s="2"/>
      <c r="AC814" s="2"/>
      <c r="AD814" s="2"/>
      <c r="AE814" s="2"/>
      <c r="AF814" s="2"/>
      <c r="AG814" s="2"/>
      <c r="AH814" s="2"/>
      <c r="AI814" s="2"/>
      <c r="AJ814" s="2"/>
    </row>
    <row r="815" spans="1:36" ht="15.75" customHeight="1" x14ac:dyDescent="0.45">
      <c r="A815" s="217" t="s">
        <v>3047</v>
      </c>
      <c r="B815" s="233" t="s">
        <v>3048</v>
      </c>
      <c r="C815" s="237">
        <v>5</v>
      </c>
      <c r="D815" s="258">
        <v>0.35</v>
      </c>
      <c r="E815" s="217" t="s">
        <v>3049</v>
      </c>
      <c r="F815" s="248">
        <v>1910</v>
      </c>
      <c r="G815" s="217" t="s">
        <v>3050</v>
      </c>
      <c r="H815" s="247">
        <v>530</v>
      </c>
      <c r="I815" s="217" t="s">
        <v>3051</v>
      </c>
      <c r="J815" s="248">
        <v>1050</v>
      </c>
      <c r="K815" s="217" t="s">
        <v>3052</v>
      </c>
      <c r="L815" s="247">
        <v>111</v>
      </c>
      <c r="M815" s="217" t="s">
        <v>3053</v>
      </c>
      <c r="N815" s="247">
        <v>74</v>
      </c>
      <c r="O815" s="2"/>
      <c r="P815" s="2"/>
      <c r="Q815" s="2"/>
      <c r="R815" s="2"/>
      <c r="S815" s="2"/>
      <c r="T815" s="2"/>
      <c r="U815" s="2"/>
      <c r="V815" s="2"/>
      <c r="W815" s="2"/>
      <c r="X815" s="2"/>
      <c r="Y815" s="2"/>
      <c r="Z815" s="2"/>
      <c r="AA815" s="2"/>
      <c r="AB815" s="2"/>
      <c r="AC815" s="2"/>
      <c r="AD815" s="2"/>
      <c r="AE815" s="2"/>
      <c r="AF815" s="2"/>
      <c r="AG815" s="2"/>
      <c r="AH815" s="2"/>
      <c r="AI815" s="2"/>
      <c r="AJ815" s="2"/>
    </row>
    <row r="816" spans="1:36" ht="15.75" customHeight="1" x14ac:dyDescent="0.45">
      <c r="A816" s="214" t="s">
        <v>3054</v>
      </c>
      <c r="B816" s="231" t="s">
        <v>3055</v>
      </c>
      <c r="C816" s="232">
        <v>6.6</v>
      </c>
      <c r="D816" s="257">
        <v>0.42</v>
      </c>
      <c r="E816" s="214" t="s">
        <v>3056</v>
      </c>
      <c r="F816" s="246">
        <v>2990</v>
      </c>
      <c r="G816" s="214" t="s">
        <v>3057</v>
      </c>
      <c r="H816" s="245">
        <v>854</v>
      </c>
      <c r="I816" s="214" t="s">
        <v>3058</v>
      </c>
      <c r="J816" s="246">
        <v>1880</v>
      </c>
      <c r="K816" s="214" t="s">
        <v>3059</v>
      </c>
      <c r="L816" s="245">
        <v>212</v>
      </c>
      <c r="M816" s="214" t="s">
        <v>3060</v>
      </c>
      <c r="N816" s="245">
        <v>120</v>
      </c>
      <c r="O816" s="2"/>
      <c r="P816" s="2"/>
      <c r="Q816" s="2"/>
      <c r="R816" s="2"/>
      <c r="S816" s="2"/>
      <c r="T816" s="2"/>
      <c r="U816" s="2"/>
      <c r="V816" s="2"/>
      <c r="W816" s="2"/>
      <c r="X816" s="2"/>
      <c r="Y816" s="2"/>
      <c r="Z816" s="2"/>
      <c r="AA816" s="2"/>
      <c r="AB816" s="2"/>
      <c r="AC816" s="2"/>
      <c r="AD816" s="2"/>
      <c r="AE816" s="2"/>
      <c r="AF816" s="2"/>
      <c r="AG816" s="2"/>
      <c r="AH816" s="2"/>
      <c r="AI816" s="2"/>
      <c r="AJ816" s="2"/>
    </row>
    <row r="817" spans="1:36" ht="15.75" customHeight="1" x14ac:dyDescent="0.45">
      <c r="A817" s="217" t="s">
        <v>3061</v>
      </c>
      <c r="B817" s="233" t="s">
        <v>3062</v>
      </c>
      <c r="C817" s="237">
        <v>6</v>
      </c>
      <c r="D817" s="233" t="s">
        <v>3063</v>
      </c>
      <c r="E817" s="217" t="s">
        <v>3064</v>
      </c>
      <c r="F817" s="248">
        <v>3150</v>
      </c>
      <c r="G817" s="217" t="s">
        <v>3065</v>
      </c>
      <c r="H817" s="247">
        <v>889</v>
      </c>
      <c r="I817" s="217" t="s">
        <v>3066</v>
      </c>
      <c r="J817" s="248">
        <v>1900</v>
      </c>
      <c r="K817" s="217" t="s">
        <v>3067</v>
      </c>
      <c r="L817" s="247">
        <v>206</v>
      </c>
      <c r="M817" s="217" t="s">
        <v>3068</v>
      </c>
      <c r="N817" s="247">
        <v>124</v>
      </c>
      <c r="O817" s="2"/>
      <c r="P817" s="2"/>
      <c r="Q817" s="2"/>
      <c r="R817" s="2"/>
      <c r="S817" s="2"/>
      <c r="T817" s="2"/>
      <c r="U817" s="2"/>
      <c r="V817" s="2"/>
      <c r="W817" s="2"/>
      <c r="X817" s="2"/>
      <c r="Y817" s="2"/>
      <c r="Z817" s="2"/>
      <c r="AA817" s="2"/>
      <c r="AB817" s="2"/>
      <c r="AC817" s="2"/>
      <c r="AD817" s="2"/>
      <c r="AE817" s="2"/>
      <c r="AF817" s="2"/>
      <c r="AG817" s="2"/>
      <c r="AH817" s="2"/>
      <c r="AI817" s="2"/>
      <c r="AJ817" s="2"/>
    </row>
    <row r="818" spans="1:36" ht="15.75" customHeight="1" x14ac:dyDescent="0.45">
      <c r="A818" s="214" t="s">
        <v>3069</v>
      </c>
      <c r="B818" s="231" t="s">
        <v>3070</v>
      </c>
      <c r="C818" s="232">
        <v>3.7</v>
      </c>
      <c r="D818" s="257">
        <v>0.32</v>
      </c>
      <c r="E818" s="214" t="s">
        <v>3071</v>
      </c>
      <c r="F818" s="246">
        <v>1330</v>
      </c>
      <c r="G818" s="214" t="s">
        <v>3072</v>
      </c>
      <c r="H818" s="245">
        <v>363</v>
      </c>
      <c r="I818" s="214" t="s">
        <v>3073</v>
      </c>
      <c r="J818" s="245">
        <v>624</v>
      </c>
      <c r="K818" s="214" t="s">
        <v>3074</v>
      </c>
      <c r="L818" s="245">
        <v>69</v>
      </c>
      <c r="M818" s="214" t="s">
        <v>3075</v>
      </c>
      <c r="N818" s="245">
        <v>51</v>
      </c>
      <c r="O818" s="2"/>
      <c r="P818" s="2"/>
      <c r="Q818" s="2"/>
      <c r="R818" s="2"/>
      <c r="S818" s="2"/>
      <c r="T818" s="2"/>
      <c r="U818" s="2"/>
      <c r="V818" s="2"/>
      <c r="W818" s="2"/>
      <c r="X818" s="2"/>
      <c r="Y818" s="2"/>
      <c r="Z818" s="2"/>
      <c r="AA818" s="2"/>
      <c r="AB818" s="2"/>
      <c r="AC818" s="2"/>
      <c r="AD818" s="2"/>
      <c r="AE818" s="2"/>
      <c r="AF818" s="2"/>
      <c r="AG818" s="2"/>
      <c r="AH818" s="2"/>
      <c r="AI818" s="2"/>
      <c r="AJ818" s="2"/>
    </row>
    <row r="819" spans="1:36" ht="15.75" customHeight="1" x14ac:dyDescent="0.45">
      <c r="A819" s="217" t="s">
        <v>3076</v>
      </c>
      <c r="B819" s="233" t="s">
        <v>3077</v>
      </c>
      <c r="C819" s="237">
        <v>3.8</v>
      </c>
      <c r="D819" s="258">
        <v>0.3</v>
      </c>
      <c r="E819" s="217" t="s">
        <v>3078</v>
      </c>
      <c r="F819" s="248">
        <v>1410</v>
      </c>
      <c r="G819" s="217" t="s">
        <v>3079</v>
      </c>
      <c r="H819" s="247">
        <v>387</v>
      </c>
      <c r="I819" s="217" t="s">
        <v>3080</v>
      </c>
      <c r="J819" s="247">
        <v>673</v>
      </c>
      <c r="K819" s="217" t="s">
        <v>3081</v>
      </c>
      <c r="L819" s="247">
        <v>74</v>
      </c>
      <c r="M819" s="217" t="s">
        <v>3082</v>
      </c>
      <c r="N819" s="247">
        <v>54</v>
      </c>
      <c r="O819" s="2"/>
      <c r="P819" s="2"/>
      <c r="Q819" s="2"/>
      <c r="R819" s="2"/>
      <c r="S819" s="2"/>
      <c r="T819" s="2"/>
      <c r="U819" s="2"/>
      <c r="V819" s="2"/>
      <c r="W819" s="2"/>
      <c r="X819" s="2"/>
      <c r="Y819" s="2"/>
      <c r="Z819" s="2"/>
      <c r="AA819" s="2"/>
      <c r="AB819" s="2"/>
      <c r="AC819" s="2"/>
      <c r="AD819" s="2"/>
      <c r="AE819" s="2"/>
      <c r="AF819" s="2"/>
      <c r="AG819" s="2"/>
      <c r="AH819" s="2"/>
      <c r="AI819" s="2"/>
      <c r="AJ819" s="2"/>
    </row>
    <row r="820" spans="1:36" ht="15.75" customHeight="1" x14ac:dyDescent="0.45">
      <c r="A820" s="214" t="s">
        <v>3083</v>
      </c>
      <c r="B820" s="231" t="s">
        <v>3084</v>
      </c>
      <c r="C820" s="231" t="s">
        <v>3085</v>
      </c>
      <c r="D820" s="257">
        <v>0.17</v>
      </c>
      <c r="E820" s="214" t="s">
        <v>3086</v>
      </c>
      <c r="F820" s="245">
        <v>62</v>
      </c>
      <c r="G820" s="214" t="s">
        <v>3087</v>
      </c>
      <c r="H820" s="245">
        <v>17</v>
      </c>
      <c r="I820" s="214" t="s">
        <v>3088</v>
      </c>
      <c r="J820" s="245">
        <v>18</v>
      </c>
      <c r="K820" s="214" t="s">
        <v>3089</v>
      </c>
      <c r="L820" s="245">
        <v>3</v>
      </c>
      <c r="M820" s="214" t="s">
        <v>3090</v>
      </c>
      <c r="N820" s="245">
        <v>2</v>
      </c>
      <c r="O820" s="2"/>
      <c r="P820" s="2"/>
      <c r="Q820" s="2"/>
      <c r="R820" s="2"/>
      <c r="S820" s="2"/>
      <c r="T820" s="2"/>
      <c r="U820" s="2"/>
      <c r="V820" s="2"/>
      <c r="W820" s="2"/>
      <c r="X820" s="2"/>
      <c r="Y820" s="2"/>
      <c r="Z820" s="2"/>
      <c r="AA820" s="2"/>
      <c r="AB820" s="2"/>
      <c r="AC820" s="2"/>
      <c r="AD820" s="2"/>
      <c r="AE820" s="2"/>
      <c r="AF820" s="2"/>
      <c r="AG820" s="2"/>
      <c r="AH820" s="2"/>
      <c r="AI820" s="2"/>
      <c r="AJ820" s="2"/>
    </row>
    <row r="821" spans="1:36" ht="15.75" customHeight="1" x14ac:dyDescent="0.45">
      <c r="A821" s="217" t="s">
        <v>3091</v>
      </c>
      <c r="B821" s="233" t="s">
        <v>3092</v>
      </c>
      <c r="C821" s="237">
        <v>5.7</v>
      </c>
      <c r="D821" s="258">
        <v>0.37</v>
      </c>
      <c r="E821" s="217" t="s">
        <v>3093</v>
      </c>
      <c r="F821" s="248">
        <v>2560</v>
      </c>
      <c r="G821" s="217" t="s">
        <v>3094</v>
      </c>
      <c r="H821" s="247">
        <v>719</v>
      </c>
      <c r="I821" s="217" t="s">
        <v>3095</v>
      </c>
      <c r="J821" s="248">
        <v>1500</v>
      </c>
      <c r="K821" s="217" t="s">
        <v>3096</v>
      </c>
      <c r="L821" s="247">
        <v>162</v>
      </c>
      <c r="M821" s="217" t="s">
        <v>3097</v>
      </c>
      <c r="N821" s="247">
        <v>101</v>
      </c>
      <c r="O821" s="2"/>
      <c r="P821" s="2"/>
      <c r="Q821" s="2"/>
      <c r="R821" s="2"/>
      <c r="S821" s="2"/>
      <c r="T821" s="2"/>
      <c r="U821" s="2"/>
      <c r="V821" s="2"/>
      <c r="W821" s="2"/>
      <c r="X821" s="2"/>
      <c r="Y821" s="2"/>
      <c r="Z821" s="2"/>
      <c r="AA821" s="2"/>
      <c r="AB821" s="2"/>
      <c r="AC821" s="2"/>
      <c r="AD821" s="2"/>
      <c r="AE821" s="2"/>
      <c r="AF821" s="2"/>
      <c r="AG821" s="2"/>
      <c r="AH821" s="2"/>
      <c r="AI821" s="2"/>
      <c r="AJ821" s="2"/>
    </row>
    <row r="822" spans="1:36" ht="15.75" customHeight="1" x14ac:dyDescent="0.45">
      <c r="A822" s="214" t="s">
        <v>3098</v>
      </c>
      <c r="B822" s="231" t="s">
        <v>3099</v>
      </c>
      <c r="C822" s="232">
        <v>3.5</v>
      </c>
      <c r="D822" s="257">
        <v>0.38</v>
      </c>
      <c r="E822" s="214" t="s">
        <v>3100</v>
      </c>
      <c r="F822" s="246">
        <v>1640</v>
      </c>
      <c r="G822" s="214" t="s">
        <v>3101</v>
      </c>
      <c r="H822" s="245">
        <v>446</v>
      </c>
      <c r="I822" s="214" t="s">
        <v>3102</v>
      </c>
      <c r="J822" s="245">
        <v>747</v>
      </c>
      <c r="K822" s="214" t="s">
        <v>3103</v>
      </c>
      <c r="L822" s="245">
        <v>84</v>
      </c>
      <c r="M822" s="214" t="s">
        <v>3104</v>
      </c>
      <c r="N822" s="245">
        <v>62</v>
      </c>
      <c r="O822" s="2"/>
      <c r="P822" s="2"/>
      <c r="Q822" s="2"/>
      <c r="R822" s="2"/>
      <c r="S822" s="2"/>
      <c r="T822" s="2"/>
      <c r="U822" s="2"/>
      <c r="V822" s="2"/>
      <c r="W822" s="2"/>
      <c r="X822" s="2"/>
      <c r="Y822" s="2"/>
      <c r="Z822" s="2"/>
      <c r="AA822" s="2"/>
      <c r="AB822" s="2"/>
      <c r="AC822" s="2"/>
      <c r="AD822" s="2"/>
      <c r="AE822" s="2"/>
      <c r="AF822" s="2"/>
      <c r="AG822" s="2"/>
      <c r="AH822" s="2"/>
      <c r="AI822" s="2"/>
      <c r="AJ822" s="2"/>
    </row>
    <row r="823" spans="1:36" ht="15.75" customHeight="1" x14ac:dyDescent="0.45">
      <c r="A823" s="217" t="s">
        <v>3105</v>
      </c>
      <c r="B823" s="233" t="s">
        <v>3106</v>
      </c>
      <c r="C823" s="237">
        <v>3.8</v>
      </c>
      <c r="D823" s="258">
        <v>0.32</v>
      </c>
      <c r="E823" s="217" t="s">
        <v>3107</v>
      </c>
      <c r="F823" s="248">
        <v>1510</v>
      </c>
      <c r="G823" s="217" t="s">
        <v>3108</v>
      </c>
      <c r="H823" s="247">
        <v>413</v>
      </c>
      <c r="I823" s="217" t="s">
        <v>3109</v>
      </c>
      <c r="J823" s="247">
        <v>718</v>
      </c>
      <c r="K823" s="217" t="s">
        <v>3110</v>
      </c>
      <c r="L823" s="247">
        <v>79</v>
      </c>
      <c r="M823" s="217" t="s">
        <v>3111</v>
      </c>
      <c r="N823" s="247">
        <v>57</v>
      </c>
      <c r="O823" s="2"/>
      <c r="P823" s="2"/>
      <c r="Q823" s="2"/>
      <c r="R823" s="2"/>
      <c r="S823" s="2"/>
      <c r="T823" s="2"/>
      <c r="U823" s="2"/>
      <c r="V823" s="2"/>
      <c r="W823" s="2"/>
      <c r="X823" s="2"/>
      <c r="Y823" s="2"/>
      <c r="Z823" s="2"/>
      <c r="AA823" s="2"/>
      <c r="AB823" s="2"/>
      <c r="AC823" s="2"/>
      <c r="AD823" s="2"/>
      <c r="AE823" s="2"/>
      <c r="AF823" s="2"/>
      <c r="AG823" s="2"/>
      <c r="AH823" s="2"/>
      <c r="AI823" s="2"/>
      <c r="AJ823" s="2"/>
    </row>
    <row r="824" spans="1:36" ht="15.75" customHeight="1" x14ac:dyDescent="0.45">
      <c r="A824" s="214" t="s">
        <v>3112</v>
      </c>
      <c r="B824" s="231" t="s">
        <v>3113</v>
      </c>
      <c r="C824" s="214" t="s">
        <v>3114</v>
      </c>
      <c r="D824" s="257">
        <v>0.15</v>
      </c>
      <c r="E824" s="214" t="s">
        <v>3115</v>
      </c>
      <c r="F824" s="245">
        <v>50</v>
      </c>
      <c r="G824" s="214" t="s">
        <v>3116</v>
      </c>
      <c r="H824" s="245">
        <v>14</v>
      </c>
      <c r="I824" s="214" t="s">
        <v>3117</v>
      </c>
      <c r="J824" s="245">
        <v>15</v>
      </c>
      <c r="K824" s="214" t="s">
        <v>3118</v>
      </c>
      <c r="L824" s="245">
        <v>2</v>
      </c>
      <c r="M824" s="214" t="s">
        <v>3119</v>
      </c>
      <c r="N824" s="245">
        <v>2</v>
      </c>
      <c r="O824" s="2"/>
      <c r="P824" s="2"/>
      <c r="Q824" s="2"/>
      <c r="R824" s="2"/>
      <c r="S824" s="2"/>
      <c r="T824" s="2"/>
      <c r="U824" s="2"/>
      <c r="V824" s="2"/>
      <c r="W824" s="2"/>
      <c r="X824" s="2"/>
      <c r="Y824" s="2"/>
      <c r="Z824" s="2"/>
      <c r="AA824" s="2"/>
      <c r="AB824" s="2"/>
      <c r="AC824" s="2"/>
      <c r="AD824" s="2"/>
      <c r="AE824" s="2"/>
      <c r="AF824" s="2"/>
      <c r="AG824" s="2"/>
      <c r="AH824" s="2"/>
      <c r="AI824" s="2"/>
      <c r="AJ824" s="2"/>
    </row>
    <row r="825" spans="1:36" ht="15.75" customHeight="1" x14ac:dyDescent="0.45">
      <c r="A825" s="217" t="s">
        <v>3120</v>
      </c>
      <c r="B825" s="233" t="s">
        <v>3121</v>
      </c>
      <c r="C825" s="217" t="s">
        <v>3122</v>
      </c>
      <c r="D825" s="258">
        <v>0.05</v>
      </c>
      <c r="E825" s="217" t="s">
        <v>3123</v>
      </c>
      <c r="F825" s="247">
        <v>3</v>
      </c>
      <c r="G825" s="217" t="s">
        <v>3124</v>
      </c>
      <c r="H825" s="249" t="s">
        <v>3125</v>
      </c>
      <c r="I825" s="217" t="s">
        <v>3126</v>
      </c>
      <c r="J825" s="249" t="s">
        <v>3127</v>
      </c>
      <c r="K825" s="217" t="s">
        <v>3128</v>
      </c>
      <c r="L825" s="249" t="s">
        <v>3129</v>
      </c>
      <c r="M825" s="217" t="s">
        <v>3130</v>
      </c>
      <c r="N825" s="249" t="s">
        <v>3131</v>
      </c>
      <c r="O825" s="2"/>
      <c r="P825" s="2"/>
      <c r="Q825" s="2"/>
      <c r="R825" s="2"/>
      <c r="S825" s="2"/>
      <c r="T825" s="2"/>
      <c r="U825" s="2"/>
      <c r="V825" s="2"/>
      <c r="W825" s="2"/>
      <c r="X825" s="2"/>
      <c r="Y825" s="2"/>
      <c r="Z825" s="2"/>
      <c r="AA825" s="2"/>
      <c r="AB825" s="2"/>
      <c r="AC825" s="2"/>
      <c r="AD825" s="2"/>
      <c r="AE825" s="2"/>
      <c r="AF825" s="2"/>
      <c r="AG825" s="2"/>
      <c r="AH825" s="2"/>
      <c r="AI825" s="2"/>
      <c r="AJ825" s="2"/>
    </row>
    <row r="826" spans="1:36" ht="15.75" customHeight="1" x14ac:dyDescent="0.45">
      <c r="A826" s="214" t="s">
        <v>3132</v>
      </c>
      <c r="B826" s="231" t="s">
        <v>3133</v>
      </c>
      <c r="C826" s="232">
        <v>0.6</v>
      </c>
      <c r="D826" s="231" t="s">
        <v>3134</v>
      </c>
      <c r="E826" s="214" t="s">
        <v>3135</v>
      </c>
      <c r="F826" s="245">
        <v>215</v>
      </c>
      <c r="G826" s="214" t="s">
        <v>3136</v>
      </c>
      <c r="H826" s="245">
        <v>58</v>
      </c>
      <c r="I826" s="214" t="s">
        <v>3137</v>
      </c>
      <c r="J826" s="245">
        <v>66</v>
      </c>
      <c r="K826" s="214" t="s">
        <v>3138</v>
      </c>
      <c r="L826" s="245">
        <v>10</v>
      </c>
      <c r="M826" s="214" t="s">
        <v>3139</v>
      </c>
      <c r="N826" s="245">
        <v>8</v>
      </c>
      <c r="O826" s="2"/>
      <c r="P826" s="2"/>
      <c r="Q826" s="2"/>
      <c r="R826" s="2"/>
      <c r="S826" s="2"/>
      <c r="T826" s="2"/>
      <c r="U826" s="2"/>
      <c r="V826" s="2"/>
      <c r="W826" s="2"/>
      <c r="X826" s="2"/>
      <c r="Y826" s="2"/>
      <c r="Z826" s="2"/>
      <c r="AA826" s="2"/>
      <c r="AB826" s="2"/>
      <c r="AC826" s="2"/>
      <c r="AD826" s="2"/>
      <c r="AE826" s="2"/>
      <c r="AF826" s="2"/>
      <c r="AG826" s="2"/>
      <c r="AH826" s="2"/>
      <c r="AI826" s="2"/>
      <c r="AJ826" s="2"/>
    </row>
    <row r="827" spans="1:36" ht="15.75" customHeight="1" x14ac:dyDescent="0.45">
      <c r="A827" s="217" t="s">
        <v>3140</v>
      </c>
      <c r="B827" s="233" t="s">
        <v>3141</v>
      </c>
      <c r="C827" s="237">
        <v>5</v>
      </c>
      <c r="D827" s="258">
        <v>0.3</v>
      </c>
      <c r="E827" s="217" t="s">
        <v>3142</v>
      </c>
      <c r="F827" s="248">
        <v>2260</v>
      </c>
      <c r="G827" s="217" t="s">
        <v>3143</v>
      </c>
      <c r="H827" s="247">
        <v>627</v>
      </c>
      <c r="I827" s="217" t="s">
        <v>3144</v>
      </c>
      <c r="J827" s="248">
        <v>1240</v>
      </c>
      <c r="K827" s="217" t="s">
        <v>3145</v>
      </c>
      <c r="L827" s="247">
        <v>132</v>
      </c>
      <c r="M827" s="217" t="s">
        <v>3146</v>
      </c>
      <c r="N827" s="247">
        <v>88</v>
      </c>
      <c r="O827" s="2"/>
      <c r="P827" s="2"/>
      <c r="Q827" s="2"/>
      <c r="R827" s="2"/>
      <c r="S827" s="2"/>
      <c r="T827" s="2"/>
      <c r="U827" s="2"/>
      <c r="V827" s="2"/>
      <c r="W827" s="2"/>
      <c r="X827" s="2"/>
      <c r="Y827" s="2"/>
      <c r="Z827" s="2"/>
      <c r="AA827" s="2"/>
      <c r="AB827" s="2"/>
      <c r="AC827" s="2"/>
      <c r="AD827" s="2"/>
      <c r="AE827" s="2"/>
      <c r="AF827" s="2"/>
      <c r="AG827" s="2"/>
      <c r="AH827" s="2"/>
      <c r="AI827" s="2"/>
      <c r="AJ827" s="2"/>
    </row>
    <row r="828" spans="1:36" ht="15.75" customHeight="1" x14ac:dyDescent="0.45">
      <c r="A828" s="214" t="s">
        <v>3147</v>
      </c>
      <c r="B828" s="231" t="s">
        <v>3148</v>
      </c>
      <c r="C828" s="214" t="s">
        <v>3149</v>
      </c>
      <c r="D828" s="257">
        <v>0.01</v>
      </c>
      <c r="E828" s="214" t="s">
        <v>3150</v>
      </c>
      <c r="F828" s="250" t="s">
        <v>3151</v>
      </c>
      <c r="G828" s="214" t="s">
        <v>3152</v>
      </c>
      <c r="H828" s="250" t="s">
        <v>3153</v>
      </c>
      <c r="I828" s="214" t="s">
        <v>3154</v>
      </c>
      <c r="J828" s="250" t="s">
        <v>3155</v>
      </c>
      <c r="K828" s="214" t="s">
        <v>3156</v>
      </c>
      <c r="L828" s="250" t="s">
        <v>3157</v>
      </c>
      <c r="M828" s="214" t="s">
        <v>3158</v>
      </c>
      <c r="N828" s="250" t="s">
        <v>3159</v>
      </c>
      <c r="O828" s="2"/>
      <c r="P828" s="2"/>
      <c r="Q828" s="2"/>
      <c r="R828" s="2"/>
      <c r="S828" s="2"/>
      <c r="T828" s="2"/>
      <c r="U828" s="2"/>
      <c r="V828" s="2"/>
      <c r="W828" s="2"/>
      <c r="X828" s="2"/>
      <c r="Y828" s="2"/>
      <c r="Z828" s="2"/>
      <c r="AA828" s="2"/>
      <c r="AB828" s="2"/>
      <c r="AC828" s="2"/>
      <c r="AD828" s="2"/>
      <c r="AE828" s="2"/>
      <c r="AF828" s="2"/>
      <c r="AG828" s="2"/>
      <c r="AH828" s="2"/>
      <c r="AI828" s="2"/>
      <c r="AJ828" s="2"/>
    </row>
    <row r="829" spans="1:36" ht="15.75" customHeight="1" x14ac:dyDescent="0.45">
      <c r="A829" s="217" t="s">
        <v>3160</v>
      </c>
      <c r="B829" s="233" t="s">
        <v>3161</v>
      </c>
      <c r="C829" s="237">
        <v>0.3</v>
      </c>
      <c r="D829" s="258">
        <v>0.16</v>
      </c>
      <c r="E829" s="217" t="s">
        <v>3162</v>
      </c>
      <c r="F829" s="247">
        <v>47</v>
      </c>
      <c r="G829" s="217" t="s">
        <v>3163</v>
      </c>
      <c r="H829" s="247">
        <v>13</v>
      </c>
      <c r="I829" s="217" t="s">
        <v>3164</v>
      </c>
      <c r="J829" s="247">
        <v>14</v>
      </c>
      <c r="K829" s="217" t="s">
        <v>3165</v>
      </c>
      <c r="L829" s="247">
        <v>2</v>
      </c>
      <c r="M829" s="217" t="s">
        <v>3166</v>
      </c>
      <c r="N829" s="247">
        <v>2</v>
      </c>
      <c r="O829" s="2"/>
      <c r="P829" s="2"/>
      <c r="Q829" s="2"/>
      <c r="R829" s="2"/>
      <c r="S829" s="2"/>
      <c r="T829" s="2"/>
      <c r="U829" s="2"/>
      <c r="V829" s="2"/>
      <c r="W829" s="2"/>
      <c r="X829" s="2"/>
      <c r="Y829" s="2"/>
      <c r="Z829" s="2"/>
      <c r="AA829" s="2"/>
      <c r="AB829" s="2"/>
      <c r="AC829" s="2"/>
      <c r="AD829" s="2"/>
      <c r="AE829" s="2"/>
      <c r="AF829" s="2"/>
      <c r="AG829" s="2"/>
      <c r="AH829" s="2"/>
      <c r="AI829" s="2"/>
      <c r="AJ829" s="2"/>
    </row>
    <row r="830" spans="1:36" ht="15.75" customHeight="1" x14ac:dyDescent="0.45">
      <c r="A830" s="214" t="s">
        <v>3167</v>
      </c>
      <c r="B830" s="231" t="s">
        <v>3168</v>
      </c>
      <c r="C830" s="225">
        <v>13.5</v>
      </c>
      <c r="D830" s="257">
        <v>1.02</v>
      </c>
      <c r="E830" s="214" t="s">
        <v>3169</v>
      </c>
      <c r="F830" s="246">
        <v>8010</v>
      </c>
      <c r="G830" s="214" t="s">
        <v>3170</v>
      </c>
      <c r="H830" s="246">
        <v>2820</v>
      </c>
      <c r="I830" s="214" t="s">
        <v>3171</v>
      </c>
      <c r="J830" s="246">
        <v>6600</v>
      </c>
      <c r="K830" s="214" t="s">
        <v>3172</v>
      </c>
      <c r="L830" s="246">
        <v>1530</v>
      </c>
      <c r="M830" s="214" t="s">
        <v>3173</v>
      </c>
      <c r="N830" s="245">
        <v>436</v>
      </c>
      <c r="O830" s="2"/>
      <c r="P830" s="2"/>
      <c r="Q830" s="2"/>
      <c r="R830" s="2"/>
      <c r="S830" s="2"/>
      <c r="T830" s="2"/>
      <c r="U830" s="2"/>
      <c r="V830" s="2"/>
      <c r="W830" s="2"/>
      <c r="X830" s="2"/>
      <c r="Y830" s="2"/>
      <c r="Z830" s="2"/>
      <c r="AA830" s="2"/>
      <c r="AB830" s="2"/>
      <c r="AC830" s="2"/>
      <c r="AD830" s="2"/>
      <c r="AE830" s="2"/>
      <c r="AF830" s="2"/>
      <c r="AG830" s="2"/>
      <c r="AH830" s="2"/>
      <c r="AI830" s="2"/>
      <c r="AJ830" s="2"/>
    </row>
    <row r="831" spans="1:36" ht="15.75" customHeight="1" x14ac:dyDescent="0.45">
      <c r="A831" s="217" t="s">
        <v>3174</v>
      </c>
      <c r="B831" s="233" t="s">
        <v>3175</v>
      </c>
      <c r="C831" s="237">
        <v>4.7</v>
      </c>
      <c r="D831" s="258">
        <v>0.36</v>
      </c>
      <c r="E831" s="217" t="s">
        <v>3176</v>
      </c>
      <c r="F831" s="248">
        <v>1530</v>
      </c>
      <c r="G831" s="217" t="s">
        <v>3177</v>
      </c>
      <c r="H831" s="247">
        <v>421</v>
      </c>
      <c r="I831" s="217" t="s">
        <v>3178</v>
      </c>
      <c r="J831" s="247">
        <v>809</v>
      </c>
      <c r="K831" s="217" t="s">
        <v>3179</v>
      </c>
      <c r="L831" s="247">
        <v>86</v>
      </c>
      <c r="M831" s="217" t="s">
        <v>3180</v>
      </c>
      <c r="N831" s="247">
        <v>59</v>
      </c>
      <c r="O831" s="2"/>
      <c r="P831" s="2"/>
      <c r="Q831" s="2"/>
      <c r="R831" s="2"/>
      <c r="S831" s="2"/>
      <c r="T831" s="2"/>
      <c r="U831" s="2"/>
      <c r="V831" s="2"/>
      <c r="W831" s="2"/>
      <c r="X831" s="2"/>
      <c r="Y831" s="2"/>
      <c r="Z831" s="2"/>
      <c r="AA831" s="2"/>
      <c r="AB831" s="2"/>
      <c r="AC831" s="2"/>
      <c r="AD831" s="2"/>
      <c r="AE831" s="2"/>
      <c r="AF831" s="2"/>
      <c r="AG831" s="2"/>
      <c r="AH831" s="2"/>
      <c r="AI831" s="2"/>
      <c r="AJ831" s="2"/>
    </row>
    <row r="832" spans="1:36" ht="15.75" customHeight="1" x14ac:dyDescent="0.45">
      <c r="A832" s="214" t="s">
        <v>3181</v>
      </c>
      <c r="B832" s="231" t="s">
        <v>3182</v>
      </c>
      <c r="C832" s="232">
        <v>4.7</v>
      </c>
      <c r="D832" s="257">
        <v>0.42</v>
      </c>
      <c r="E832" s="214" t="s">
        <v>3183</v>
      </c>
      <c r="F832" s="246">
        <v>1760</v>
      </c>
      <c r="G832" s="214" t="s">
        <v>3184</v>
      </c>
      <c r="H832" s="245">
        <v>486</v>
      </c>
      <c r="I832" s="214" t="s">
        <v>3185</v>
      </c>
      <c r="J832" s="245">
        <v>934</v>
      </c>
      <c r="K832" s="214" t="s">
        <v>3186</v>
      </c>
      <c r="L832" s="245">
        <v>99</v>
      </c>
      <c r="M832" s="214" t="s">
        <v>3187</v>
      </c>
      <c r="N832" s="245">
        <v>68</v>
      </c>
      <c r="O832" s="2"/>
      <c r="P832" s="2"/>
      <c r="Q832" s="2"/>
      <c r="R832" s="2"/>
      <c r="S832" s="2"/>
      <c r="T832" s="2"/>
      <c r="U832" s="2"/>
      <c r="V832" s="2"/>
      <c r="W832" s="2"/>
      <c r="X832" s="2"/>
      <c r="Y832" s="2"/>
      <c r="Z832" s="2"/>
      <c r="AA832" s="2"/>
      <c r="AB832" s="2"/>
      <c r="AC832" s="2"/>
      <c r="AD832" s="2"/>
      <c r="AE832" s="2"/>
      <c r="AF832" s="2"/>
      <c r="AG832" s="2"/>
      <c r="AH832" s="2"/>
      <c r="AI832" s="2"/>
      <c r="AJ832" s="2"/>
    </row>
    <row r="833" spans="1:36" ht="15.75" customHeight="1" x14ac:dyDescent="0.45">
      <c r="A833" s="217" t="s">
        <v>3188</v>
      </c>
      <c r="B833" s="233" t="s">
        <v>3189</v>
      </c>
      <c r="C833" s="237">
        <v>4.7</v>
      </c>
      <c r="D833" s="258">
        <v>0.35</v>
      </c>
      <c r="E833" s="217" t="s">
        <v>3190</v>
      </c>
      <c r="F833" s="248">
        <v>1480</v>
      </c>
      <c r="G833" s="217" t="s">
        <v>3191</v>
      </c>
      <c r="H833" s="247">
        <v>407</v>
      </c>
      <c r="I833" s="217" t="s">
        <v>3192</v>
      </c>
      <c r="J833" s="247">
        <v>783</v>
      </c>
      <c r="K833" s="217" t="s">
        <v>3193</v>
      </c>
      <c r="L833" s="247">
        <v>83</v>
      </c>
      <c r="M833" s="217" t="s">
        <v>3194</v>
      </c>
      <c r="N833" s="247">
        <v>57</v>
      </c>
      <c r="O833" s="2"/>
      <c r="P833" s="2"/>
      <c r="Q833" s="2"/>
      <c r="R833" s="2"/>
      <c r="S833" s="2"/>
      <c r="T833" s="2"/>
      <c r="U833" s="2"/>
      <c r="V833" s="2"/>
      <c r="W833" s="2"/>
      <c r="X833" s="2"/>
      <c r="Y833" s="2"/>
      <c r="Z833" s="2"/>
      <c r="AA833" s="2"/>
      <c r="AB833" s="2"/>
      <c r="AC833" s="2"/>
      <c r="AD833" s="2"/>
      <c r="AE833" s="2"/>
      <c r="AF833" s="2"/>
      <c r="AG833" s="2"/>
      <c r="AH833" s="2"/>
      <c r="AI833" s="2"/>
      <c r="AJ833" s="2"/>
    </row>
    <row r="834" spans="1:36" ht="15.75" customHeight="1" x14ac:dyDescent="0.45">
      <c r="A834" s="214" t="s">
        <v>3195</v>
      </c>
      <c r="B834" s="231" t="s">
        <v>3196</v>
      </c>
      <c r="C834" s="232">
        <v>0.8</v>
      </c>
      <c r="D834" s="257">
        <v>0.3</v>
      </c>
      <c r="E834" s="214" t="s">
        <v>3197</v>
      </c>
      <c r="F834" s="245">
        <v>209</v>
      </c>
      <c r="G834" s="214" t="s">
        <v>3198</v>
      </c>
      <c r="H834" s="245">
        <v>57</v>
      </c>
      <c r="I834" s="214" t="s">
        <v>3199</v>
      </c>
      <c r="J834" s="245">
        <v>66</v>
      </c>
      <c r="K834" s="214" t="s">
        <v>3200</v>
      </c>
      <c r="L834" s="245">
        <v>10</v>
      </c>
      <c r="M834" s="214" t="s">
        <v>3201</v>
      </c>
      <c r="N834" s="245">
        <v>8</v>
      </c>
      <c r="O834" s="2"/>
      <c r="P834" s="2"/>
      <c r="Q834" s="2"/>
      <c r="R834" s="2"/>
      <c r="S834" s="2"/>
      <c r="T834" s="2"/>
      <c r="U834" s="2"/>
      <c r="V834" s="2"/>
      <c r="W834" s="2"/>
      <c r="X834" s="2"/>
      <c r="Y834" s="2"/>
      <c r="Z834" s="2"/>
      <c r="AA834" s="2"/>
      <c r="AB834" s="2"/>
      <c r="AC834" s="2"/>
      <c r="AD834" s="2"/>
      <c r="AE834" s="2"/>
      <c r="AF834" s="2"/>
      <c r="AG834" s="2"/>
      <c r="AH834" s="2"/>
      <c r="AI834" s="2"/>
      <c r="AJ834" s="2"/>
    </row>
    <row r="835" spans="1:36" ht="15.75" customHeight="1" x14ac:dyDescent="0.45">
      <c r="A835" s="217" t="s">
        <v>3202</v>
      </c>
      <c r="B835" s="233" t="s">
        <v>3203</v>
      </c>
      <c r="C835" s="237">
        <v>0.8</v>
      </c>
      <c r="D835" s="233" t="s">
        <v>3204</v>
      </c>
      <c r="E835" s="217" t="s">
        <v>3205</v>
      </c>
      <c r="F835" s="247">
        <v>237</v>
      </c>
      <c r="G835" s="217" t="s">
        <v>3206</v>
      </c>
      <c r="H835" s="247">
        <v>65</v>
      </c>
      <c r="I835" s="217" t="s">
        <v>3207</v>
      </c>
      <c r="J835" s="247">
        <v>75</v>
      </c>
      <c r="K835" s="217" t="s">
        <v>3208</v>
      </c>
      <c r="L835" s="247">
        <v>11</v>
      </c>
      <c r="M835" s="217" t="s">
        <v>3209</v>
      </c>
      <c r="N835" s="247">
        <v>9</v>
      </c>
      <c r="O835" s="2"/>
      <c r="P835" s="2"/>
      <c r="Q835" s="2"/>
      <c r="R835" s="2"/>
      <c r="S835" s="2"/>
      <c r="T835" s="2"/>
      <c r="U835" s="2"/>
      <c r="V835" s="2"/>
      <c r="W835" s="2"/>
      <c r="X835" s="2"/>
      <c r="Y835" s="2"/>
      <c r="Z835" s="2"/>
      <c r="AA835" s="2"/>
      <c r="AB835" s="2"/>
      <c r="AC835" s="2"/>
      <c r="AD835" s="2"/>
      <c r="AE835" s="2"/>
      <c r="AF835" s="2"/>
      <c r="AG835" s="2"/>
      <c r="AH835" s="2"/>
      <c r="AI835" s="2"/>
      <c r="AJ835" s="2"/>
    </row>
    <row r="836" spans="1:36" ht="15.75" customHeight="1" x14ac:dyDescent="0.45">
      <c r="A836" s="214" t="s">
        <v>3210</v>
      </c>
      <c r="B836" s="231" t="s">
        <v>3211</v>
      </c>
      <c r="C836" s="232">
        <v>0.8</v>
      </c>
      <c r="D836" s="257">
        <v>0.24</v>
      </c>
      <c r="E836" s="214" t="s">
        <v>3212</v>
      </c>
      <c r="F836" s="245">
        <v>163</v>
      </c>
      <c r="G836" s="214" t="s">
        <v>3213</v>
      </c>
      <c r="H836" s="245">
        <v>44</v>
      </c>
      <c r="I836" s="214" t="s">
        <v>3214</v>
      </c>
      <c r="J836" s="245">
        <v>52</v>
      </c>
      <c r="K836" s="214" t="s">
        <v>3215</v>
      </c>
      <c r="L836" s="245">
        <v>8</v>
      </c>
      <c r="M836" s="214" t="s">
        <v>3216</v>
      </c>
      <c r="N836" s="245">
        <v>6</v>
      </c>
      <c r="O836" s="2"/>
      <c r="P836" s="2"/>
      <c r="Q836" s="2"/>
      <c r="R836" s="2"/>
      <c r="S836" s="2"/>
      <c r="T836" s="2"/>
      <c r="U836" s="2"/>
      <c r="V836" s="2"/>
      <c r="W836" s="2"/>
      <c r="X836" s="2"/>
      <c r="Y836" s="2"/>
      <c r="Z836" s="2"/>
      <c r="AA836" s="2"/>
      <c r="AB836" s="2"/>
      <c r="AC836" s="2"/>
      <c r="AD836" s="2"/>
      <c r="AE836" s="2"/>
      <c r="AF836" s="2"/>
      <c r="AG836" s="2"/>
      <c r="AH836" s="2"/>
      <c r="AI836" s="2"/>
      <c r="AJ836" s="2"/>
    </row>
    <row r="837" spans="1:36" ht="15.75" customHeight="1" x14ac:dyDescent="0.45">
      <c r="A837" s="217" t="s">
        <v>3217</v>
      </c>
      <c r="B837" s="233" t="s">
        <v>3218</v>
      </c>
      <c r="C837" s="228">
        <v>25</v>
      </c>
      <c r="D837" s="258">
        <v>0.65</v>
      </c>
      <c r="E837" s="217" t="s">
        <v>3219</v>
      </c>
      <c r="F837" s="267">
        <v>11000</v>
      </c>
      <c r="G837" s="217" t="s">
        <v>3220</v>
      </c>
      <c r="H837" s="248">
        <v>5350</v>
      </c>
      <c r="I837" s="217" t="s">
        <v>3221</v>
      </c>
      <c r="J837" s="267">
        <v>10300</v>
      </c>
      <c r="K837" s="217" t="s">
        <v>3222</v>
      </c>
      <c r="L837" s="248">
        <v>4770</v>
      </c>
      <c r="M837" s="217" t="s">
        <v>3223</v>
      </c>
      <c r="N837" s="247">
        <v>1420</v>
      </c>
      <c r="O837" s="2"/>
      <c r="P837" s="2"/>
      <c r="Q837" s="2"/>
      <c r="R837" s="2"/>
      <c r="S837" s="2"/>
      <c r="T837" s="2"/>
      <c r="U837" s="2"/>
      <c r="V837" s="2"/>
      <c r="W837" s="2"/>
      <c r="X837" s="2"/>
      <c r="Y837" s="2"/>
      <c r="Z837" s="2"/>
      <c r="AA837" s="2"/>
      <c r="AB837" s="2"/>
      <c r="AC837" s="2"/>
      <c r="AD837" s="2"/>
      <c r="AE837" s="2"/>
      <c r="AF837" s="2"/>
      <c r="AG837" s="2"/>
      <c r="AH837" s="2"/>
      <c r="AI837" s="2"/>
      <c r="AJ837" s="2"/>
    </row>
    <row r="838" spans="1:36" ht="15.75" customHeight="1" x14ac:dyDescent="0.45">
      <c r="A838" s="214" t="s">
        <v>3224</v>
      </c>
      <c r="B838" s="231" t="s">
        <v>3225</v>
      </c>
      <c r="C838" s="225">
        <v>12.9</v>
      </c>
      <c r="D838" s="257">
        <v>0.86</v>
      </c>
      <c r="E838" s="214" t="s">
        <v>3226</v>
      </c>
      <c r="F838" s="246">
        <v>8430</v>
      </c>
      <c r="G838" s="214" t="s">
        <v>3227</v>
      </c>
      <c r="H838" s="246">
        <v>2910</v>
      </c>
      <c r="I838" s="214" t="s">
        <v>3228</v>
      </c>
      <c r="J838" s="246">
        <v>6860</v>
      </c>
      <c r="K838" s="214" t="s">
        <v>3229</v>
      </c>
      <c r="L838" s="246">
        <v>1500</v>
      </c>
      <c r="M838" s="214" t="s">
        <v>3230</v>
      </c>
      <c r="N838" s="245">
        <v>442</v>
      </c>
      <c r="O838" s="2"/>
      <c r="P838" s="2"/>
      <c r="Q838" s="2"/>
      <c r="R838" s="2"/>
      <c r="S838" s="2"/>
      <c r="T838" s="2"/>
      <c r="U838" s="2"/>
      <c r="V838" s="2"/>
      <c r="W838" s="2"/>
      <c r="X838" s="2"/>
      <c r="Y838" s="2"/>
      <c r="Z838" s="2"/>
      <c r="AA838" s="2"/>
      <c r="AB838" s="2"/>
      <c r="AC838" s="2"/>
      <c r="AD838" s="2"/>
      <c r="AE838" s="2"/>
      <c r="AF838" s="2"/>
      <c r="AG838" s="2"/>
      <c r="AH838" s="2"/>
      <c r="AI838" s="2"/>
      <c r="AJ838" s="2"/>
    </row>
    <row r="839" spans="1:36" ht="15.75" customHeight="1" x14ac:dyDescent="0.45">
      <c r="A839" s="217" t="s">
        <v>3231</v>
      </c>
      <c r="B839" s="233" t="s">
        <v>3232</v>
      </c>
      <c r="C839" s="237">
        <v>1.9</v>
      </c>
      <c r="D839" s="258">
        <v>0.26</v>
      </c>
      <c r="E839" s="217" t="s">
        <v>3233</v>
      </c>
      <c r="F839" s="247">
        <v>668</v>
      </c>
      <c r="G839" s="217" t="s">
        <v>3234</v>
      </c>
      <c r="H839" s="247">
        <v>182</v>
      </c>
      <c r="I839" s="217" t="s">
        <v>3235</v>
      </c>
      <c r="J839" s="247">
        <v>243</v>
      </c>
      <c r="K839" s="217" t="s">
        <v>3236</v>
      </c>
      <c r="L839" s="247">
        <v>32</v>
      </c>
      <c r="M839" s="217" t="s">
        <v>3237</v>
      </c>
      <c r="N839" s="247">
        <v>25</v>
      </c>
      <c r="O839" s="2"/>
      <c r="P839" s="2"/>
      <c r="Q839" s="2"/>
      <c r="R839" s="2"/>
      <c r="S839" s="2"/>
      <c r="T839" s="2"/>
      <c r="U839" s="2"/>
      <c r="V839" s="2"/>
      <c r="W839" s="2"/>
      <c r="X839" s="2"/>
      <c r="Y839" s="2"/>
      <c r="Z839" s="2"/>
      <c r="AA839" s="2"/>
      <c r="AB839" s="2"/>
      <c r="AC839" s="2"/>
      <c r="AD839" s="2"/>
      <c r="AE839" s="2"/>
      <c r="AF839" s="2"/>
      <c r="AG839" s="2"/>
      <c r="AH839" s="2"/>
      <c r="AI839" s="2"/>
      <c r="AJ839" s="2"/>
    </row>
    <row r="840" spans="1:36" ht="15.75" customHeight="1" x14ac:dyDescent="0.45">
      <c r="A840" s="214" t="s">
        <v>3238</v>
      </c>
      <c r="B840" s="231" t="s">
        <v>3239</v>
      </c>
      <c r="C840" s="225">
        <v>12.9</v>
      </c>
      <c r="D840" s="231" t="s">
        <v>3240</v>
      </c>
      <c r="E840" s="214" t="s">
        <v>3241</v>
      </c>
      <c r="F840" s="246">
        <v>7900</v>
      </c>
      <c r="G840" s="214" t="s">
        <v>3242</v>
      </c>
      <c r="H840" s="246">
        <v>2730</v>
      </c>
      <c r="I840" s="214" t="s">
        <v>3243</v>
      </c>
      <c r="J840" s="246">
        <v>6430</v>
      </c>
      <c r="K840" s="214" t="s">
        <v>3244</v>
      </c>
      <c r="L840" s="246">
        <v>1410</v>
      </c>
      <c r="M840" s="214" t="s">
        <v>3245</v>
      </c>
      <c r="N840" s="245">
        <v>415</v>
      </c>
      <c r="O840" s="2"/>
      <c r="P840" s="2"/>
      <c r="Q840" s="2"/>
      <c r="R840" s="2"/>
      <c r="S840" s="2"/>
      <c r="T840" s="2"/>
      <c r="U840" s="2"/>
      <c r="V840" s="2"/>
      <c r="W840" s="2"/>
      <c r="X840" s="2"/>
      <c r="Y840" s="2"/>
      <c r="Z840" s="2"/>
      <c r="AA840" s="2"/>
      <c r="AB840" s="2"/>
      <c r="AC840" s="2"/>
      <c r="AD840" s="2"/>
      <c r="AE840" s="2"/>
      <c r="AF840" s="2"/>
      <c r="AG840" s="2"/>
      <c r="AH840" s="2"/>
      <c r="AI840" s="2"/>
      <c r="AJ840" s="2"/>
    </row>
    <row r="841" spans="1:36" ht="15.75" customHeight="1" x14ac:dyDescent="0.45">
      <c r="A841" s="217" t="s">
        <v>3246</v>
      </c>
      <c r="B841" s="233" t="s">
        <v>3247</v>
      </c>
      <c r="C841" s="228">
        <v>12.9</v>
      </c>
      <c r="D841" s="233" t="s">
        <v>3248</v>
      </c>
      <c r="E841" s="217" t="s">
        <v>3249</v>
      </c>
      <c r="F841" s="248">
        <v>8270</v>
      </c>
      <c r="G841" s="217" t="s">
        <v>3250</v>
      </c>
      <c r="H841" s="248">
        <v>2850</v>
      </c>
      <c r="I841" s="217" t="s">
        <v>3251</v>
      </c>
      <c r="J841" s="248">
        <v>6730</v>
      </c>
      <c r="K841" s="217" t="s">
        <v>3252</v>
      </c>
      <c r="L841" s="248">
        <v>1480</v>
      </c>
      <c r="M841" s="217" t="s">
        <v>3253</v>
      </c>
      <c r="N841" s="247">
        <v>434</v>
      </c>
      <c r="O841" s="2"/>
      <c r="P841" s="2"/>
      <c r="Q841" s="2"/>
      <c r="R841" s="2"/>
      <c r="S841" s="2"/>
      <c r="T841" s="2"/>
      <c r="U841" s="2"/>
      <c r="V841" s="2"/>
      <c r="W841" s="2"/>
      <c r="X841" s="2"/>
      <c r="Y841" s="2"/>
      <c r="Z841" s="2"/>
      <c r="AA841" s="2"/>
      <c r="AB841" s="2"/>
      <c r="AC841" s="2"/>
      <c r="AD841" s="2"/>
      <c r="AE841" s="2"/>
      <c r="AF841" s="2"/>
      <c r="AG841" s="2"/>
      <c r="AH841" s="2"/>
      <c r="AI841" s="2"/>
      <c r="AJ841" s="2"/>
    </row>
    <row r="842" spans="1:36" ht="15.75" customHeight="1" x14ac:dyDescent="0.45">
      <c r="A842" s="214" t="s">
        <v>3254</v>
      </c>
      <c r="B842" s="231" t="s">
        <v>3255</v>
      </c>
      <c r="C842" s="225">
        <v>25</v>
      </c>
      <c r="D842" s="231" t="s">
        <v>3256</v>
      </c>
      <c r="E842" s="214" t="s">
        <v>3257</v>
      </c>
      <c r="F842" s="266">
        <v>10900</v>
      </c>
      <c r="G842" s="214" t="s">
        <v>3258</v>
      </c>
      <c r="H842" s="246">
        <v>5300</v>
      </c>
      <c r="I842" s="214" t="s">
        <v>3259</v>
      </c>
      <c r="J842" s="266">
        <v>10200</v>
      </c>
      <c r="K842" s="214" t="s">
        <v>3260</v>
      </c>
      <c r="L842" s="246">
        <v>4730</v>
      </c>
      <c r="M842" s="214" t="s">
        <v>3261</v>
      </c>
      <c r="N842" s="245">
        <v>1400</v>
      </c>
      <c r="O842" s="2"/>
      <c r="P842" s="2"/>
      <c r="Q842" s="2"/>
      <c r="R842" s="2"/>
      <c r="S842" s="2"/>
      <c r="T842" s="2"/>
      <c r="U842" s="2"/>
      <c r="V842" s="2"/>
      <c r="W842" s="2"/>
      <c r="X842" s="2"/>
      <c r="Y842" s="2"/>
      <c r="Z842" s="2"/>
      <c r="AA842" s="2"/>
      <c r="AB842" s="2"/>
      <c r="AC842" s="2"/>
      <c r="AD842" s="2"/>
      <c r="AE842" s="2"/>
      <c r="AF842" s="2"/>
      <c r="AG842" s="2"/>
      <c r="AH842" s="2"/>
      <c r="AI842" s="2"/>
      <c r="AJ842" s="2"/>
    </row>
    <row r="843" spans="1:36" ht="15.75" customHeight="1" x14ac:dyDescent="0.45">
      <c r="A843" s="239" t="s">
        <v>3262</v>
      </c>
      <c r="B843" s="238" t="s">
        <v>3263</v>
      </c>
      <c r="C843" s="276">
        <v>13.5</v>
      </c>
      <c r="D843" s="238" t="s">
        <v>3264</v>
      </c>
      <c r="E843" s="239" t="s">
        <v>3265</v>
      </c>
      <c r="F843" s="272">
        <v>11100</v>
      </c>
      <c r="G843" s="239" t="s">
        <v>3266</v>
      </c>
      <c r="H843" s="271">
        <v>3890</v>
      </c>
      <c r="I843" s="239" t="s">
        <v>3267</v>
      </c>
      <c r="J843" s="271">
        <v>9110</v>
      </c>
      <c r="K843" s="239" t="s">
        <v>3268</v>
      </c>
      <c r="L843" s="271">
        <v>2120</v>
      </c>
      <c r="M843" s="239" t="s">
        <v>3269</v>
      </c>
      <c r="N843" s="277">
        <v>602</v>
      </c>
      <c r="O843" s="2"/>
      <c r="P843" s="2"/>
      <c r="Q843" s="2"/>
      <c r="R843" s="2"/>
      <c r="S843" s="2"/>
      <c r="T843" s="2"/>
      <c r="U843" s="2"/>
      <c r="V843" s="2"/>
      <c r="W843" s="2"/>
      <c r="X843" s="2"/>
      <c r="Y843" s="2"/>
      <c r="Z843" s="2"/>
      <c r="AA843" s="2"/>
      <c r="AB843" s="2"/>
      <c r="AC843" s="2"/>
      <c r="AD843" s="2"/>
      <c r="AE843" s="2"/>
      <c r="AF843" s="2"/>
      <c r="AG843" s="2"/>
      <c r="AH843" s="2"/>
      <c r="AI843" s="2"/>
      <c r="AJ843" s="2"/>
    </row>
    <row r="844" spans="1:36" ht="15.75" customHeight="1" x14ac:dyDescent="0.45">
      <c r="A844" s="210" t="s">
        <v>3270</v>
      </c>
      <c r="B844" s="253" t="s">
        <v>3271</v>
      </c>
      <c r="C844" s="243">
        <v>25</v>
      </c>
      <c r="D844" s="253" t="s">
        <v>3272</v>
      </c>
      <c r="E844" s="210" t="s">
        <v>3273</v>
      </c>
      <c r="F844" s="244">
        <v>15100</v>
      </c>
      <c r="G844" s="210" t="s">
        <v>3274</v>
      </c>
      <c r="H844" s="274">
        <v>7330</v>
      </c>
      <c r="I844" s="210" t="s">
        <v>3275</v>
      </c>
      <c r="J844" s="244">
        <v>14100</v>
      </c>
      <c r="K844" s="210" t="s">
        <v>3276</v>
      </c>
      <c r="L844" s="274">
        <v>6530</v>
      </c>
      <c r="M844" s="210" t="s">
        <v>3277</v>
      </c>
      <c r="N844" s="255">
        <v>1940</v>
      </c>
      <c r="O844" s="2"/>
      <c r="P844" s="2"/>
      <c r="Q844" s="2"/>
      <c r="R844" s="2"/>
      <c r="S844" s="2"/>
      <c r="T844" s="2"/>
      <c r="U844" s="2"/>
      <c r="V844" s="2"/>
      <c r="W844" s="2"/>
      <c r="X844" s="2"/>
      <c r="Y844" s="2"/>
      <c r="Z844" s="2"/>
      <c r="AA844" s="2"/>
      <c r="AB844" s="2"/>
      <c r="AC844" s="2"/>
      <c r="AD844" s="2"/>
      <c r="AE844" s="2"/>
      <c r="AF844" s="2"/>
      <c r="AG844" s="2"/>
      <c r="AH844" s="2"/>
      <c r="AI844" s="2"/>
      <c r="AJ844" s="2"/>
    </row>
    <row r="845" spans="1:36" ht="15.75" customHeight="1" x14ac:dyDescent="0.45">
      <c r="A845" s="214" t="s">
        <v>3278</v>
      </c>
      <c r="B845" s="231" t="s">
        <v>3279</v>
      </c>
      <c r="C845" s="232">
        <v>0.8</v>
      </c>
      <c r="D845" s="231" t="s">
        <v>3280</v>
      </c>
      <c r="E845" s="214" t="s">
        <v>3281</v>
      </c>
      <c r="F845" s="245">
        <v>223</v>
      </c>
      <c r="G845" s="214" t="s">
        <v>3282</v>
      </c>
      <c r="H845" s="245">
        <v>61</v>
      </c>
      <c r="I845" s="214" t="s">
        <v>3283</v>
      </c>
      <c r="J845" s="245">
        <v>70</v>
      </c>
      <c r="K845" s="214" t="s">
        <v>3284</v>
      </c>
      <c r="L845" s="245">
        <v>10</v>
      </c>
      <c r="M845" s="214" t="s">
        <v>3285</v>
      </c>
      <c r="N845" s="245">
        <v>8</v>
      </c>
      <c r="O845" s="2"/>
      <c r="P845" s="2"/>
      <c r="Q845" s="2"/>
      <c r="R845" s="2"/>
      <c r="S845" s="2"/>
      <c r="T845" s="2"/>
      <c r="U845" s="2"/>
      <c r="V845" s="2"/>
      <c r="W845" s="2"/>
      <c r="X845" s="2"/>
      <c r="Y845" s="2"/>
      <c r="Z845" s="2"/>
      <c r="AA845" s="2"/>
      <c r="AB845" s="2"/>
      <c r="AC845" s="2"/>
      <c r="AD845" s="2"/>
      <c r="AE845" s="2"/>
      <c r="AF845" s="2"/>
      <c r="AG845" s="2"/>
      <c r="AH845" s="2"/>
      <c r="AI845" s="2"/>
      <c r="AJ845" s="2"/>
    </row>
    <row r="846" spans="1:36" ht="15.75" customHeight="1" x14ac:dyDescent="0.45">
      <c r="A846" s="217" t="s">
        <v>3286</v>
      </c>
      <c r="B846" s="233" t="s">
        <v>3287</v>
      </c>
      <c r="C846" s="217" t="s">
        <v>3288</v>
      </c>
      <c r="D846" s="233" t="s">
        <v>3289</v>
      </c>
      <c r="E846" s="217" t="s">
        <v>3290</v>
      </c>
      <c r="F846" s="249" t="s">
        <v>3291</v>
      </c>
      <c r="G846" s="217" t="s">
        <v>3292</v>
      </c>
      <c r="H846" s="249" t="s">
        <v>3293</v>
      </c>
      <c r="I846" s="217" t="s">
        <v>3294</v>
      </c>
      <c r="J846" s="249" t="s">
        <v>3295</v>
      </c>
      <c r="K846" s="217" t="s">
        <v>3296</v>
      </c>
      <c r="L846" s="249" t="s">
        <v>3297</v>
      </c>
      <c r="M846" s="217" t="s">
        <v>3298</v>
      </c>
      <c r="N846" s="249" t="s">
        <v>3299</v>
      </c>
      <c r="O846" s="2"/>
      <c r="P846" s="2"/>
      <c r="Q846" s="2"/>
      <c r="R846" s="2"/>
      <c r="S846" s="2"/>
      <c r="T846" s="2"/>
      <c r="U846" s="2"/>
      <c r="V846" s="2"/>
      <c r="W846" s="2"/>
      <c r="X846" s="2"/>
      <c r="Y846" s="2"/>
      <c r="Z846" s="2"/>
      <c r="AA846" s="2"/>
      <c r="AB846" s="2"/>
      <c r="AC846" s="2"/>
      <c r="AD846" s="2"/>
      <c r="AE846" s="2"/>
      <c r="AF846" s="2"/>
      <c r="AG846" s="2"/>
      <c r="AH846" s="2"/>
      <c r="AI846" s="2"/>
      <c r="AJ846" s="2"/>
    </row>
    <row r="847" spans="1:36" ht="15.75" customHeight="1" x14ac:dyDescent="0.45">
      <c r="A847" s="214" t="s">
        <v>3300</v>
      </c>
      <c r="B847" s="231" t="s">
        <v>3301</v>
      </c>
      <c r="C847" s="232">
        <v>6.2</v>
      </c>
      <c r="D847" s="231" t="s">
        <v>3302</v>
      </c>
      <c r="E847" s="214" t="s">
        <v>3303</v>
      </c>
      <c r="F847" s="246">
        <v>3080</v>
      </c>
      <c r="G847" s="214" t="s">
        <v>3304</v>
      </c>
      <c r="H847" s="245">
        <v>871</v>
      </c>
      <c r="I847" s="214" t="s">
        <v>3305</v>
      </c>
      <c r="J847" s="246">
        <v>1880</v>
      </c>
      <c r="K847" s="214" t="s">
        <v>3306</v>
      </c>
      <c r="L847" s="245">
        <v>207</v>
      </c>
      <c r="M847" s="214" t="s">
        <v>3307</v>
      </c>
      <c r="N847" s="245">
        <v>122</v>
      </c>
      <c r="O847" s="2"/>
      <c r="P847" s="2"/>
      <c r="Q847" s="2"/>
      <c r="R847" s="2"/>
      <c r="S847" s="2"/>
      <c r="T847" s="2"/>
      <c r="U847" s="2"/>
      <c r="V847" s="2"/>
      <c r="W847" s="2"/>
      <c r="X847" s="2"/>
      <c r="Y847" s="2"/>
      <c r="Z847" s="2"/>
      <c r="AA847" s="2"/>
      <c r="AB847" s="2"/>
      <c r="AC847" s="2"/>
      <c r="AD847" s="2"/>
      <c r="AE847" s="2"/>
      <c r="AF847" s="2"/>
      <c r="AG847" s="2"/>
      <c r="AH847" s="2"/>
      <c r="AI847" s="2"/>
      <c r="AJ847" s="2"/>
    </row>
    <row r="848" spans="1:36" ht="15.75" customHeight="1" x14ac:dyDescent="0.45">
      <c r="A848" s="217" t="s">
        <v>3308</v>
      </c>
      <c r="B848" s="233" t="s">
        <v>3309</v>
      </c>
      <c r="C848" s="237">
        <v>1</v>
      </c>
      <c r="D848" s="233" t="s">
        <v>3310</v>
      </c>
      <c r="E848" s="217" t="s">
        <v>3311</v>
      </c>
      <c r="F848" s="247">
        <v>204</v>
      </c>
      <c r="G848" s="217" t="s">
        <v>3312</v>
      </c>
      <c r="H848" s="247">
        <v>56</v>
      </c>
      <c r="I848" s="217" t="s">
        <v>3313</v>
      </c>
      <c r="J848" s="247">
        <v>66</v>
      </c>
      <c r="K848" s="217" t="s">
        <v>3314</v>
      </c>
      <c r="L848" s="247">
        <v>10</v>
      </c>
      <c r="M848" s="217" t="s">
        <v>3315</v>
      </c>
      <c r="N848" s="247">
        <v>8</v>
      </c>
      <c r="O848" s="2"/>
      <c r="P848" s="2"/>
      <c r="Q848" s="2"/>
      <c r="R848" s="2"/>
      <c r="S848" s="2"/>
      <c r="T848" s="2"/>
      <c r="U848" s="2"/>
      <c r="V848" s="2"/>
      <c r="W848" s="2"/>
      <c r="X848" s="2"/>
      <c r="Y848" s="2"/>
      <c r="Z848" s="2"/>
      <c r="AA848" s="2"/>
      <c r="AB848" s="2"/>
      <c r="AC848" s="2"/>
      <c r="AD848" s="2"/>
      <c r="AE848" s="2"/>
      <c r="AF848" s="2"/>
      <c r="AG848" s="2"/>
      <c r="AH848" s="2"/>
      <c r="AI848" s="2"/>
      <c r="AJ848" s="2"/>
    </row>
    <row r="849" spans="1:36" ht="15.75" customHeight="1" x14ac:dyDescent="0.45">
      <c r="A849" s="214" t="s">
        <v>3316</v>
      </c>
      <c r="B849" s="231" t="s">
        <v>3317</v>
      </c>
      <c r="C849" s="214" t="s">
        <v>3318</v>
      </c>
      <c r="D849" s="231" t="s">
        <v>3319</v>
      </c>
      <c r="E849" s="214" t="s">
        <v>3320</v>
      </c>
      <c r="F849" s="245">
        <v>46</v>
      </c>
      <c r="G849" s="214" t="s">
        <v>3321</v>
      </c>
      <c r="H849" s="245">
        <v>13</v>
      </c>
      <c r="I849" s="214" t="s">
        <v>3322</v>
      </c>
      <c r="J849" s="245">
        <v>14</v>
      </c>
      <c r="K849" s="214" t="s">
        <v>3323</v>
      </c>
      <c r="L849" s="245">
        <v>2</v>
      </c>
      <c r="M849" s="214" t="s">
        <v>3324</v>
      </c>
      <c r="N849" s="245">
        <v>2</v>
      </c>
      <c r="O849" s="2"/>
      <c r="P849" s="2"/>
      <c r="Q849" s="2"/>
      <c r="R849" s="2"/>
      <c r="S849" s="2"/>
      <c r="T849" s="2"/>
      <c r="U849" s="2"/>
      <c r="V849" s="2"/>
      <c r="W849" s="2"/>
      <c r="X849" s="2"/>
      <c r="Y849" s="2"/>
      <c r="Z849" s="2"/>
      <c r="AA849" s="2"/>
      <c r="AB849" s="2"/>
      <c r="AC849" s="2"/>
      <c r="AD849" s="2"/>
      <c r="AE849" s="2"/>
      <c r="AF849" s="2"/>
      <c r="AG849" s="2"/>
      <c r="AH849" s="2"/>
      <c r="AI849" s="2"/>
      <c r="AJ849" s="2"/>
    </row>
    <row r="850" spans="1:36" ht="15.75" customHeight="1" x14ac:dyDescent="0.45">
      <c r="A850" s="217" t="s">
        <v>3325</v>
      </c>
      <c r="B850" s="233" t="s">
        <v>3326</v>
      </c>
      <c r="C850" s="237">
        <v>1.1000000000000001</v>
      </c>
      <c r="D850" s="233" t="s">
        <v>3327</v>
      </c>
      <c r="E850" s="217" t="s">
        <v>3328</v>
      </c>
      <c r="F850" s="247">
        <v>528</v>
      </c>
      <c r="G850" s="217" t="s">
        <v>3329</v>
      </c>
      <c r="H850" s="247">
        <v>144</v>
      </c>
      <c r="I850" s="217" t="s">
        <v>3330</v>
      </c>
      <c r="J850" s="247">
        <v>173</v>
      </c>
      <c r="K850" s="217" t="s">
        <v>3331</v>
      </c>
      <c r="L850" s="247">
        <v>25</v>
      </c>
      <c r="M850" s="217" t="s">
        <v>3332</v>
      </c>
      <c r="N850" s="247">
        <v>20</v>
      </c>
      <c r="O850" s="2"/>
      <c r="P850" s="2"/>
      <c r="Q850" s="2"/>
      <c r="R850" s="2"/>
      <c r="S850" s="2"/>
      <c r="T850" s="2"/>
      <c r="U850" s="2"/>
      <c r="V850" s="2"/>
      <c r="W850" s="2"/>
      <c r="X850" s="2"/>
      <c r="Y850" s="2"/>
      <c r="Z850" s="2"/>
      <c r="AA850" s="2"/>
      <c r="AB850" s="2"/>
      <c r="AC850" s="2"/>
      <c r="AD850" s="2"/>
      <c r="AE850" s="2"/>
      <c r="AF850" s="2"/>
      <c r="AG850" s="2"/>
      <c r="AH850" s="2"/>
      <c r="AI850" s="2"/>
      <c r="AJ850" s="2"/>
    </row>
    <row r="851" spans="1:36" ht="15.75" customHeight="1" x14ac:dyDescent="0.45">
      <c r="A851" s="214" t="s">
        <v>3333</v>
      </c>
      <c r="B851" s="231" t="s">
        <v>3334</v>
      </c>
      <c r="C851" s="232">
        <v>0.9</v>
      </c>
      <c r="D851" s="231" t="s">
        <v>3335</v>
      </c>
      <c r="E851" s="214" t="s">
        <v>3336</v>
      </c>
      <c r="F851" s="245">
        <v>479</v>
      </c>
      <c r="G851" s="214" t="s">
        <v>3337</v>
      </c>
      <c r="H851" s="245">
        <v>130</v>
      </c>
      <c r="I851" s="214" t="s">
        <v>3338</v>
      </c>
      <c r="J851" s="245">
        <v>153</v>
      </c>
      <c r="K851" s="214" t="s">
        <v>3339</v>
      </c>
      <c r="L851" s="245">
        <v>22</v>
      </c>
      <c r="M851" s="214" t="s">
        <v>3340</v>
      </c>
      <c r="N851" s="245">
        <v>18</v>
      </c>
      <c r="O851" s="2"/>
      <c r="P851" s="2"/>
      <c r="Q851" s="2"/>
      <c r="R851" s="2"/>
      <c r="S851" s="2"/>
      <c r="T851" s="2"/>
      <c r="U851" s="2"/>
      <c r="V851" s="2"/>
      <c r="W851" s="2"/>
      <c r="X851" s="2"/>
      <c r="Y851" s="2"/>
      <c r="Z851" s="2"/>
      <c r="AA851" s="2"/>
      <c r="AB851" s="2"/>
      <c r="AC851" s="2"/>
      <c r="AD851" s="2"/>
      <c r="AE851" s="2"/>
      <c r="AF851" s="2"/>
      <c r="AG851" s="2"/>
      <c r="AH851" s="2"/>
      <c r="AI851" s="2"/>
      <c r="AJ851" s="2"/>
    </row>
    <row r="852" spans="1:36" ht="15.75" customHeight="1" x14ac:dyDescent="0.45">
      <c r="A852" s="217" t="s">
        <v>3341</v>
      </c>
      <c r="B852" s="233" t="s">
        <v>3342</v>
      </c>
      <c r="C852" s="237">
        <v>3.3</v>
      </c>
      <c r="D852" s="233" t="s">
        <v>3343</v>
      </c>
      <c r="E852" s="217" t="s">
        <v>3344</v>
      </c>
      <c r="F852" s="248">
        <v>2260</v>
      </c>
      <c r="G852" s="217" t="s">
        <v>3345</v>
      </c>
      <c r="H852" s="247">
        <v>617</v>
      </c>
      <c r="I852" s="217" t="s">
        <v>3346</v>
      </c>
      <c r="J852" s="248">
        <v>1010</v>
      </c>
      <c r="K852" s="217" t="s">
        <v>3347</v>
      </c>
      <c r="L852" s="247">
        <v>115</v>
      </c>
      <c r="M852" s="217" t="s">
        <v>3348</v>
      </c>
      <c r="N852" s="247">
        <v>86</v>
      </c>
      <c r="O852" s="2"/>
      <c r="P852" s="2"/>
      <c r="Q852" s="2"/>
      <c r="R852" s="2"/>
      <c r="S852" s="2"/>
      <c r="T852" s="2"/>
      <c r="U852" s="2"/>
      <c r="V852" s="2"/>
      <c r="W852" s="2"/>
      <c r="X852" s="2"/>
      <c r="Y852" s="2"/>
      <c r="Z852" s="2"/>
      <c r="AA852" s="2"/>
      <c r="AB852" s="2"/>
      <c r="AC852" s="2"/>
      <c r="AD852" s="2"/>
      <c r="AE852" s="2"/>
      <c r="AF852" s="2"/>
      <c r="AG852" s="2"/>
      <c r="AH852" s="2"/>
      <c r="AI852" s="2"/>
      <c r="AJ852" s="2"/>
    </row>
    <row r="853" spans="1:36" ht="15.75" customHeight="1" x14ac:dyDescent="0.45">
      <c r="A853" s="214" t="s">
        <v>3349</v>
      </c>
      <c r="B853" s="231" t="s">
        <v>3350</v>
      </c>
      <c r="C853" s="232">
        <v>4.4000000000000004</v>
      </c>
      <c r="D853" s="231" t="s">
        <v>3351</v>
      </c>
      <c r="E853" s="214" t="s">
        <v>3352</v>
      </c>
      <c r="F853" s="246">
        <v>2730</v>
      </c>
      <c r="G853" s="214" t="s">
        <v>3353</v>
      </c>
      <c r="H853" s="245">
        <v>751</v>
      </c>
      <c r="I853" s="214" t="s">
        <v>3354</v>
      </c>
      <c r="J853" s="246">
        <v>1400</v>
      </c>
      <c r="K853" s="214" t="s">
        <v>3355</v>
      </c>
      <c r="L853" s="245">
        <v>150</v>
      </c>
      <c r="M853" s="214" t="s">
        <v>3356</v>
      </c>
      <c r="N853" s="245">
        <v>105</v>
      </c>
      <c r="O853" s="2"/>
      <c r="P853" s="2"/>
      <c r="Q853" s="2"/>
      <c r="R853" s="2"/>
      <c r="S853" s="2"/>
      <c r="T853" s="2"/>
      <c r="U853" s="2"/>
      <c r="V853" s="2"/>
      <c r="W853" s="2"/>
      <c r="X853" s="2"/>
      <c r="Y853" s="2"/>
      <c r="Z853" s="2"/>
      <c r="AA853" s="2"/>
      <c r="AB853" s="2"/>
      <c r="AC853" s="2"/>
      <c r="AD853" s="2"/>
      <c r="AE853" s="2"/>
      <c r="AF853" s="2"/>
      <c r="AG853" s="2"/>
      <c r="AH853" s="2"/>
      <c r="AI853" s="2"/>
      <c r="AJ853" s="2"/>
    </row>
    <row r="854" spans="1:36" ht="15.75" customHeight="1" x14ac:dyDescent="0.45">
      <c r="A854" s="217" t="s">
        <v>3357</v>
      </c>
      <c r="B854" s="233" t="s">
        <v>3358</v>
      </c>
      <c r="C854" s="237">
        <v>2</v>
      </c>
      <c r="D854" s="258">
        <v>0.28999999999999998</v>
      </c>
      <c r="E854" s="217" t="s">
        <v>3359</v>
      </c>
      <c r="F854" s="247">
        <v>815</v>
      </c>
      <c r="G854" s="217" t="s">
        <v>3360</v>
      </c>
      <c r="H854" s="247">
        <v>222</v>
      </c>
      <c r="I854" s="217" t="s">
        <v>3361</v>
      </c>
      <c r="J854" s="247">
        <v>301</v>
      </c>
      <c r="K854" s="217" t="s">
        <v>3362</v>
      </c>
      <c r="L854" s="247">
        <v>39</v>
      </c>
      <c r="M854" s="217" t="s">
        <v>3363</v>
      </c>
      <c r="N854" s="247">
        <v>31</v>
      </c>
      <c r="O854" s="2"/>
      <c r="P854" s="2"/>
      <c r="Q854" s="2"/>
      <c r="R854" s="2"/>
      <c r="S854" s="2"/>
      <c r="T854" s="2"/>
      <c r="U854" s="2"/>
      <c r="V854" s="2"/>
      <c r="W854" s="2"/>
      <c r="X854" s="2"/>
      <c r="Y854" s="2"/>
      <c r="Z854" s="2"/>
      <c r="AA854" s="2"/>
      <c r="AB854" s="2"/>
      <c r="AC854" s="2"/>
      <c r="AD854" s="2"/>
      <c r="AE854" s="2"/>
      <c r="AF854" s="2"/>
      <c r="AG854" s="2"/>
      <c r="AH854" s="2"/>
      <c r="AI854" s="2"/>
      <c r="AJ854" s="2"/>
    </row>
    <row r="855" spans="1:36" ht="15.75" customHeight="1" x14ac:dyDescent="0.45">
      <c r="A855" s="214" t="s">
        <v>3364</v>
      </c>
      <c r="B855" s="231" t="s">
        <v>3365</v>
      </c>
      <c r="C855" s="232">
        <v>2</v>
      </c>
      <c r="D855" s="257">
        <v>0.56000000000000005</v>
      </c>
      <c r="E855" s="214" t="s">
        <v>3366</v>
      </c>
      <c r="F855" s="245">
        <v>868</v>
      </c>
      <c r="G855" s="214" t="s">
        <v>3367</v>
      </c>
      <c r="H855" s="245">
        <v>236</v>
      </c>
      <c r="I855" s="214" t="s">
        <v>3368</v>
      </c>
      <c r="J855" s="245">
        <v>320</v>
      </c>
      <c r="K855" s="214" t="s">
        <v>3369</v>
      </c>
      <c r="L855" s="245">
        <v>42</v>
      </c>
      <c r="M855" s="214" t="s">
        <v>3370</v>
      </c>
      <c r="N855" s="245">
        <v>33</v>
      </c>
      <c r="O855" s="2"/>
      <c r="P855" s="2"/>
      <c r="Q855" s="2"/>
      <c r="R855" s="2"/>
      <c r="S855" s="2"/>
      <c r="T855" s="2"/>
      <c r="U855" s="2"/>
      <c r="V855" s="2"/>
      <c r="W855" s="2"/>
      <c r="X855" s="2"/>
      <c r="Y855" s="2"/>
      <c r="Z855" s="2"/>
      <c r="AA855" s="2"/>
      <c r="AB855" s="2"/>
      <c r="AC855" s="2"/>
      <c r="AD855" s="2"/>
      <c r="AE855" s="2"/>
      <c r="AF855" s="2"/>
      <c r="AG855" s="2"/>
      <c r="AH855" s="2"/>
      <c r="AI855" s="2"/>
      <c r="AJ855" s="2"/>
    </row>
    <row r="856" spans="1:36" ht="15.75" customHeight="1" x14ac:dyDescent="0.45">
      <c r="A856" s="217" t="s">
        <v>3371</v>
      </c>
      <c r="B856" s="233" t="s">
        <v>3372</v>
      </c>
      <c r="C856" s="237">
        <v>2</v>
      </c>
      <c r="D856" s="258">
        <v>0.76</v>
      </c>
      <c r="E856" s="217" t="s">
        <v>3373</v>
      </c>
      <c r="F856" s="247">
        <v>812</v>
      </c>
      <c r="G856" s="217" t="s">
        <v>3374</v>
      </c>
      <c r="H856" s="247">
        <v>221</v>
      </c>
      <c r="I856" s="217" t="s">
        <v>3375</v>
      </c>
      <c r="J856" s="247">
        <v>299</v>
      </c>
      <c r="K856" s="217" t="s">
        <v>3376</v>
      </c>
      <c r="L856" s="247">
        <v>39</v>
      </c>
      <c r="M856" s="217" t="s">
        <v>3377</v>
      </c>
      <c r="N856" s="247">
        <v>31</v>
      </c>
      <c r="O856" s="2"/>
      <c r="P856" s="2"/>
      <c r="Q856" s="2"/>
      <c r="R856" s="2"/>
      <c r="S856" s="2"/>
      <c r="T856" s="2"/>
      <c r="U856" s="2"/>
      <c r="V856" s="2"/>
      <c r="W856" s="2"/>
      <c r="X856" s="2"/>
      <c r="Y856" s="2"/>
      <c r="Z856" s="2"/>
      <c r="AA856" s="2"/>
      <c r="AB856" s="2"/>
      <c r="AC856" s="2"/>
      <c r="AD856" s="2"/>
      <c r="AE856" s="2"/>
      <c r="AF856" s="2"/>
      <c r="AG856" s="2"/>
      <c r="AH856" s="2"/>
      <c r="AI856" s="2"/>
      <c r="AJ856" s="2"/>
    </row>
    <row r="857" spans="1:36" ht="15.75" customHeight="1" x14ac:dyDescent="0.45">
      <c r="A857" s="214" t="s">
        <v>3378</v>
      </c>
      <c r="B857" s="231" t="s">
        <v>3379</v>
      </c>
      <c r="C857" s="225">
        <v>40</v>
      </c>
      <c r="D857" s="257">
        <v>0.48</v>
      </c>
      <c r="E857" s="214" t="s">
        <v>3380</v>
      </c>
      <c r="F857" s="246">
        <v>7170</v>
      </c>
      <c r="G857" s="214" t="s">
        <v>3381</v>
      </c>
      <c r="H857" s="246">
        <v>4550</v>
      </c>
      <c r="I857" s="214" t="s">
        <v>3382</v>
      </c>
      <c r="J857" s="246">
        <v>7090</v>
      </c>
      <c r="K857" s="214" t="s">
        <v>3383</v>
      </c>
      <c r="L857" s="246">
        <v>4690</v>
      </c>
      <c r="M857" s="214" t="s">
        <v>3384</v>
      </c>
      <c r="N857" s="245">
        <v>2040</v>
      </c>
      <c r="O857" s="2"/>
      <c r="P857" s="2"/>
      <c r="Q857" s="2"/>
      <c r="R857" s="2"/>
      <c r="S857" s="2"/>
      <c r="T857" s="2"/>
      <c r="U857" s="2"/>
      <c r="V857" s="2"/>
      <c r="W857" s="2"/>
      <c r="X857" s="2"/>
      <c r="Y857" s="2"/>
      <c r="Z857" s="2"/>
      <c r="AA857" s="2"/>
      <c r="AB857" s="2"/>
      <c r="AC857" s="2"/>
      <c r="AD857" s="2"/>
      <c r="AE857" s="2"/>
      <c r="AF857" s="2"/>
      <c r="AG857" s="2"/>
      <c r="AH857" s="2"/>
      <c r="AI857" s="2"/>
      <c r="AJ857" s="2"/>
    </row>
    <row r="858" spans="1:36" ht="15.75" customHeight="1" x14ac:dyDescent="0.45">
      <c r="A858" s="217" t="s">
        <v>3385</v>
      </c>
      <c r="B858" s="233" t="s">
        <v>3386</v>
      </c>
      <c r="C858" s="217" t="s">
        <v>3387</v>
      </c>
      <c r="D858" s="258">
        <v>0.06</v>
      </c>
      <c r="E858" s="217" t="s">
        <v>3388</v>
      </c>
      <c r="F858" s="247">
        <v>2</v>
      </c>
      <c r="G858" s="217" t="s">
        <v>3389</v>
      </c>
      <c r="H858" s="249" t="s">
        <v>3390</v>
      </c>
      <c r="I858" s="217" t="s">
        <v>3391</v>
      </c>
      <c r="J858" s="249" t="s">
        <v>3392</v>
      </c>
      <c r="K858" s="217" t="s">
        <v>3393</v>
      </c>
      <c r="L858" s="249" t="s">
        <v>3394</v>
      </c>
      <c r="M858" s="217" t="s">
        <v>3395</v>
      </c>
      <c r="N858" s="249" t="s">
        <v>3396</v>
      </c>
      <c r="O858" s="2"/>
      <c r="P858" s="2"/>
      <c r="Q858" s="2"/>
      <c r="R858" s="2"/>
      <c r="S858" s="2"/>
      <c r="T858" s="2"/>
      <c r="U858" s="2"/>
      <c r="V858" s="2"/>
      <c r="W858" s="2"/>
      <c r="X858" s="2"/>
      <c r="Y858" s="2"/>
      <c r="Z858" s="2"/>
      <c r="AA858" s="2"/>
      <c r="AB858" s="2"/>
      <c r="AC858" s="2"/>
      <c r="AD858" s="2"/>
      <c r="AE858" s="2"/>
      <c r="AF858" s="2"/>
      <c r="AG858" s="2"/>
      <c r="AH858" s="2"/>
      <c r="AI858" s="2"/>
      <c r="AJ858" s="2"/>
    </row>
    <row r="859" spans="1:36" ht="15.75" customHeight="1" x14ac:dyDescent="0.45">
      <c r="A859" s="214" t="s">
        <v>3397</v>
      </c>
      <c r="B859" s="231" t="s">
        <v>3398</v>
      </c>
      <c r="C859" s="214" t="s">
        <v>3399</v>
      </c>
      <c r="D859" s="257">
        <v>7.0000000000000007E-2</v>
      </c>
      <c r="E859" s="214" t="s">
        <v>3400</v>
      </c>
      <c r="F859" s="245">
        <v>1</v>
      </c>
      <c r="G859" s="214" t="s">
        <v>3401</v>
      </c>
      <c r="H859" s="250" t="s">
        <v>3402</v>
      </c>
      <c r="I859" s="214" t="s">
        <v>3403</v>
      </c>
      <c r="J859" s="250" t="s">
        <v>3404</v>
      </c>
      <c r="K859" s="214" t="s">
        <v>3405</v>
      </c>
      <c r="L859" s="250" t="s">
        <v>3406</v>
      </c>
      <c r="M859" s="214" t="s">
        <v>3407</v>
      </c>
      <c r="N859" s="250" t="s">
        <v>3408</v>
      </c>
      <c r="O859" s="2"/>
      <c r="P859" s="2"/>
      <c r="Q859" s="2"/>
      <c r="R859" s="2"/>
      <c r="S859" s="2"/>
      <c r="T859" s="2"/>
      <c r="U859" s="2"/>
      <c r="V859" s="2"/>
      <c r="W859" s="2"/>
      <c r="X859" s="2"/>
      <c r="Y859" s="2"/>
      <c r="Z859" s="2"/>
      <c r="AA859" s="2"/>
      <c r="AB859" s="2"/>
      <c r="AC859" s="2"/>
      <c r="AD859" s="2"/>
      <c r="AE859" s="2"/>
      <c r="AF859" s="2"/>
      <c r="AG859" s="2"/>
      <c r="AH859" s="2"/>
      <c r="AI859" s="2"/>
      <c r="AJ859" s="2"/>
    </row>
    <row r="860" spans="1:36" ht="15.75" customHeight="1" x14ac:dyDescent="0.45">
      <c r="A860" s="233" t="s">
        <v>3409</v>
      </c>
      <c r="B860" s="233" t="s">
        <v>3410</v>
      </c>
      <c r="C860" s="217" t="s">
        <v>3411</v>
      </c>
      <c r="D860" s="258">
        <v>0.05</v>
      </c>
      <c r="E860" s="217" t="s">
        <v>3412</v>
      </c>
      <c r="F860" s="249" t="s">
        <v>3413</v>
      </c>
      <c r="G860" s="217" t="s">
        <v>3414</v>
      </c>
      <c r="H860" s="249" t="s">
        <v>3415</v>
      </c>
      <c r="I860" s="217" t="s">
        <v>3416</v>
      </c>
      <c r="J860" s="249" t="s">
        <v>3417</v>
      </c>
      <c r="K860" s="217" t="s">
        <v>3418</v>
      </c>
      <c r="L860" s="249" t="s">
        <v>3419</v>
      </c>
      <c r="M860" s="217" t="s">
        <v>3420</v>
      </c>
      <c r="N860" s="249" t="s">
        <v>3421</v>
      </c>
      <c r="O860" s="2"/>
      <c r="P860" s="2"/>
      <c r="Q860" s="2"/>
      <c r="R860" s="2"/>
      <c r="S860" s="2"/>
      <c r="T860" s="2"/>
      <c r="U860" s="2"/>
      <c r="V860" s="2"/>
      <c r="W860" s="2"/>
      <c r="X860" s="2"/>
      <c r="Y860" s="2"/>
      <c r="Z860" s="2"/>
      <c r="AA860" s="2"/>
      <c r="AB860" s="2"/>
      <c r="AC860" s="2"/>
      <c r="AD860" s="2"/>
      <c r="AE860" s="2"/>
      <c r="AF860" s="2"/>
      <c r="AG860" s="2"/>
      <c r="AH860" s="2"/>
      <c r="AI860" s="2"/>
      <c r="AJ860" s="2"/>
    </row>
    <row r="861" spans="1:36" ht="15.75" customHeight="1" x14ac:dyDescent="0.45">
      <c r="A861" s="214" t="s">
        <v>3422</v>
      </c>
      <c r="B861" s="231" t="s">
        <v>3423</v>
      </c>
      <c r="C861" s="232">
        <v>1.4</v>
      </c>
      <c r="D861" s="257">
        <v>0.21</v>
      </c>
      <c r="E861" s="214" t="s">
        <v>3424</v>
      </c>
      <c r="F861" s="245">
        <v>449</v>
      </c>
      <c r="G861" s="214" t="s">
        <v>3425</v>
      </c>
      <c r="H861" s="245">
        <v>122</v>
      </c>
      <c r="I861" s="214" t="s">
        <v>3426</v>
      </c>
      <c r="J861" s="245">
        <v>153</v>
      </c>
      <c r="K861" s="214" t="s">
        <v>3427</v>
      </c>
      <c r="L861" s="245">
        <v>21</v>
      </c>
      <c r="M861" s="214" t="s">
        <v>3428</v>
      </c>
      <c r="N861" s="245">
        <v>17</v>
      </c>
      <c r="O861" s="2"/>
      <c r="P861" s="2"/>
      <c r="Q861" s="2"/>
      <c r="R861" s="2"/>
      <c r="S861" s="2"/>
      <c r="T861" s="2"/>
      <c r="U861" s="2"/>
      <c r="V861" s="2"/>
      <c r="W861" s="2"/>
      <c r="X861" s="2"/>
      <c r="Y861" s="2"/>
      <c r="Z861" s="2"/>
      <c r="AA861" s="2"/>
      <c r="AB861" s="2"/>
      <c r="AC861" s="2"/>
      <c r="AD861" s="2"/>
      <c r="AE861" s="2"/>
      <c r="AF861" s="2"/>
      <c r="AG861" s="2"/>
      <c r="AH861" s="2"/>
      <c r="AI861" s="2"/>
      <c r="AJ861" s="2"/>
    </row>
    <row r="862" spans="1:36" ht="15.75" customHeight="1" x14ac:dyDescent="0.45">
      <c r="A862" s="217" t="s">
        <v>3429</v>
      </c>
      <c r="B862" s="233" t="s">
        <v>3430</v>
      </c>
      <c r="C862" s="228">
        <v>800</v>
      </c>
      <c r="D862" s="258">
        <v>0.65</v>
      </c>
      <c r="E862" s="217" t="s">
        <v>3431</v>
      </c>
      <c r="F862" s="248">
        <v>7500</v>
      </c>
      <c r="G862" s="217" t="s">
        <v>3432</v>
      </c>
      <c r="H862" s="248">
        <v>9710</v>
      </c>
      <c r="I862" s="217" t="s">
        <v>3433</v>
      </c>
      <c r="J862" s="248">
        <v>8070</v>
      </c>
      <c r="K862" s="217" t="s">
        <v>3434</v>
      </c>
      <c r="L862" s="248">
        <v>9910</v>
      </c>
      <c r="M862" s="217" t="s">
        <v>3435</v>
      </c>
      <c r="N862" s="267">
        <v>11300</v>
      </c>
      <c r="O862" s="2"/>
      <c r="P862" s="2"/>
      <c r="Q862" s="2"/>
      <c r="R862" s="2"/>
      <c r="S862" s="2"/>
      <c r="T862" s="2"/>
      <c r="U862" s="2"/>
      <c r="V862" s="2"/>
      <c r="W862" s="2"/>
      <c r="X862" s="2"/>
      <c r="Y862" s="2"/>
      <c r="Z862" s="2"/>
      <c r="AA862" s="2"/>
      <c r="AB862" s="2"/>
      <c r="AC862" s="2"/>
      <c r="AD862" s="2"/>
      <c r="AE862" s="2"/>
      <c r="AF862" s="2"/>
      <c r="AG862" s="2"/>
      <c r="AH862" s="2"/>
      <c r="AI862" s="2"/>
      <c r="AJ862" s="2"/>
    </row>
    <row r="863" spans="1:36" ht="15.75" customHeight="1" x14ac:dyDescent="0.45">
      <c r="A863" s="214" t="s">
        <v>3436</v>
      </c>
      <c r="B863" s="231" t="s">
        <v>3437</v>
      </c>
      <c r="C863" s="214" t="s">
        <v>3438</v>
      </c>
      <c r="D863" s="257">
        <v>0.02</v>
      </c>
      <c r="E863" s="214" t="s">
        <v>3439</v>
      </c>
      <c r="F863" s="250" t="s">
        <v>3440</v>
      </c>
      <c r="G863" s="214" t="s">
        <v>3441</v>
      </c>
      <c r="H863" s="250" t="s">
        <v>3442</v>
      </c>
      <c r="I863" s="214" t="s">
        <v>3443</v>
      </c>
      <c r="J863" s="250" t="s">
        <v>3444</v>
      </c>
      <c r="K863" s="214" t="s">
        <v>3445</v>
      </c>
      <c r="L863" s="250" t="s">
        <v>3446</v>
      </c>
      <c r="M863" s="214" t="s">
        <v>3447</v>
      </c>
      <c r="N863" s="250" t="s">
        <v>3448</v>
      </c>
      <c r="O863" s="2"/>
      <c r="P863" s="2"/>
      <c r="Q863" s="2"/>
      <c r="R863" s="2"/>
      <c r="S863" s="2"/>
      <c r="T863" s="2"/>
      <c r="U863" s="2"/>
      <c r="V863" s="2"/>
      <c r="W863" s="2"/>
      <c r="X863" s="2"/>
      <c r="Y863" s="2"/>
      <c r="Z863" s="2"/>
      <c r="AA863" s="2"/>
      <c r="AB863" s="2"/>
      <c r="AC863" s="2"/>
      <c r="AD863" s="2"/>
      <c r="AE863" s="2"/>
      <c r="AF863" s="2"/>
      <c r="AG863" s="2"/>
      <c r="AH863" s="2"/>
      <c r="AI863" s="2"/>
      <c r="AJ863" s="2"/>
    </row>
    <row r="864" spans="1:36" ht="15.75" customHeight="1" x14ac:dyDescent="0.45">
      <c r="A864" s="217" t="s">
        <v>3449</v>
      </c>
      <c r="B864" s="233" t="s">
        <v>3450</v>
      </c>
      <c r="C864" s="237">
        <v>3.5</v>
      </c>
      <c r="D864" s="233" t="s">
        <v>3451</v>
      </c>
      <c r="E864" s="217" t="s">
        <v>3452</v>
      </c>
      <c r="F864" s="248">
        <v>2150</v>
      </c>
      <c r="G864" s="217" t="s">
        <v>3453</v>
      </c>
      <c r="H864" s="247">
        <v>588</v>
      </c>
      <c r="I864" s="217" t="s">
        <v>3454</v>
      </c>
      <c r="J864" s="247">
        <v>984</v>
      </c>
      <c r="K864" s="217" t="s">
        <v>3455</v>
      </c>
      <c r="L864" s="247">
        <v>111</v>
      </c>
      <c r="M864" s="217" t="s">
        <v>3456</v>
      </c>
      <c r="N864" s="247">
        <v>82</v>
      </c>
      <c r="O864" s="2"/>
      <c r="P864" s="2"/>
      <c r="Q864" s="2"/>
      <c r="R864" s="2"/>
      <c r="S864" s="2"/>
      <c r="T864" s="2"/>
      <c r="U864" s="2"/>
      <c r="V864" s="2"/>
      <c r="W864" s="2"/>
      <c r="X864" s="2"/>
      <c r="Y864" s="2"/>
      <c r="Z864" s="2"/>
      <c r="AA864" s="2"/>
      <c r="AB864" s="2"/>
      <c r="AC864" s="2"/>
      <c r="AD864" s="2"/>
      <c r="AE864" s="2"/>
      <c r="AF864" s="2"/>
      <c r="AG864" s="2"/>
      <c r="AH864" s="2"/>
      <c r="AI864" s="2"/>
      <c r="AJ864" s="2"/>
    </row>
    <row r="865" spans="1:36" ht="15.75" customHeight="1" x14ac:dyDescent="0.45">
      <c r="A865" s="214" t="s">
        <v>3457</v>
      </c>
      <c r="B865" s="231" t="s">
        <v>3458</v>
      </c>
      <c r="C865" s="232">
        <v>3.5</v>
      </c>
      <c r="D865" s="231" t="s">
        <v>3459</v>
      </c>
      <c r="E865" s="214" t="s">
        <v>3460</v>
      </c>
      <c r="F865" s="246">
        <v>2130</v>
      </c>
      <c r="G865" s="214" t="s">
        <v>3461</v>
      </c>
      <c r="H865" s="245">
        <v>580</v>
      </c>
      <c r="I865" s="214" t="s">
        <v>3462</v>
      </c>
      <c r="J865" s="245">
        <v>971</v>
      </c>
      <c r="K865" s="214" t="s">
        <v>3463</v>
      </c>
      <c r="L865" s="245">
        <v>110</v>
      </c>
      <c r="M865" s="214" t="s">
        <v>3464</v>
      </c>
      <c r="N865" s="245">
        <v>81</v>
      </c>
      <c r="O865" s="2"/>
      <c r="P865" s="2"/>
      <c r="Q865" s="2"/>
      <c r="R865" s="2"/>
      <c r="S865" s="2"/>
      <c r="T865" s="2"/>
      <c r="U865" s="2"/>
      <c r="V865" s="2"/>
      <c r="W865" s="2"/>
      <c r="X865" s="2"/>
      <c r="Y865" s="2"/>
      <c r="Z865" s="2"/>
      <c r="AA865" s="2"/>
      <c r="AB865" s="2"/>
      <c r="AC865" s="2"/>
      <c r="AD865" s="2"/>
      <c r="AE865" s="2"/>
      <c r="AF865" s="2"/>
      <c r="AG865" s="2"/>
      <c r="AH865" s="2"/>
      <c r="AI865" s="2"/>
      <c r="AJ865" s="2"/>
    </row>
    <row r="866" spans="1:36" ht="15.75" customHeight="1" x14ac:dyDescent="0.45">
      <c r="A866" s="217" t="s">
        <v>3465</v>
      </c>
      <c r="B866" s="233" t="s">
        <v>3466</v>
      </c>
      <c r="C866" s="237">
        <v>2.6</v>
      </c>
      <c r="D866" s="233" t="s">
        <v>3467</v>
      </c>
      <c r="E866" s="217" t="s">
        <v>3468</v>
      </c>
      <c r="F866" s="248">
        <v>1380</v>
      </c>
      <c r="G866" s="217" t="s">
        <v>3469</v>
      </c>
      <c r="H866" s="247">
        <v>376</v>
      </c>
      <c r="I866" s="217" t="s">
        <v>3470</v>
      </c>
      <c r="J866" s="247">
        <v>555</v>
      </c>
      <c r="K866" s="217" t="s">
        <v>3471</v>
      </c>
      <c r="L866" s="247">
        <v>68</v>
      </c>
      <c r="M866" s="217" t="s">
        <v>3472</v>
      </c>
      <c r="N866" s="247">
        <v>52</v>
      </c>
      <c r="O866" s="2"/>
      <c r="P866" s="2"/>
      <c r="Q866" s="2"/>
      <c r="R866" s="2"/>
      <c r="S866" s="2"/>
      <c r="T866" s="2"/>
      <c r="U866" s="2"/>
      <c r="V866" s="2"/>
      <c r="W866" s="2"/>
      <c r="X866" s="2"/>
      <c r="Y866" s="2"/>
      <c r="Z866" s="2"/>
      <c r="AA866" s="2"/>
      <c r="AB866" s="2"/>
      <c r="AC866" s="2"/>
      <c r="AD866" s="2"/>
      <c r="AE866" s="2"/>
      <c r="AF866" s="2"/>
      <c r="AG866" s="2"/>
      <c r="AH866" s="2"/>
      <c r="AI866" s="2"/>
      <c r="AJ866" s="2"/>
    </row>
    <row r="867" spans="1:36" ht="15.75" customHeight="1" x14ac:dyDescent="0.45">
      <c r="A867" s="214" t="s">
        <v>3473</v>
      </c>
      <c r="B867" s="231" t="s">
        <v>3474</v>
      </c>
      <c r="C867" s="232">
        <v>3</v>
      </c>
      <c r="D867" s="231" t="s">
        <v>3475</v>
      </c>
      <c r="E867" s="214" t="s">
        <v>3476</v>
      </c>
      <c r="F867" s="246">
        <v>1440</v>
      </c>
      <c r="G867" s="214" t="s">
        <v>3477</v>
      </c>
      <c r="H867" s="245">
        <v>392</v>
      </c>
      <c r="I867" s="214" t="s">
        <v>3478</v>
      </c>
      <c r="J867" s="245">
        <v>613</v>
      </c>
      <c r="K867" s="214" t="s">
        <v>3479</v>
      </c>
      <c r="L867" s="245">
        <v>72</v>
      </c>
      <c r="M867" s="214" t="s">
        <v>3480</v>
      </c>
      <c r="N867" s="245">
        <v>54</v>
      </c>
      <c r="O867" s="2"/>
      <c r="P867" s="2"/>
      <c r="Q867" s="2"/>
      <c r="R867" s="2"/>
      <c r="S867" s="2"/>
      <c r="T867" s="2"/>
      <c r="U867" s="2"/>
      <c r="V867" s="2"/>
      <c r="W867" s="2"/>
      <c r="X867" s="2"/>
      <c r="Y867" s="2"/>
      <c r="Z867" s="2"/>
      <c r="AA867" s="2"/>
      <c r="AB867" s="2"/>
      <c r="AC867" s="2"/>
      <c r="AD867" s="2"/>
      <c r="AE867" s="2"/>
      <c r="AF867" s="2"/>
      <c r="AG867" s="2"/>
      <c r="AH867" s="2"/>
      <c r="AI867" s="2"/>
      <c r="AJ867" s="2"/>
    </row>
    <row r="868" spans="1:36" ht="15.75" customHeight="1" x14ac:dyDescent="0.45">
      <c r="A868" s="217" t="s">
        <v>3481</v>
      </c>
      <c r="B868" s="233" t="s">
        <v>3482</v>
      </c>
      <c r="C868" s="237">
        <v>0.4</v>
      </c>
      <c r="D868" s="233" t="s">
        <v>3483</v>
      </c>
      <c r="E868" s="217" t="s">
        <v>3484</v>
      </c>
      <c r="F868" s="247">
        <v>123</v>
      </c>
      <c r="G868" s="217" t="s">
        <v>3485</v>
      </c>
      <c r="H868" s="247">
        <v>33</v>
      </c>
      <c r="I868" s="217" t="s">
        <v>3486</v>
      </c>
      <c r="J868" s="247">
        <v>37</v>
      </c>
      <c r="K868" s="217" t="s">
        <v>3487</v>
      </c>
      <c r="L868" s="247">
        <v>6</v>
      </c>
      <c r="M868" s="217" t="s">
        <v>3488</v>
      </c>
      <c r="N868" s="247">
        <v>5</v>
      </c>
      <c r="O868" s="2"/>
      <c r="P868" s="2"/>
      <c r="Q868" s="2"/>
      <c r="R868" s="2"/>
      <c r="S868" s="2"/>
      <c r="T868" s="2"/>
      <c r="U868" s="2"/>
      <c r="V868" s="2"/>
      <c r="W868" s="2"/>
      <c r="X868" s="2"/>
      <c r="Y868" s="2"/>
      <c r="Z868" s="2"/>
      <c r="AA868" s="2"/>
      <c r="AB868" s="2"/>
      <c r="AC868" s="2"/>
      <c r="AD868" s="2"/>
      <c r="AE868" s="2"/>
      <c r="AF868" s="2"/>
      <c r="AG868" s="2"/>
      <c r="AH868" s="2"/>
      <c r="AI868" s="2"/>
      <c r="AJ868" s="2"/>
    </row>
    <row r="869" spans="1:36" ht="15.75" customHeight="1" x14ac:dyDescent="0.45">
      <c r="A869" s="214" t="s">
        <v>3489</v>
      </c>
      <c r="B869" s="231" t="s">
        <v>3490</v>
      </c>
      <c r="C869" s="232">
        <v>0.3</v>
      </c>
      <c r="D869" s="231" t="s">
        <v>3491</v>
      </c>
      <c r="E869" s="214" t="s">
        <v>3492</v>
      </c>
      <c r="F869" s="245">
        <v>64</v>
      </c>
      <c r="G869" s="214" t="s">
        <v>3493</v>
      </c>
      <c r="H869" s="245">
        <v>17</v>
      </c>
      <c r="I869" s="214" t="s">
        <v>3494</v>
      </c>
      <c r="J869" s="245">
        <v>19</v>
      </c>
      <c r="K869" s="214" t="s">
        <v>3495</v>
      </c>
      <c r="L869" s="245">
        <v>3</v>
      </c>
      <c r="M869" s="214" t="s">
        <v>3496</v>
      </c>
      <c r="N869" s="245">
        <v>2</v>
      </c>
      <c r="O869" s="2"/>
      <c r="P869" s="2"/>
      <c r="Q869" s="2"/>
      <c r="R869" s="2"/>
      <c r="S869" s="2"/>
      <c r="T869" s="2"/>
      <c r="U869" s="2"/>
      <c r="V869" s="2"/>
      <c r="W869" s="2"/>
      <c r="X869" s="2"/>
      <c r="Y869" s="2"/>
      <c r="Z869" s="2"/>
      <c r="AA869" s="2"/>
      <c r="AB869" s="2"/>
      <c r="AC869" s="2"/>
      <c r="AD869" s="2"/>
      <c r="AE869" s="2"/>
      <c r="AF869" s="2"/>
      <c r="AG869" s="2"/>
      <c r="AH869" s="2"/>
      <c r="AI869" s="2"/>
      <c r="AJ869" s="2"/>
    </row>
    <row r="870" spans="1:36" ht="15.75" customHeight="1" x14ac:dyDescent="0.45">
      <c r="A870" s="217" t="s">
        <v>3497</v>
      </c>
      <c r="B870" s="233" t="s">
        <v>3498</v>
      </c>
      <c r="C870" s="237">
        <v>3.2</v>
      </c>
      <c r="D870" s="233" t="s">
        <v>3499</v>
      </c>
      <c r="E870" s="217" t="s">
        <v>3500</v>
      </c>
      <c r="F870" s="248">
        <v>1720</v>
      </c>
      <c r="G870" s="217" t="s">
        <v>3501</v>
      </c>
      <c r="H870" s="247">
        <v>470</v>
      </c>
      <c r="I870" s="217" t="s">
        <v>3502</v>
      </c>
      <c r="J870" s="247">
        <v>755</v>
      </c>
      <c r="K870" s="217" t="s">
        <v>3503</v>
      </c>
      <c r="L870" s="247">
        <v>87</v>
      </c>
      <c r="M870" s="217" t="s">
        <v>3504</v>
      </c>
      <c r="N870" s="247">
        <v>65</v>
      </c>
      <c r="O870" s="2"/>
      <c r="P870" s="2"/>
      <c r="Q870" s="2"/>
      <c r="R870" s="2"/>
      <c r="S870" s="2"/>
      <c r="T870" s="2"/>
      <c r="U870" s="2"/>
      <c r="V870" s="2"/>
      <c r="W870" s="2"/>
      <c r="X870" s="2"/>
      <c r="Y870" s="2"/>
      <c r="Z870" s="2"/>
      <c r="AA870" s="2"/>
      <c r="AB870" s="2"/>
      <c r="AC870" s="2"/>
      <c r="AD870" s="2"/>
      <c r="AE870" s="2"/>
      <c r="AF870" s="2"/>
      <c r="AG870" s="2"/>
      <c r="AH870" s="2"/>
      <c r="AI870" s="2"/>
      <c r="AJ870" s="2"/>
    </row>
    <row r="871" spans="1:36" ht="15.75" customHeight="1" x14ac:dyDescent="0.45">
      <c r="A871" s="214" t="s">
        <v>3505</v>
      </c>
      <c r="B871" s="231" t="s">
        <v>3506</v>
      </c>
      <c r="C871" s="232">
        <v>3.2</v>
      </c>
      <c r="D871" s="231" t="s">
        <v>3507</v>
      </c>
      <c r="E871" s="214" t="s">
        <v>3508</v>
      </c>
      <c r="F871" s="246">
        <v>1220</v>
      </c>
      <c r="G871" s="214" t="s">
        <v>3509</v>
      </c>
      <c r="H871" s="245">
        <v>333</v>
      </c>
      <c r="I871" s="214" t="s">
        <v>3510</v>
      </c>
      <c r="J871" s="245">
        <v>535</v>
      </c>
      <c r="K871" s="214" t="s">
        <v>3511</v>
      </c>
      <c r="L871" s="245">
        <v>62</v>
      </c>
      <c r="M871" s="214" t="s">
        <v>3512</v>
      </c>
      <c r="N871" s="245">
        <v>46</v>
      </c>
      <c r="O871" s="2"/>
      <c r="P871" s="2"/>
      <c r="Q871" s="2"/>
      <c r="R871" s="2"/>
      <c r="S871" s="2"/>
      <c r="T871" s="2"/>
      <c r="U871" s="2"/>
      <c r="V871" s="2"/>
      <c r="W871" s="2"/>
      <c r="X871" s="2"/>
      <c r="Y871" s="2"/>
      <c r="Z871" s="2"/>
      <c r="AA871" s="2"/>
      <c r="AB871" s="2"/>
      <c r="AC871" s="2"/>
      <c r="AD871" s="2"/>
      <c r="AE871" s="2"/>
      <c r="AF871" s="2"/>
      <c r="AG871" s="2"/>
      <c r="AH871" s="2"/>
      <c r="AI871" s="2"/>
      <c r="AJ871" s="2"/>
    </row>
    <row r="872" spans="1:36" ht="15.75" customHeight="1" x14ac:dyDescent="0.45">
      <c r="A872" s="217" t="s">
        <v>3513</v>
      </c>
      <c r="B872" s="233" t="s">
        <v>3514</v>
      </c>
      <c r="C872" s="217" t="s">
        <v>3515</v>
      </c>
      <c r="D872" s="233" t="s">
        <v>3516</v>
      </c>
      <c r="E872" s="217" t="s">
        <v>3517</v>
      </c>
      <c r="F872" s="247">
        <v>6</v>
      </c>
      <c r="G872" s="217" t="s">
        <v>3518</v>
      </c>
      <c r="H872" s="247">
        <v>2</v>
      </c>
      <c r="I872" s="217" t="s">
        <v>3519</v>
      </c>
      <c r="J872" s="247">
        <v>2</v>
      </c>
      <c r="K872" s="217" t="s">
        <v>3520</v>
      </c>
      <c r="L872" s="249" t="s">
        <v>3521</v>
      </c>
      <c r="M872" s="217" t="s">
        <v>3522</v>
      </c>
      <c r="N872" s="249" t="s">
        <v>3523</v>
      </c>
      <c r="O872" s="2"/>
      <c r="P872" s="2"/>
      <c r="Q872" s="2"/>
      <c r="R872" s="2"/>
      <c r="S872" s="2"/>
      <c r="T872" s="2"/>
      <c r="U872" s="2"/>
      <c r="V872" s="2"/>
      <c r="W872" s="2"/>
      <c r="X872" s="2"/>
      <c r="Y872" s="2"/>
      <c r="Z872" s="2"/>
      <c r="AA872" s="2"/>
      <c r="AB872" s="2"/>
      <c r="AC872" s="2"/>
      <c r="AD872" s="2"/>
      <c r="AE872" s="2"/>
      <c r="AF872" s="2"/>
      <c r="AG872" s="2"/>
      <c r="AH872" s="2"/>
      <c r="AI872" s="2"/>
      <c r="AJ872" s="2"/>
    </row>
    <row r="873" spans="1:36" ht="15.75" customHeight="1" x14ac:dyDescent="0.45">
      <c r="A873" s="214" t="s">
        <v>3524</v>
      </c>
      <c r="B873" s="231" t="s">
        <v>3525</v>
      </c>
      <c r="C873" s="214" t="s">
        <v>3526</v>
      </c>
      <c r="D873" s="231" t="s">
        <v>3527</v>
      </c>
      <c r="E873" s="214" t="s">
        <v>3528</v>
      </c>
      <c r="F873" s="245">
        <v>6</v>
      </c>
      <c r="G873" s="214" t="s">
        <v>3529</v>
      </c>
      <c r="H873" s="245">
        <v>2</v>
      </c>
      <c r="I873" s="214" t="s">
        <v>3530</v>
      </c>
      <c r="J873" s="245">
        <v>2</v>
      </c>
      <c r="K873" s="214" t="s">
        <v>3531</v>
      </c>
      <c r="L873" s="250" t="s">
        <v>3532</v>
      </c>
      <c r="M873" s="214" t="s">
        <v>3533</v>
      </c>
      <c r="N873" s="250" t="s">
        <v>3534</v>
      </c>
      <c r="O873" s="2"/>
      <c r="P873" s="2"/>
      <c r="Q873" s="2"/>
      <c r="R873" s="2"/>
      <c r="S873" s="2"/>
      <c r="T873" s="2"/>
      <c r="U873" s="2"/>
      <c r="V873" s="2"/>
      <c r="W873" s="2"/>
      <c r="X873" s="2"/>
      <c r="Y873" s="2"/>
      <c r="Z873" s="2"/>
      <c r="AA873" s="2"/>
      <c r="AB873" s="2"/>
      <c r="AC873" s="2"/>
      <c r="AD873" s="2"/>
      <c r="AE873" s="2"/>
      <c r="AF873" s="2"/>
      <c r="AG873" s="2"/>
      <c r="AH873" s="2"/>
      <c r="AI873" s="2"/>
      <c r="AJ873" s="2"/>
    </row>
    <row r="874" spans="1:36" ht="15.75" customHeight="1" x14ac:dyDescent="0.45">
      <c r="A874" s="217" t="s">
        <v>3535</v>
      </c>
      <c r="B874" s="233" t="s">
        <v>3536</v>
      </c>
      <c r="C874" s="217" t="s">
        <v>3537</v>
      </c>
      <c r="D874" s="233" t="s">
        <v>3538</v>
      </c>
      <c r="E874" s="217" t="s">
        <v>3539</v>
      </c>
      <c r="F874" s="247">
        <v>8</v>
      </c>
      <c r="G874" s="217" t="s">
        <v>3540</v>
      </c>
      <c r="H874" s="247">
        <v>2</v>
      </c>
      <c r="I874" s="217" t="s">
        <v>3541</v>
      </c>
      <c r="J874" s="247">
        <v>2</v>
      </c>
      <c r="K874" s="217" t="s">
        <v>3542</v>
      </c>
      <c r="L874" s="249" t="s">
        <v>3543</v>
      </c>
      <c r="M874" s="217" t="s">
        <v>3544</v>
      </c>
      <c r="N874" s="249" t="s">
        <v>3545</v>
      </c>
      <c r="O874" s="2"/>
      <c r="P874" s="2"/>
      <c r="Q874" s="2"/>
      <c r="R874" s="2"/>
      <c r="S874" s="2"/>
      <c r="T874" s="2"/>
      <c r="U874" s="2"/>
      <c r="V874" s="2"/>
      <c r="W874" s="2"/>
      <c r="X874" s="2"/>
      <c r="Y874" s="2"/>
      <c r="Z874" s="2"/>
      <c r="AA874" s="2"/>
      <c r="AB874" s="2"/>
      <c r="AC874" s="2"/>
      <c r="AD874" s="2"/>
      <c r="AE874" s="2"/>
      <c r="AF874" s="2"/>
      <c r="AG874" s="2"/>
      <c r="AH874" s="2"/>
      <c r="AI874" s="2"/>
      <c r="AJ874" s="2"/>
    </row>
    <row r="875" spans="1:36" ht="15.75" customHeight="1" x14ac:dyDescent="0.45">
      <c r="A875" s="220" t="s">
        <v>3546</v>
      </c>
      <c r="B875" s="234" t="s">
        <v>3547</v>
      </c>
      <c r="C875" s="220" t="s">
        <v>3548</v>
      </c>
      <c r="D875" s="234" t="s">
        <v>3549</v>
      </c>
      <c r="E875" s="220" t="s">
        <v>3550</v>
      </c>
      <c r="F875" s="251">
        <v>8</v>
      </c>
      <c r="G875" s="220" t="s">
        <v>3551</v>
      </c>
      <c r="H875" s="251">
        <v>2</v>
      </c>
      <c r="I875" s="220" t="s">
        <v>3552</v>
      </c>
      <c r="J875" s="251">
        <v>2</v>
      </c>
      <c r="K875" s="220" t="s">
        <v>3553</v>
      </c>
      <c r="L875" s="252" t="s">
        <v>3554</v>
      </c>
      <c r="M875" s="220" t="s">
        <v>3555</v>
      </c>
      <c r="N875" s="252" t="s">
        <v>3556</v>
      </c>
      <c r="O875" s="2"/>
      <c r="P875" s="2"/>
      <c r="Q875" s="2"/>
      <c r="R875" s="2"/>
      <c r="S875" s="2"/>
      <c r="T875" s="2"/>
      <c r="U875" s="2"/>
      <c r="V875" s="2"/>
      <c r="W875" s="2"/>
      <c r="X875" s="2"/>
      <c r="Y875" s="2"/>
      <c r="Z875" s="2"/>
      <c r="AA875" s="2"/>
      <c r="AB875" s="2"/>
      <c r="AC875" s="2"/>
      <c r="AD875" s="2"/>
      <c r="AE875" s="2"/>
      <c r="AF875" s="2"/>
      <c r="AG875" s="2"/>
      <c r="AH875" s="2"/>
      <c r="AI875" s="2"/>
      <c r="AJ875" s="2"/>
    </row>
    <row r="876" spans="1:36" ht="15.75" customHeight="1" x14ac:dyDescent="0.45">
      <c r="A876" s="210" t="s">
        <v>3557</v>
      </c>
      <c r="B876" s="253" t="s">
        <v>3558</v>
      </c>
      <c r="C876" s="223">
        <v>1.8</v>
      </c>
      <c r="D876" s="253" t="s">
        <v>3559</v>
      </c>
      <c r="E876" s="210" t="s">
        <v>3560</v>
      </c>
      <c r="F876" s="255">
        <v>350</v>
      </c>
      <c r="G876" s="210" t="s">
        <v>3561</v>
      </c>
      <c r="H876" s="255">
        <v>95</v>
      </c>
      <c r="I876" s="210" t="s">
        <v>3562</v>
      </c>
      <c r="J876" s="255">
        <v>126</v>
      </c>
      <c r="K876" s="210" t="s">
        <v>3563</v>
      </c>
      <c r="L876" s="255">
        <v>17</v>
      </c>
      <c r="M876" s="210" t="s">
        <v>3564</v>
      </c>
      <c r="N876" s="255">
        <v>13</v>
      </c>
      <c r="O876" s="2"/>
      <c r="P876" s="2"/>
      <c r="Q876" s="2"/>
      <c r="R876" s="2"/>
      <c r="S876" s="2"/>
      <c r="T876" s="2"/>
      <c r="U876" s="2"/>
      <c r="V876" s="2"/>
      <c r="W876" s="2"/>
      <c r="X876" s="2"/>
      <c r="Y876" s="2"/>
      <c r="Z876" s="2"/>
      <c r="AA876" s="2"/>
      <c r="AB876" s="2"/>
      <c r="AC876" s="2"/>
      <c r="AD876" s="2"/>
      <c r="AE876" s="2"/>
      <c r="AF876" s="2"/>
      <c r="AG876" s="2"/>
      <c r="AH876" s="2"/>
      <c r="AI876" s="2"/>
      <c r="AJ876" s="2"/>
    </row>
    <row r="877" spans="1:36" ht="15.75" customHeight="1" x14ac:dyDescent="0.45">
      <c r="A877" s="214" t="s">
        <v>3565</v>
      </c>
      <c r="B877" s="231" t="s">
        <v>3566</v>
      </c>
      <c r="C877" s="232">
        <v>0.3</v>
      </c>
      <c r="D877" s="231" t="s">
        <v>3567</v>
      </c>
      <c r="E877" s="214" t="s">
        <v>3568</v>
      </c>
      <c r="F877" s="245">
        <v>99</v>
      </c>
      <c r="G877" s="214" t="s">
        <v>3569</v>
      </c>
      <c r="H877" s="245">
        <v>27</v>
      </c>
      <c r="I877" s="214" t="s">
        <v>3570</v>
      </c>
      <c r="J877" s="245">
        <v>30</v>
      </c>
      <c r="K877" s="214" t="s">
        <v>3571</v>
      </c>
      <c r="L877" s="245">
        <v>5</v>
      </c>
      <c r="M877" s="214" t="s">
        <v>3572</v>
      </c>
      <c r="N877" s="245">
        <v>4</v>
      </c>
      <c r="O877" s="2"/>
      <c r="P877" s="2"/>
      <c r="Q877" s="2"/>
      <c r="R877" s="2"/>
      <c r="S877" s="2"/>
      <c r="T877" s="2"/>
      <c r="U877" s="2"/>
      <c r="V877" s="2"/>
      <c r="W877" s="2"/>
      <c r="X877" s="2"/>
      <c r="Y877" s="2"/>
      <c r="Z877" s="2"/>
      <c r="AA877" s="2"/>
      <c r="AB877" s="2"/>
      <c r="AC877" s="2"/>
      <c r="AD877" s="2"/>
      <c r="AE877" s="2"/>
      <c r="AF877" s="2"/>
      <c r="AG877" s="2"/>
      <c r="AH877" s="2"/>
      <c r="AI877" s="2"/>
      <c r="AJ877" s="2"/>
    </row>
    <row r="878" spans="1:36" ht="15.75" customHeight="1" x14ac:dyDescent="0.45">
      <c r="A878" s="217" t="s">
        <v>3573</v>
      </c>
      <c r="B878" s="233" t="s">
        <v>3574</v>
      </c>
      <c r="C878" s="237">
        <v>0.3</v>
      </c>
      <c r="D878" s="233" t="s">
        <v>3575</v>
      </c>
      <c r="E878" s="217" t="s">
        <v>3576</v>
      </c>
      <c r="F878" s="247">
        <v>113</v>
      </c>
      <c r="G878" s="217" t="s">
        <v>3577</v>
      </c>
      <c r="H878" s="247">
        <v>31</v>
      </c>
      <c r="I878" s="217" t="s">
        <v>3578</v>
      </c>
      <c r="J878" s="247">
        <v>34</v>
      </c>
      <c r="K878" s="217" t="s">
        <v>3579</v>
      </c>
      <c r="L878" s="247">
        <v>5</v>
      </c>
      <c r="M878" s="217" t="s">
        <v>3580</v>
      </c>
      <c r="N878" s="247">
        <v>4</v>
      </c>
      <c r="O878" s="2"/>
      <c r="P878" s="2"/>
      <c r="Q878" s="2"/>
      <c r="R878" s="2"/>
      <c r="S878" s="2"/>
      <c r="T878" s="2"/>
      <c r="U878" s="2"/>
      <c r="V878" s="2"/>
      <c r="W878" s="2"/>
      <c r="X878" s="2"/>
      <c r="Y878" s="2"/>
      <c r="Z878" s="2"/>
      <c r="AA878" s="2"/>
      <c r="AB878" s="2"/>
      <c r="AC878" s="2"/>
      <c r="AD878" s="2"/>
      <c r="AE878" s="2"/>
      <c r="AF878" s="2"/>
      <c r="AG878" s="2"/>
      <c r="AH878" s="2"/>
      <c r="AI878" s="2"/>
      <c r="AJ878" s="2"/>
    </row>
    <row r="879" spans="1:36" ht="15.75" customHeight="1" x14ac:dyDescent="0.45">
      <c r="A879" s="214" t="s">
        <v>3581</v>
      </c>
      <c r="B879" s="231" t="s">
        <v>3582</v>
      </c>
      <c r="C879" s="214" t="s">
        <v>3583</v>
      </c>
      <c r="D879" s="231" t="s">
        <v>3584</v>
      </c>
      <c r="E879" s="214" t="s">
        <v>3585</v>
      </c>
      <c r="F879" s="245">
        <v>5</v>
      </c>
      <c r="G879" s="214" t="s">
        <v>3586</v>
      </c>
      <c r="H879" s="245">
        <v>1</v>
      </c>
      <c r="I879" s="214" t="s">
        <v>3587</v>
      </c>
      <c r="J879" s="245">
        <v>1</v>
      </c>
      <c r="K879" s="214" t="s">
        <v>3588</v>
      </c>
      <c r="L879" s="250" t="s">
        <v>3589</v>
      </c>
      <c r="M879" s="214" t="s">
        <v>3590</v>
      </c>
      <c r="N879" s="250" t="s">
        <v>3591</v>
      </c>
      <c r="O879" s="2"/>
      <c r="P879" s="2"/>
      <c r="Q879" s="2"/>
      <c r="R879" s="2"/>
      <c r="S879" s="2"/>
      <c r="T879" s="2"/>
      <c r="U879" s="2"/>
      <c r="V879" s="2"/>
      <c r="W879" s="2"/>
      <c r="X879" s="2"/>
      <c r="Y879" s="2"/>
      <c r="Z879" s="2"/>
      <c r="AA879" s="2"/>
      <c r="AB879" s="2"/>
      <c r="AC879" s="2"/>
      <c r="AD879" s="2"/>
      <c r="AE879" s="2"/>
      <c r="AF879" s="2"/>
      <c r="AG879" s="2"/>
      <c r="AH879" s="2"/>
      <c r="AI879" s="2"/>
      <c r="AJ879" s="2"/>
    </row>
    <row r="880" spans="1:36" ht="15.75" customHeight="1" x14ac:dyDescent="0.45">
      <c r="A880" s="217" t="s">
        <v>3592</v>
      </c>
      <c r="B880" s="233" t="s">
        <v>3593</v>
      </c>
      <c r="C880" s="217" t="s">
        <v>3594</v>
      </c>
      <c r="D880" s="233" t="s">
        <v>3595</v>
      </c>
      <c r="E880" s="217" t="s">
        <v>3596</v>
      </c>
      <c r="F880" s="247">
        <v>25</v>
      </c>
      <c r="G880" s="217" t="s">
        <v>3597</v>
      </c>
      <c r="H880" s="247">
        <v>7</v>
      </c>
      <c r="I880" s="217" t="s">
        <v>3598</v>
      </c>
      <c r="J880" s="247">
        <v>7</v>
      </c>
      <c r="K880" s="217" t="s">
        <v>3599</v>
      </c>
      <c r="L880" s="247">
        <v>1</v>
      </c>
      <c r="M880" s="217" t="s">
        <v>3600</v>
      </c>
      <c r="N880" s="249" t="s">
        <v>3601</v>
      </c>
      <c r="O880" s="2"/>
      <c r="P880" s="2"/>
      <c r="Q880" s="2"/>
      <c r="R880" s="2"/>
      <c r="S880" s="2"/>
      <c r="T880" s="2"/>
      <c r="U880" s="2"/>
      <c r="V880" s="2"/>
      <c r="W880" s="2"/>
      <c r="X880" s="2"/>
      <c r="Y880" s="2"/>
      <c r="Z880" s="2"/>
      <c r="AA880" s="2"/>
      <c r="AB880" s="2"/>
      <c r="AC880" s="2"/>
      <c r="AD880" s="2"/>
      <c r="AE880" s="2"/>
      <c r="AF880" s="2"/>
      <c r="AG880" s="2"/>
      <c r="AH880" s="2"/>
      <c r="AI880" s="2"/>
      <c r="AJ880" s="2"/>
    </row>
    <row r="881" spans="1:36" ht="15.75" customHeight="1" x14ac:dyDescent="0.45">
      <c r="A881" s="214" t="s">
        <v>3602</v>
      </c>
      <c r="B881" s="231" t="s">
        <v>3603</v>
      </c>
      <c r="C881" s="232">
        <v>0.6</v>
      </c>
      <c r="D881" s="231" t="s">
        <v>3604</v>
      </c>
      <c r="E881" s="214" t="s">
        <v>3605</v>
      </c>
      <c r="F881" s="245">
        <v>192</v>
      </c>
      <c r="G881" s="214" t="s">
        <v>3606</v>
      </c>
      <c r="H881" s="245">
        <v>52</v>
      </c>
      <c r="I881" s="214" t="s">
        <v>3607</v>
      </c>
      <c r="J881" s="245">
        <v>60</v>
      </c>
      <c r="K881" s="214" t="s">
        <v>3608</v>
      </c>
      <c r="L881" s="245">
        <v>9</v>
      </c>
      <c r="M881" s="214" t="s">
        <v>3609</v>
      </c>
      <c r="N881" s="245">
        <v>7</v>
      </c>
      <c r="O881" s="2"/>
      <c r="P881" s="2"/>
      <c r="Q881" s="2"/>
      <c r="R881" s="2"/>
      <c r="S881" s="2"/>
      <c r="T881" s="2"/>
      <c r="U881" s="2"/>
      <c r="V881" s="2"/>
      <c r="W881" s="2"/>
      <c r="X881" s="2"/>
      <c r="Y881" s="2"/>
      <c r="Z881" s="2"/>
      <c r="AA881" s="2"/>
      <c r="AB881" s="2"/>
      <c r="AC881" s="2"/>
      <c r="AD881" s="2"/>
      <c r="AE881" s="2"/>
      <c r="AF881" s="2"/>
      <c r="AG881" s="2"/>
      <c r="AH881" s="2"/>
      <c r="AI881" s="2"/>
      <c r="AJ881" s="2"/>
    </row>
    <row r="882" spans="1:36" ht="15.75" customHeight="1" x14ac:dyDescent="0.45">
      <c r="A882" s="217" t="s">
        <v>3610</v>
      </c>
      <c r="B882" s="233" t="s">
        <v>3611</v>
      </c>
      <c r="C882" s="217" t="s">
        <v>3612</v>
      </c>
      <c r="D882" s="233" t="s">
        <v>3613</v>
      </c>
      <c r="E882" s="217" t="s">
        <v>3614</v>
      </c>
      <c r="F882" s="247">
        <v>12</v>
      </c>
      <c r="G882" s="217" t="s">
        <v>3615</v>
      </c>
      <c r="H882" s="247">
        <v>3</v>
      </c>
      <c r="I882" s="217" t="s">
        <v>3616</v>
      </c>
      <c r="J882" s="247">
        <v>4</v>
      </c>
      <c r="K882" s="217" t="s">
        <v>3617</v>
      </c>
      <c r="L882" s="249" t="s">
        <v>3618</v>
      </c>
      <c r="M882" s="217" t="s">
        <v>3619</v>
      </c>
      <c r="N882" s="249" t="s">
        <v>3620</v>
      </c>
      <c r="O882" s="2"/>
      <c r="P882" s="2"/>
      <c r="Q882" s="2"/>
      <c r="R882" s="2"/>
      <c r="S882" s="2"/>
      <c r="T882" s="2"/>
      <c r="U882" s="2"/>
      <c r="V882" s="2"/>
      <c r="W882" s="2"/>
      <c r="X882" s="2"/>
      <c r="Y882" s="2"/>
      <c r="Z882" s="2"/>
      <c r="AA882" s="2"/>
      <c r="AB882" s="2"/>
      <c r="AC882" s="2"/>
      <c r="AD882" s="2"/>
      <c r="AE882" s="2"/>
      <c r="AF882" s="2"/>
      <c r="AG882" s="2"/>
      <c r="AH882" s="2"/>
      <c r="AI882" s="2"/>
      <c r="AJ882" s="2"/>
    </row>
    <row r="883" spans="1:36" ht="15.75" customHeight="1" x14ac:dyDescent="0.45">
      <c r="A883" s="214" t="s">
        <v>3621</v>
      </c>
      <c r="B883" s="231" t="s">
        <v>3622</v>
      </c>
      <c r="C883" s="232">
        <v>0.3</v>
      </c>
      <c r="D883" s="231" t="s">
        <v>3623</v>
      </c>
      <c r="E883" s="214" t="s">
        <v>3624</v>
      </c>
      <c r="F883" s="245">
        <v>99</v>
      </c>
      <c r="G883" s="214" t="s">
        <v>3625</v>
      </c>
      <c r="H883" s="245">
        <v>27</v>
      </c>
      <c r="I883" s="214" t="s">
        <v>3626</v>
      </c>
      <c r="J883" s="245">
        <v>30</v>
      </c>
      <c r="K883" s="214" t="s">
        <v>3627</v>
      </c>
      <c r="L883" s="245">
        <v>5</v>
      </c>
      <c r="M883" s="214" t="s">
        <v>3628</v>
      </c>
      <c r="N883" s="245">
        <v>4</v>
      </c>
      <c r="O883" s="2"/>
      <c r="P883" s="2"/>
      <c r="Q883" s="2"/>
      <c r="R883" s="2"/>
      <c r="S883" s="2"/>
      <c r="T883" s="2"/>
      <c r="U883" s="2"/>
      <c r="V883" s="2"/>
      <c r="W883" s="2"/>
      <c r="X883" s="2"/>
      <c r="Y883" s="2"/>
      <c r="Z883" s="2"/>
      <c r="AA883" s="2"/>
      <c r="AB883" s="2"/>
      <c r="AC883" s="2"/>
      <c r="AD883" s="2"/>
      <c r="AE883" s="2"/>
      <c r="AF883" s="2"/>
      <c r="AG883" s="2"/>
      <c r="AH883" s="2"/>
      <c r="AI883" s="2"/>
      <c r="AJ883" s="2"/>
    </row>
    <row r="884" spans="1:36" ht="15.75" customHeight="1" x14ac:dyDescent="0.45">
      <c r="A884" s="217" t="s">
        <v>3629</v>
      </c>
      <c r="B884" s="233" t="s">
        <v>3630</v>
      </c>
      <c r="C884" s="237">
        <v>0.6</v>
      </c>
      <c r="D884" s="258">
        <v>0.2</v>
      </c>
      <c r="E884" s="217" t="s">
        <v>3631</v>
      </c>
      <c r="F884" s="247">
        <v>124</v>
      </c>
      <c r="G884" s="217" t="s">
        <v>3632</v>
      </c>
      <c r="H884" s="247">
        <v>34</v>
      </c>
      <c r="I884" s="217" t="s">
        <v>3633</v>
      </c>
      <c r="J884" s="247">
        <v>38</v>
      </c>
      <c r="K884" s="217" t="s">
        <v>3634</v>
      </c>
      <c r="L884" s="247">
        <v>6</v>
      </c>
      <c r="M884" s="217" t="s">
        <v>3635</v>
      </c>
      <c r="N884" s="247">
        <v>5</v>
      </c>
      <c r="O884" s="2"/>
      <c r="P884" s="2"/>
      <c r="Q884" s="2"/>
      <c r="R884" s="2"/>
      <c r="S884" s="2"/>
      <c r="T884" s="2"/>
      <c r="U884" s="2"/>
      <c r="V884" s="2"/>
      <c r="W884" s="2"/>
      <c r="X884" s="2"/>
      <c r="Y884" s="2"/>
      <c r="Z884" s="2"/>
      <c r="AA884" s="2"/>
      <c r="AB884" s="2"/>
      <c r="AC884" s="2"/>
      <c r="AD884" s="2"/>
      <c r="AE884" s="2"/>
      <c r="AF884" s="2"/>
      <c r="AG884" s="2"/>
      <c r="AH884" s="2"/>
      <c r="AI884" s="2"/>
      <c r="AJ884" s="2"/>
    </row>
    <row r="885" spans="1:36" ht="15.75" customHeight="1" x14ac:dyDescent="0.45">
      <c r="A885" s="214" t="s">
        <v>3636</v>
      </c>
      <c r="B885" s="231" t="s">
        <v>3637</v>
      </c>
      <c r="C885" s="232">
        <v>9.8000000000000007</v>
      </c>
      <c r="D885" s="257">
        <v>0.35</v>
      </c>
      <c r="E885" s="214" t="s">
        <v>3638</v>
      </c>
      <c r="F885" s="246">
        <v>3970</v>
      </c>
      <c r="G885" s="214" t="s">
        <v>3639</v>
      </c>
      <c r="H885" s="246">
        <v>1240</v>
      </c>
      <c r="I885" s="214" t="s">
        <v>3640</v>
      </c>
      <c r="J885" s="246">
        <v>2960</v>
      </c>
      <c r="K885" s="214" t="s">
        <v>3641</v>
      </c>
      <c r="L885" s="245">
        <v>467</v>
      </c>
      <c r="M885" s="214" t="s">
        <v>3642</v>
      </c>
      <c r="N885" s="245">
        <v>178</v>
      </c>
      <c r="O885" s="2"/>
      <c r="P885" s="2"/>
      <c r="Q885" s="2"/>
      <c r="R885" s="2"/>
      <c r="S885" s="2"/>
      <c r="T885" s="2"/>
      <c r="U885" s="2"/>
      <c r="V885" s="2"/>
      <c r="W885" s="2"/>
      <c r="X885" s="2"/>
      <c r="Y885" s="2"/>
      <c r="Z885" s="2"/>
      <c r="AA885" s="2"/>
      <c r="AB885" s="2"/>
      <c r="AC885" s="2"/>
      <c r="AD885" s="2"/>
      <c r="AE885" s="2"/>
      <c r="AF885" s="2"/>
      <c r="AG885" s="2"/>
      <c r="AH885" s="2"/>
      <c r="AI885" s="2"/>
      <c r="AJ885" s="2"/>
    </row>
    <row r="886" spans="1:36" ht="15.75" customHeight="1" x14ac:dyDescent="0.45">
      <c r="A886" s="217" t="s">
        <v>3643</v>
      </c>
      <c r="B886" s="233" t="s">
        <v>3644</v>
      </c>
      <c r="C886" s="237">
        <v>0.4</v>
      </c>
      <c r="D886" s="258">
        <v>0.19</v>
      </c>
      <c r="E886" s="217" t="s">
        <v>3645</v>
      </c>
      <c r="F886" s="247">
        <v>86</v>
      </c>
      <c r="G886" s="217" t="s">
        <v>3646</v>
      </c>
      <c r="H886" s="247">
        <v>23</v>
      </c>
      <c r="I886" s="217" t="s">
        <v>3647</v>
      </c>
      <c r="J886" s="247">
        <v>26</v>
      </c>
      <c r="K886" s="217" t="s">
        <v>3648</v>
      </c>
      <c r="L886" s="247">
        <v>4</v>
      </c>
      <c r="M886" s="217" t="s">
        <v>3649</v>
      </c>
      <c r="N886" s="247">
        <v>3</v>
      </c>
      <c r="O886" s="2"/>
      <c r="P886" s="2"/>
      <c r="Q886" s="2"/>
      <c r="R886" s="2"/>
      <c r="S886" s="2"/>
      <c r="T886" s="2"/>
      <c r="U886" s="2"/>
      <c r="V886" s="2"/>
      <c r="W886" s="2"/>
      <c r="X886" s="2"/>
      <c r="Y886" s="2"/>
      <c r="Z886" s="2"/>
      <c r="AA886" s="2"/>
      <c r="AB886" s="2"/>
      <c r="AC886" s="2"/>
      <c r="AD886" s="2"/>
      <c r="AE886" s="2"/>
      <c r="AF886" s="2"/>
      <c r="AG886" s="2"/>
      <c r="AH886" s="2"/>
      <c r="AI886" s="2"/>
      <c r="AJ886" s="2"/>
    </row>
    <row r="887" spans="1:36" ht="15.75" customHeight="1" x14ac:dyDescent="0.45">
      <c r="A887" s="231" t="s">
        <v>3650</v>
      </c>
      <c r="B887" s="231" t="s">
        <v>3651</v>
      </c>
      <c r="C887" s="225">
        <v>67</v>
      </c>
      <c r="D887" s="257">
        <v>0.57999999999999996</v>
      </c>
      <c r="E887" s="214" t="s">
        <v>3652</v>
      </c>
      <c r="F887" s="246">
        <v>7940</v>
      </c>
      <c r="G887" s="214" t="s">
        <v>3653</v>
      </c>
      <c r="H887" s="246">
        <v>6490</v>
      </c>
      <c r="I887" s="214" t="s">
        <v>3654</v>
      </c>
      <c r="J887" s="246">
        <v>8140</v>
      </c>
      <c r="K887" s="214" t="s">
        <v>3655</v>
      </c>
      <c r="L887" s="246">
        <v>6960</v>
      </c>
      <c r="M887" s="214" t="s">
        <v>3656</v>
      </c>
      <c r="N887" s="245">
        <v>4380</v>
      </c>
      <c r="O887" s="2"/>
      <c r="P887" s="2"/>
      <c r="Q887" s="2"/>
      <c r="R887" s="2"/>
      <c r="S887" s="2"/>
      <c r="T887" s="2"/>
      <c r="U887" s="2"/>
      <c r="V887" s="2"/>
      <c r="W887" s="2"/>
      <c r="X887" s="2"/>
      <c r="Y887" s="2"/>
      <c r="Z887" s="2"/>
      <c r="AA887" s="2"/>
      <c r="AB887" s="2"/>
      <c r="AC887" s="2"/>
      <c r="AD887" s="2"/>
      <c r="AE887" s="2"/>
      <c r="AF887" s="2"/>
      <c r="AG887" s="2"/>
      <c r="AH887" s="2"/>
      <c r="AI887" s="2"/>
      <c r="AJ887" s="2"/>
    </row>
    <row r="888" spans="1:36" ht="15.75" customHeight="1" x14ac:dyDescent="0.45">
      <c r="A888" s="217" t="s">
        <v>3657</v>
      </c>
      <c r="B888" s="233" t="s">
        <v>3658</v>
      </c>
      <c r="C888" s="217" t="s">
        <v>3659</v>
      </c>
      <c r="D888" s="258">
        <v>0.11</v>
      </c>
      <c r="E888" s="217" t="s">
        <v>3660</v>
      </c>
      <c r="F888" s="247">
        <v>48</v>
      </c>
      <c r="G888" s="217" t="s">
        <v>3661</v>
      </c>
      <c r="H888" s="247">
        <v>13</v>
      </c>
      <c r="I888" s="217" t="s">
        <v>3662</v>
      </c>
      <c r="J888" s="247">
        <v>14</v>
      </c>
      <c r="K888" s="217" t="s">
        <v>3663</v>
      </c>
      <c r="L888" s="247">
        <v>2</v>
      </c>
      <c r="M888" s="217" t="s">
        <v>3664</v>
      </c>
      <c r="N888" s="247">
        <v>2</v>
      </c>
      <c r="O888" s="2"/>
      <c r="P888" s="2"/>
      <c r="Q888" s="2"/>
      <c r="R888" s="2"/>
      <c r="S888" s="2"/>
      <c r="T888" s="2"/>
      <c r="U888" s="2"/>
      <c r="V888" s="2"/>
      <c r="W888" s="2"/>
      <c r="X888" s="2"/>
      <c r="Y888" s="2"/>
      <c r="Z888" s="2"/>
      <c r="AA888" s="2"/>
      <c r="AB888" s="2"/>
      <c r="AC888" s="2"/>
      <c r="AD888" s="2"/>
      <c r="AE888" s="2"/>
      <c r="AF888" s="2"/>
      <c r="AG888" s="2"/>
      <c r="AH888" s="2"/>
      <c r="AI888" s="2"/>
      <c r="AJ888" s="2"/>
    </row>
    <row r="889" spans="1:36" ht="15.75" customHeight="1" x14ac:dyDescent="0.45">
      <c r="A889" s="214" t="s">
        <v>3665</v>
      </c>
      <c r="B889" s="231" t="s">
        <v>3666</v>
      </c>
      <c r="C889" s="214" t="s">
        <v>3667</v>
      </c>
      <c r="D889" s="257">
        <v>0.19</v>
      </c>
      <c r="E889" s="214" t="s">
        <v>3668</v>
      </c>
      <c r="F889" s="245">
        <v>63</v>
      </c>
      <c r="G889" s="214" t="s">
        <v>3669</v>
      </c>
      <c r="H889" s="245">
        <v>17</v>
      </c>
      <c r="I889" s="214" t="s">
        <v>3670</v>
      </c>
      <c r="J889" s="245">
        <v>19</v>
      </c>
      <c r="K889" s="214" t="s">
        <v>3671</v>
      </c>
      <c r="L889" s="245">
        <v>3</v>
      </c>
      <c r="M889" s="214" t="s">
        <v>3672</v>
      </c>
      <c r="N889" s="245">
        <v>2</v>
      </c>
      <c r="O889" s="2"/>
      <c r="P889" s="2"/>
      <c r="Q889" s="2"/>
      <c r="R889" s="2"/>
      <c r="S889" s="2"/>
      <c r="T889" s="2"/>
      <c r="U889" s="2"/>
      <c r="V889" s="2"/>
      <c r="W889" s="2"/>
      <c r="X889" s="2"/>
      <c r="Y889" s="2"/>
      <c r="Z889" s="2"/>
      <c r="AA889" s="2"/>
      <c r="AB889" s="2"/>
      <c r="AC889" s="2"/>
      <c r="AD889" s="2"/>
      <c r="AE889" s="2"/>
      <c r="AF889" s="2"/>
      <c r="AG889" s="2"/>
      <c r="AH889" s="2"/>
      <c r="AI889" s="2"/>
      <c r="AJ889" s="2"/>
    </row>
    <row r="890" spans="1:36" ht="15.75" customHeight="1" x14ac:dyDescent="0.45">
      <c r="A890" s="217" t="s">
        <v>3673</v>
      </c>
      <c r="B890" s="233" t="s">
        <v>3674</v>
      </c>
      <c r="C890" s="237">
        <v>0.3</v>
      </c>
      <c r="D890" s="258">
        <v>0.16</v>
      </c>
      <c r="E890" s="217" t="s">
        <v>3675</v>
      </c>
      <c r="F890" s="247">
        <v>60</v>
      </c>
      <c r="G890" s="217" t="s">
        <v>3676</v>
      </c>
      <c r="H890" s="247">
        <v>16</v>
      </c>
      <c r="I890" s="217" t="s">
        <v>3677</v>
      </c>
      <c r="J890" s="247">
        <v>18</v>
      </c>
      <c r="K890" s="217" t="s">
        <v>3678</v>
      </c>
      <c r="L890" s="247">
        <v>3</v>
      </c>
      <c r="M890" s="217" t="s">
        <v>3679</v>
      </c>
      <c r="N890" s="247">
        <v>2</v>
      </c>
      <c r="O890" s="2"/>
      <c r="P890" s="2"/>
      <c r="Q890" s="2"/>
      <c r="R890" s="2"/>
      <c r="S890" s="2"/>
      <c r="T890" s="2"/>
      <c r="U890" s="2"/>
      <c r="V890" s="2"/>
      <c r="W890" s="2"/>
      <c r="X890" s="2"/>
      <c r="Y890" s="2"/>
      <c r="Z890" s="2"/>
      <c r="AA890" s="2"/>
      <c r="AB890" s="2"/>
      <c r="AC890" s="2"/>
      <c r="AD890" s="2"/>
      <c r="AE890" s="2"/>
      <c r="AF890" s="2"/>
      <c r="AG890" s="2"/>
      <c r="AH890" s="2"/>
      <c r="AI890" s="2"/>
      <c r="AJ890" s="2"/>
    </row>
    <row r="891" spans="1:36" ht="15.75" customHeight="1" x14ac:dyDescent="0.45">
      <c r="A891" s="214" t="s">
        <v>3680</v>
      </c>
      <c r="B891" s="231" t="s">
        <v>3681</v>
      </c>
      <c r="C891" s="214" t="s">
        <v>3682</v>
      </c>
      <c r="D891" s="257">
        <v>0.03</v>
      </c>
      <c r="E891" s="214" t="s">
        <v>3683</v>
      </c>
      <c r="F891" s="245">
        <v>2</v>
      </c>
      <c r="G891" s="214" t="s">
        <v>3684</v>
      </c>
      <c r="H891" s="250" t="s">
        <v>3685</v>
      </c>
      <c r="I891" s="214" t="s">
        <v>3686</v>
      </c>
      <c r="J891" s="250" t="s">
        <v>3687</v>
      </c>
      <c r="K891" s="214" t="s">
        <v>3688</v>
      </c>
      <c r="L891" s="250" t="s">
        <v>3689</v>
      </c>
      <c r="M891" s="214" t="s">
        <v>3690</v>
      </c>
      <c r="N891" s="250" t="s">
        <v>3691</v>
      </c>
      <c r="O891" s="2"/>
      <c r="P891" s="2"/>
      <c r="Q891" s="2"/>
      <c r="R891" s="2"/>
      <c r="S891" s="2"/>
      <c r="T891" s="2"/>
      <c r="U891" s="2"/>
      <c r="V891" s="2"/>
      <c r="W891" s="2"/>
      <c r="X891" s="2"/>
      <c r="Y891" s="2"/>
      <c r="Z891" s="2"/>
      <c r="AA891" s="2"/>
      <c r="AB891" s="2"/>
      <c r="AC891" s="2"/>
      <c r="AD891" s="2"/>
      <c r="AE891" s="2"/>
      <c r="AF891" s="2"/>
      <c r="AG891" s="2"/>
      <c r="AH891" s="2"/>
      <c r="AI891" s="2"/>
      <c r="AJ891" s="2"/>
    </row>
    <row r="892" spans="1:36" ht="15.75" customHeight="1" x14ac:dyDescent="0.45">
      <c r="A892" s="217" t="s">
        <v>3692</v>
      </c>
      <c r="B892" s="233" t="s">
        <v>3693</v>
      </c>
      <c r="C892" s="217" t="s">
        <v>3694</v>
      </c>
      <c r="D892" s="258">
        <v>0.03</v>
      </c>
      <c r="E892" s="217" t="s">
        <v>3695</v>
      </c>
      <c r="F892" s="249" t="s">
        <v>3696</v>
      </c>
      <c r="G892" s="217" t="s">
        <v>3697</v>
      </c>
      <c r="H892" s="249" t="s">
        <v>3698</v>
      </c>
      <c r="I892" s="217" t="s">
        <v>3699</v>
      </c>
      <c r="J892" s="249" t="s">
        <v>3700</v>
      </c>
      <c r="K892" s="217" t="s">
        <v>3701</v>
      </c>
      <c r="L892" s="249" t="s">
        <v>3702</v>
      </c>
      <c r="M892" s="217" t="s">
        <v>3703</v>
      </c>
      <c r="N892" s="249" t="s">
        <v>3704</v>
      </c>
      <c r="O892" s="2"/>
      <c r="P892" s="2"/>
      <c r="Q892" s="2"/>
      <c r="R892" s="2"/>
      <c r="S892" s="2"/>
      <c r="T892" s="2"/>
      <c r="U892" s="2"/>
      <c r="V892" s="2"/>
      <c r="W892" s="2"/>
      <c r="X892" s="2"/>
      <c r="Y892" s="2"/>
      <c r="Z892" s="2"/>
      <c r="AA892" s="2"/>
      <c r="AB892" s="2"/>
      <c r="AC892" s="2"/>
      <c r="AD892" s="2"/>
      <c r="AE892" s="2"/>
      <c r="AF892" s="2"/>
      <c r="AG892" s="2"/>
      <c r="AH892" s="2"/>
      <c r="AI892" s="2"/>
      <c r="AJ892" s="2"/>
    </row>
    <row r="893" spans="1:36" ht="15.75" customHeight="1" x14ac:dyDescent="0.45">
      <c r="A893" s="214" t="s">
        <v>3705</v>
      </c>
      <c r="B893" s="231" t="s">
        <v>3706</v>
      </c>
      <c r="C893" s="214" t="s">
        <v>3707</v>
      </c>
      <c r="D893" s="275">
        <v>4.0000000000000001E-3</v>
      </c>
      <c r="E893" s="214" t="s">
        <v>3708</v>
      </c>
      <c r="F893" s="250" t="s">
        <v>3709</v>
      </c>
      <c r="G893" s="214" t="s">
        <v>3710</v>
      </c>
      <c r="H893" s="250" t="s">
        <v>3711</v>
      </c>
      <c r="I893" s="214" t="s">
        <v>3712</v>
      </c>
      <c r="J893" s="250" t="s">
        <v>3713</v>
      </c>
      <c r="K893" s="214" t="s">
        <v>3714</v>
      </c>
      <c r="L893" s="250" t="s">
        <v>3715</v>
      </c>
      <c r="M893" s="214" t="s">
        <v>3716</v>
      </c>
      <c r="N893" s="250" t="s">
        <v>3717</v>
      </c>
      <c r="O893" s="2"/>
      <c r="P893" s="2"/>
      <c r="Q893" s="2"/>
      <c r="R893" s="2"/>
      <c r="S893" s="2"/>
      <c r="T893" s="2"/>
      <c r="U893" s="2"/>
      <c r="V893" s="2"/>
      <c r="W893" s="2"/>
      <c r="X893" s="2"/>
      <c r="Y893" s="2"/>
      <c r="Z893" s="2"/>
      <c r="AA893" s="2"/>
      <c r="AB893" s="2"/>
      <c r="AC893" s="2"/>
      <c r="AD893" s="2"/>
      <c r="AE893" s="2"/>
      <c r="AF893" s="2"/>
      <c r="AG893" s="2"/>
      <c r="AH893" s="2"/>
      <c r="AI893" s="2"/>
      <c r="AJ893" s="2"/>
    </row>
    <row r="894" spans="1:36" ht="15.75" customHeight="1" x14ac:dyDescent="0.45">
      <c r="A894" s="217" t="s">
        <v>3718</v>
      </c>
      <c r="B894" s="233" t="s">
        <v>3719</v>
      </c>
      <c r="C894" s="217" t="s">
        <v>3720</v>
      </c>
      <c r="D894" s="258">
        <v>0.02</v>
      </c>
      <c r="E894" s="217" t="s">
        <v>3721</v>
      </c>
      <c r="F894" s="247">
        <v>3</v>
      </c>
      <c r="G894" s="217" t="s">
        <v>3722</v>
      </c>
      <c r="H894" s="249" t="s">
        <v>3723</v>
      </c>
      <c r="I894" s="217" t="s">
        <v>3724</v>
      </c>
      <c r="J894" s="249" t="s">
        <v>3725</v>
      </c>
      <c r="K894" s="217" t="s">
        <v>3726</v>
      </c>
      <c r="L894" s="249" t="s">
        <v>3727</v>
      </c>
      <c r="M894" s="217" t="s">
        <v>3728</v>
      </c>
      <c r="N894" s="249" t="s">
        <v>3729</v>
      </c>
      <c r="O894" s="2"/>
      <c r="P894" s="2"/>
      <c r="Q894" s="2"/>
      <c r="R894" s="2"/>
      <c r="S894" s="2"/>
      <c r="T894" s="2"/>
      <c r="U894" s="2"/>
      <c r="V894" s="2"/>
      <c r="W894" s="2"/>
      <c r="X894" s="2"/>
      <c r="Y894" s="2"/>
      <c r="Z894" s="2"/>
      <c r="AA894" s="2"/>
      <c r="AB894" s="2"/>
      <c r="AC894" s="2"/>
      <c r="AD894" s="2"/>
      <c r="AE894" s="2"/>
      <c r="AF894" s="2"/>
      <c r="AG894" s="2"/>
      <c r="AH894" s="2"/>
      <c r="AI894" s="2"/>
      <c r="AJ894" s="2"/>
    </row>
    <row r="895" spans="1:36" ht="15.75" customHeight="1" x14ac:dyDescent="0.45">
      <c r="A895" s="214" t="s">
        <v>3730</v>
      </c>
      <c r="B895" s="231" t="s">
        <v>3731</v>
      </c>
      <c r="C895" s="214" t="s">
        <v>3732</v>
      </c>
      <c r="D895" s="257">
        <v>0.04</v>
      </c>
      <c r="E895" s="214" t="s">
        <v>3733</v>
      </c>
      <c r="F895" s="245">
        <v>11</v>
      </c>
      <c r="G895" s="214" t="s">
        <v>3734</v>
      </c>
      <c r="H895" s="245">
        <v>3</v>
      </c>
      <c r="I895" s="214" t="s">
        <v>3735</v>
      </c>
      <c r="J895" s="245">
        <v>3</v>
      </c>
      <c r="K895" s="214" t="s">
        <v>3736</v>
      </c>
      <c r="L895" s="250" t="s">
        <v>3737</v>
      </c>
      <c r="M895" s="214" t="s">
        <v>3738</v>
      </c>
      <c r="N895" s="250" t="s">
        <v>3739</v>
      </c>
      <c r="O895" s="2"/>
      <c r="P895" s="2"/>
      <c r="Q895" s="2"/>
      <c r="R895" s="2"/>
      <c r="S895" s="2"/>
      <c r="T895" s="2"/>
      <c r="U895" s="2"/>
      <c r="V895" s="2"/>
      <c r="W895" s="2"/>
      <c r="X895" s="2"/>
      <c r="Y895" s="2"/>
      <c r="Z895" s="2"/>
      <c r="AA895" s="2"/>
      <c r="AB895" s="2"/>
      <c r="AC895" s="2"/>
      <c r="AD895" s="2"/>
      <c r="AE895" s="2"/>
      <c r="AF895" s="2"/>
      <c r="AG895" s="2"/>
      <c r="AH895" s="2"/>
      <c r="AI895" s="2"/>
      <c r="AJ895" s="2"/>
    </row>
    <row r="896" spans="1:36" ht="15.75" customHeight="1" x14ac:dyDescent="0.45">
      <c r="A896" s="217" t="s">
        <v>3740</v>
      </c>
      <c r="B896" s="233" t="s">
        <v>3741</v>
      </c>
      <c r="C896" s="237">
        <v>0.3</v>
      </c>
      <c r="D896" s="258">
        <v>0.1</v>
      </c>
      <c r="E896" s="217" t="s">
        <v>3742</v>
      </c>
      <c r="F896" s="247">
        <v>73</v>
      </c>
      <c r="G896" s="217" t="s">
        <v>3743</v>
      </c>
      <c r="H896" s="247">
        <v>20</v>
      </c>
      <c r="I896" s="217" t="s">
        <v>3744</v>
      </c>
      <c r="J896" s="247">
        <v>22</v>
      </c>
      <c r="K896" s="217" t="s">
        <v>3745</v>
      </c>
      <c r="L896" s="247">
        <v>3</v>
      </c>
      <c r="M896" s="217" t="s">
        <v>3746</v>
      </c>
      <c r="N896" s="247">
        <v>3</v>
      </c>
      <c r="O896" s="2"/>
      <c r="P896" s="2"/>
      <c r="Q896" s="2"/>
      <c r="R896" s="2"/>
      <c r="S896" s="2"/>
      <c r="T896" s="2"/>
      <c r="U896" s="2"/>
      <c r="V896" s="2"/>
      <c r="W896" s="2"/>
      <c r="X896" s="2"/>
      <c r="Y896" s="2"/>
      <c r="Z896" s="2"/>
      <c r="AA896" s="2"/>
      <c r="AB896" s="2"/>
      <c r="AC896" s="2"/>
      <c r="AD896" s="2"/>
      <c r="AE896" s="2"/>
      <c r="AF896" s="2"/>
      <c r="AG896" s="2"/>
      <c r="AH896" s="2"/>
      <c r="AI896" s="2"/>
      <c r="AJ896" s="2"/>
    </row>
    <row r="897" spans="1:36" ht="15.75" customHeight="1" x14ac:dyDescent="0.45">
      <c r="A897" s="214" t="s">
        <v>3747</v>
      </c>
      <c r="B897" s="231" t="s">
        <v>3748</v>
      </c>
      <c r="C897" s="225">
        <v>26</v>
      </c>
      <c r="D897" s="231" t="s">
        <v>3749</v>
      </c>
      <c r="E897" s="214" t="s">
        <v>3750</v>
      </c>
      <c r="F897" s="246">
        <v>9910</v>
      </c>
      <c r="G897" s="214" t="s">
        <v>3751</v>
      </c>
      <c r="H897" s="246">
        <v>4920</v>
      </c>
      <c r="I897" s="214" t="s">
        <v>3752</v>
      </c>
      <c r="J897" s="246">
        <v>9320</v>
      </c>
      <c r="K897" s="214" t="s">
        <v>3753</v>
      </c>
      <c r="L897" s="246">
        <v>4460</v>
      </c>
      <c r="M897" s="214" t="s">
        <v>3754</v>
      </c>
      <c r="N897" s="245">
        <v>1360</v>
      </c>
      <c r="O897" s="2"/>
      <c r="P897" s="2"/>
      <c r="Q897" s="2"/>
      <c r="R897" s="2"/>
      <c r="S897" s="2"/>
      <c r="T897" s="2"/>
      <c r="U897" s="2"/>
      <c r="V897" s="2"/>
      <c r="W897" s="2"/>
      <c r="X897" s="2"/>
      <c r="Y897" s="2"/>
      <c r="Z897" s="2"/>
      <c r="AA897" s="2"/>
      <c r="AB897" s="2"/>
      <c r="AC897" s="2"/>
      <c r="AD897" s="2"/>
      <c r="AE897" s="2"/>
      <c r="AF897" s="2"/>
      <c r="AG897" s="2"/>
      <c r="AH897" s="2"/>
      <c r="AI897" s="2"/>
      <c r="AJ897" s="2"/>
    </row>
    <row r="898" spans="1:36" ht="15.75" customHeight="1" x14ac:dyDescent="0.45">
      <c r="A898" s="233" t="s">
        <v>3755</v>
      </c>
      <c r="B898" s="233" t="s">
        <v>3756</v>
      </c>
      <c r="C898" s="228">
        <v>26</v>
      </c>
      <c r="D898" s="233" t="s">
        <v>3757</v>
      </c>
      <c r="E898" s="217" t="s">
        <v>3758</v>
      </c>
      <c r="F898" s="248">
        <v>9050</v>
      </c>
      <c r="G898" s="217" t="s">
        <v>3759</v>
      </c>
      <c r="H898" s="248">
        <v>4490</v>
      </c>
      <c r="I898" s="217" t="s">
        <v>3760</v>
      </c>
      <c r="J898" s="248">
        <v>8520</v>
      </c>
      <c r="K898" s="217" t="s">
        <v>3761</v>
      </c>
      <c r="L898" s="248">
        <v>4080</v>
      </c>
      <c r="M898" s="217" t="s">
        <v>3762</v>
      </c>
      <c r="N898" s="247">
        <v>1250</v>
      </c>
      <c r="O898" s="2"/>
      <c r="P898" s="2"/>
      <c r="Q898" s="2"/>
      <c r="R898" s="2"/>
      <c r="S898" s="2"/>
      <c r="T898" s="2"/>
      <c r="U898" s="2"/>
      <c r="V898" s="2"/>
      <c r="W898" s="2"/>
      <c r="X898" s="2"/>
      <c r="Y898" s="2"/>
      <c r="Z898" s="2"/>
      <c r="AA898" s="2"/>
      <c r="AB898" s="2"/>
      <c r="AC898" s="2"/>
      <c r="AD898" s="2"/>
      <c r="AE898" s="2"/>
      <c r="AF898" s="2"/>
      <c r="AG898" s="2"/>
      <c r="AH898" s="2"/>
      <c r="AI898" s="2"/>
      <c r="AJ898" s="2"/>
    </row>
    <row r="899" spans="1:36" ht="15.75" customHeight="1" x14ac:dyDescent="0.45">
      <c r="A899" s="234" t="s">
        <v>3763</v>
      </c>
      <c r="B899" s="234" t="s">
        <v>3764</v>
      </c>
      <c r="C899" s="263">
        <v>26</v>
      </c>
      <c r="D899" s="234" t="s">
        <v>3765</v>
      </c>
      <c r="E899" s="220" t="s">
        <v>3766</v>
      </c>
      <c r="F899" s="264">
        <v>7320</v>
      </c>
      <c r="G899" s="220" t="s">
        <v>3767</v>
      </c>
      <c r="H899" s="264">
        <v>3630</v>
      </c>
      <c r="I899" s="220" t="s">
        <v>3768</v>
      </c>
      <c r="J899" s="264">
        <v>6880</v>
      </c>
      <c r="K899" s="220" t="s">
        <v>3769</v>
      </c>
      <c r="L899" s="264">
        <v>3300</v>
      </c>
      <c r="M899" s="220" t="s">
        <v>3770</v>
      </c>
      <c r="N899" s="251">
        <v>1010</v>
      </c>
      <c r="O899" s="2"/>
      <c r="P899" s="2"/>
      <c r="Q899" s="2"/>
      <c r="R899" s="2"/>
      <c r="S899" s="2"/>
      <c r="T899" s="2"/>
      <c r="U899" s="2"/>
      <c r="V899" s="2"/>
      <c r="W899" s="2"/>
      <c r="X899" s="2"/>
      <c r="Y899" s="2"/>
      <c r="Z899" s="2"/>
      <c r="AA899" s="2"/>
      <c r="AB899" s="2"/>
      <c r="AC899" s="2"/>
      <c r="AD899" s="2"/>
      <c r="AE899" s="2"/>
      <c r="AF899" s="2"/>
      <c r="AG899" s="2"/>
      <c r="AH899" s="2"/>
      <c r="AI899" s="2"/>
      <c r="AJ899" s="2"/>
    </row>
    <row r="900" spans="1:36" ht="15.75" customHeight="1" x14ac:dyDescent="0.45">
      <c r="O900" s="2"/>
      <c r="P900" s="2"/>
      <c r="Q900" s="2"/>
      <c r="R900" s="2"/>
      <c r="S900" s="2"/>
      <c r="T900" s="2"/>
      <c r="U900" s="2"/>
      <c r="V900" s="2"/>
      <c r="W900" s="2"/>
      <c r="X900" s="2"/>
      <c r="Y900" s="2"/>
      <c r="Z900" s="2"/>
      <c r="AA900" s="2"/>
      <c r="AB900" s="2"/>
      <c r="AC900" s="2"/>
      <c r="AD900" s="2"/>
      <c r="AE900" s="2"/>
      <c r="AF900" s="2"/>
      <c r="AG900" s="2"/>
      <c r="AH900" s="2"/>
      <c r="AI900" s="2"/>
      <c r="AJ900" s="2"/>
    </row>
    <row r="901" spans="1:36" ht="15.75" customHeight="1" x14ac:dyDescent="0.45">
      <c r="A901" s="6"/>
      <c r="B901" s="278" t="s">
        <v>3771</v>
      </c>
      <c r="C901" s="278" t="s">
        <v>3772</v>
      </c>
      <c r="D901" s="5" t="s">
        <v>3773</v>
      </c>
      <c r="O901" s="2"/>
      <c r="P901" s="2"/>
      <c r="Q901" s="2"/>
      <c r="R901" s="2"/>
      <c r="S901" s="2"/>
      <c r="T901" s="2"/>
      <c r="U901" s="2"/>
      <c r="V901" s="2"/>
      <c r="W901" s="2"/>
      <c r="X901" s="2"/>
      <c r="Y901" s="2"/>
      <c r="Z901" s="2"/>
      <c r="AA901" s="2"/>
      <c r="AB901" s="2"/>
      <c r="AC901" s="2"/>
      <c r="AD901" s="2"/>
      <c r="AE901" s="2"/>
      <c r="AF901" s="2"/>
      <c r="AG901" s="2"/>
      <c r="AH901" s="2"/>
      <c r="AI901" s="2"/>
      <c r="AJ901" s="2"/>
    </row>
    <row r="902" spans="1:36" ht="15.75" customHeight="1" x14ac:dyDescent="0.45">
      <c r="A902" s="57" t="s">
        <v>1014</v>
      </c>
      <c r="B902" s="279">
        <v>1</v>
      </c>
      <c r="C902" s="279">
        <v>1</v>
      </c>
      <c r="D902" s="57" t="s">
        <v>3774</v>
      </c>
      <c r="O902" s="2"/>
      <c r="P902" s="2"/>
      <c r="Q902" s="2"/>
      <c r="R902" s="2"/>
      <c r="S902" s="2"/>
      <c r="T902" s="2"/>
      <c r="U902" s="2"/>
      <c r="V902" s="2"/>
      <c r="W902" s="2"/>
      <c r="X902" s="2"/>
      <c r="Y902" s="2"/>
      <c r="Z902" s="2"/>
      <c r="AA902" s="2"/>
      <c r="AB902" s="2"/>
      <c r="AC902" s="2"/>
      <c r="AD902" s="2"/>
      <c r="AE902" s="2"/>
      <c r="AF902" s="2"/>
      <c r="AG902" s="2"/>
      <c r="AH902" s="2"/>
      <c r="AI902" s="2"/>
      <c r="AJ902" s="2"/>
    </row>
    <row r="903" spans="1:36" ht="15.75" customHeight="1" x14ac:dyDescent="0.45">
      <c r="A903" s="57" t="s">
        <v>61</v>
      </c>
      <c r="B903" s="279">
        <v>16.2</v>
      </c>
      <c r="C903" s="279">
        <v>5</v>
      </c>
      <c r="D903" s="57" t="s">
        <v>3775</v>
      </c>
      <c r="O903" s="2"/>
      <c r="P903" s="2"/>
      <c r="Q903" s="2"/>
      <c r="R903" s="2"/>
      <c r="S903" s="2"/>
      <c r="T903" s="2"/>
      <c r="U903" s="2"/>
      <c r="V903" s="2"/>
      <c r="W903" s="2"/>
      <c r="X903" s="2"/>
      <c r="Y903" s="2"/>
      <c r="Z903" s="2"/>
      <c r="AA903" s="2"/>
      <c r="AB903" s="2"/>
      <c r="AC903" s="2"/>
      <c r="AD903" s="2"/>
      <c r="AE903" s="2"/>
      <c r="AF903" s="2"/>
      <c r="AG903" s="2"/>
      <c r="AH903" s="2"/>
      <c r="AI903" s="2"/>
      <c r="AJ903" s="2"/>
    </row>
    <row r="904" spans="1:36" ht="15.75" customHeight="1" x14ac:dyDescent="0.45">
      <c r="A904" s="57" t="s">
        <v>69</v>
      </c>
      <c r="B904" s="279">
        <v>5.6</v>
      </c>
      <c r="C904" s="279">
        <v>1.8</v>
      </c>
      <c r="D904" s="57" t="s">
        <v>3776</v>
      </c>
      <c r="O904" s="2"/>
      <c r="P904" s="2"/>
      <c r="Q904" s="2"/>
      <c r="R904" s="2"/>
      <c r="S904" s="2"/>
      <c r="T904" s="2"/>
      <c r="U904" s="2"/>
      <c r="V904" s="2"/>
      <c r="W904" s="2"/>
      <c r="X904" s="2"/>
      <c r="Y904" s="2"/>
      <c r="Z904" s="2"/>
      <c r="AA904" s="2"/>
      <c r="AB904" s="2"/>
      <c r="AC904" s="2"/>
      <c r="AD904" s="2"/>
      <c r="AE904" s="2"/>
      <c r="AF904" s="2"/>
      <c r="AG904" s="2"/>
      <c r="AH904" s="2"/>
      <c r="AI904" s="2"/>
      <c r="AJ904" s="2"/>
    </row>
    <row r="905" spans="1:36" ht="15.75" customHeight="1" x14ac:dyDescent="0.45">
      <c r="A905" s="57" t="s">
        <v>70</v>
      </c>
      <c r="B905" s="279">
        <v>-2.4</v>
      </c>
      <c r="C905" s="279">
        <v>-8.1999999999999993</v>
      </c>
      <c r="D905" s="57" t="s">
        <v>3777</v>
      </c>
      <c r="O905" s="2"/>
      <c r="P905" s="2"/>
      <c r="Q905" s="2"/>
      <c r="R905" s="2"/>
      <c r="S905" s="2"/>
      <c r="T905" s="2"/>
      <c r="U905" s="2"/>
      <c r="V905" s="2"/>
      <c r="W905" s="2"/>
      <c r="X905" s="2"/>
      <c r="Y905" s="2"/>
      <c r="Z905" s="2"/>
      <c r="AA905" s="2"/>
      <c r="AB905" s="2"/>
      <c r="AC905" s="2"/>
      <c r="AD905" s="2"/>
      <c r="AE905" s="2"/>
      <c r="AF905" s="2"/>
      <c r="AG905" s="2"/>
      <c r="AH905" s="2"/>
      <c r="AI905" s="2"/>
      <c r="AJ905" s="2"/>
    </row>
    <row r="906" spans="1:36" ht="15.75" customHeight="1" x14ac:dyDescent="0.45">
      <c r="A906" s="57" t="s">
        <v>71</v>
      </c>
      <c r="B906" s="279">
        <v>0</v>
      </c>
      <c r="C906" s="279">
        <v>0</v>
      </c>
      <c r="D906" s="57" t="s">
        <v>3778</v>
      </c>
      <c r="O906" s="2"/>
      <c r="P906" s="2"/>
      <c r="Q906" s="2"/>
      <c r="R906" s="2"/>
      <c r="S906" s="2"/>
      <c r="T906" s="2"/>
      <c r="U906" s="2"/>
      <c r="V906" s="2"/>
      <c r="W906" s="2"/>
      <c r="X906" s="2"/>
      <c r="Y906" s="2"/>
      <c r="Z906" s="2"/>
      <c r="AA906" s="2"/>
      <c r="AB906" s="2"/>
      <c r="AC906" s="2"/>
      <c r="AD906" s="2"/>
      <c r="AE906" s="2"/>
      <c r="AF906" s="2"/>
      <c r="AG906" s="2"/>
      <c r="AH906" s="2"/>
      <c r="AI906" s="2"/>
      <c r="AJ906" s="2"/>
    </row>
    <row r="907" spans="1:36" ht="15.75" customHeight="1" x14ac:dyDescent="0.45">
      <c r="A907" s="57" t="s">
        <v>72</v>
      </c>
      <c r="B907" s="279">
        <v>0</v>
      </c>
      <c r="C907" s="279">
        <v>0</v>
      </c>
      <c r="D907" s="57" t="s">
        <v>3778</v>
      </c>
      <c r="O907" s="2"/>
      <c r="P907" s="2"/>
      <c r="Q907" s="2"/>
      <c r="R907" s="2"/>
      <c r="S907" s="2"/>
      <c r="T907" s="2"/>
      <c r="U907" s="2"/>
      <c r="V907" s="2"/>
      <c r="W907" s="2"/>
      <c r="X907" s="2"/>
      <c r="Y907" s="2"/>
      <c r="Z907" s="2"/>
      <c r="AA907" s="2"/>
      <c r="AB907" s="2"/>
      <c r="AC907" s="2"/>
      <c r="AD907" s="2"/>
      <c r="AE907" s="2"/>
      <c r="AF907" s="2"/>
      <c r="AG907" s="2"/>
      <c r="AH907" s="2"/>
      <c r="AI907" s="2"/>
      <c r="AJ907" s="2"/>
    </row>
    <row r="908" spans="1:36" ht="15.75" customHeight="1" x14ac:dyDescent="0.45">
      <c r="A908" s="57" t="s">
        <v>74</v>
      </c>
      <c r="B908" s="279">
        <v>0</v>
      </c>
      <c r="C908" s="279">
        <v>0</v>
      </c>
      <c r="D908" s="57" t="s">
        <v>3779</v>
      </c>
      <c r="O908" s="2"/>
      <c r="P908" s="2"/>
      <c r="Q908" s="2"/>
      <c r="R908" s="2"/>
      <c r="S908" s="2"/>
      <c r="T908" s="2"/>
      <c r="U908" s="2"/>
      <c r="V908" s="2"/>
      <c r="W908" s="2"/>
      <c r="X908" s="2"/>
      <c r="Y908" s="2"/>
      <c r="Z908" s="2"/>
      <c r="AA908" s="2"/>
      <c r="AB908" s="2"/>
      <c r="AC908" s="2"/>
      <c r="AD908" s="2"/>
      <c r="AE908" s="2"/>
      <c r="AF908" s="2"/>
      <c r="AG908" s="2"/>
      <c r="AH908" s="2"/>
      <c r="AI908" s="2"/>
      <c r="AJ908" s="2"/>
    </row>
    <row r="909" spans="1:36" ht="15.75" customHeight="1" x14ac:dyDescent="0.45">
      <c r="A909" s="57" t="s">
        <v>75</v>
      </c>
      <c r="B909" s="279">
        <v>1200</v>
      </c>
      <c r="C909" s="279">
        <v>345</v>
      </c>
      <c r="D909" s="57" t="s">
        <v>3780</v>
      </c>
      <c r="O909" s="2"/>
      <c r="P909" s="2"/>
      <c r="Q909" s="2"/>
      <c r="R909" s="2"/>
      <c r="S909" s="2"/>
      <c r="T909" s="2"/>
      <c r="U909" s="2"/>
      <c r="V909" s="2"/>
      <c r="W909" s="2"/>
      <c r="X909" s="2"/>
      <c r="Y909" s="2"/>
      <c r="Z909" s="2"/>
      <c r="AA909" s="2"/>
      <c r="AB909" s="2"/>
      <c r="AC909" s="2"/>
      <c r="AD909" s="2"/>
      <c r="AE909" s="2"/>
      <c r="AF909" s="2"/>
      <c r="AG909" s="2"/>
      <c r="AH909" s="2"/>
      <c r="AI909" s="2"/>
      <c r="AJ909" s="2"/>
    </row>
    <row r="910" spans="1:36" ht="15.75" customHeight="1" x14ac:dyDescent="0.45">
      <c r="A910" s="57" t="s">
        <v>78</v>
      </c>
      <c r="B910" s="279">
        <v>-160</v>
      </c>
      <c r="C910" s="279">
        <v>-46</v>
      </c>
      <c r="D910" s="57" t="s">
        <v>3781</v>
      </c>
      <c r="O910" s="2"/>
      <c r="P910" s="2"/>
      <c r="Q910" s="2"/>
      <c r="R910" s="2"/>
      <c r="S910" s="2"/>
      <c r="T910" s="2"/>
      <c r="U910" s="2"/>
      <c r="V910" s="2"/>
      <c r="W910" s="2"/>
      <c r="X910" s="2"/>
      <c r="Y910" s="2"/>
      <c r="Z910" s="2"/>
      <c r="AA910" s="2"/>
      <c r="AB910" s="2"/>
      <c r="AC910" s="2"/>
      <c r="AD910" s="2"/>
      <c r="AE910" s="2"/>
      <c r="AF910" s="2"/>
      <c r="AG910" s="2"/>
      <c r="AH910" s="2"/>
      <c r="AI910" s="2"/>
      <c r="AJ910" s="2"/>
    </row>
    <row r="911" spans="1:36" ht="15.75" customHeight="1" x14ac:dyDescent="0.45">
      <c r="A911" s="57" t="s">
        <v>80</v>
      </c>
      <c r="B911" s="279">
        <v>84</v>
      </c>
      <c r="C911" s="279">
        <v>28</v>
      </c>
      <c r="D911" s="57" t="s">
        <v>3782</v>
      </c>
      <c r="O911" s="2"/>
      <c r="P911" s="2"/>
      <c r="Q911" s="2"/>
      <c r="R911" s="2"/>
      <c r="S911" s="2"/>
      <c r="T911" s="2"/>
      <c r="U911" s="2"/>
      <c r="V911" s="2"/>
      <c r="W911" s="2"/>
      <c r="X911" s="2"/>
      <c r="Y911" s="2"/>
      <c r="Z911" s="2"/>
      <c r="AA911" s="2"/>
      <c r="AB911" s="2"/>
      <c r="AC911" s="2"/>
      <c r="AD911" s="2"/>
      <c r="AE911" s="2"/>
      <c r="AF911" s="2"/>
      <c r="AG911" s="2"/>
      <c r="AH911" s="2"/>
      <c r="AI911" s="2"/>
      <c r="AJ911" s="2"/>
    </row>
    <row r="912" spans="1:36" ht="15.75" customHeight="1" x14ac:dyDescent="0.45">
      <c r="A912" s="57" t="s">
        <v>81</v>
      </c>
      <c r="B912" s="279">
        <v>264</v>
      </c>
      <c r="C912" s="279">
        <v>265</v>
      </c>
      <c r="D912" s="57" t="s">
        <v>3783</v>
      </c>
      <c r="O912" s="2"/>
      <c r="P912" s="2"/>
      <c r="Q912" s="2"/>
      <c r="R912" s="2"/>
      <c r="S912" s="2"/>
      <c r="T912" s="2"/>
      <c r="U912" s="2"/>
      <c r="V912" s="2"/>
      <c r="W912" s="2"/>
      <c r="X912" s="2"/>
      <c r="Y912" s="2"/>
      <c r="Z912" s="2"/>
      <c r="AA912" s="2"/>
      <c r="AB912" s="2"/>
      <c r="AC912" s="2"/>
      <c r="AD912" s="2"/>
      <c r="AE912" s="2"/>
      <c r="AF912" s="2"/>
      <c r="AG912" s="2"/>
      <c r="AH912" s="2"/>
      <c r="AI912" s="2"/>
      <c r="AJ912" s="2"/>
    </row>
    <row r="913" spans="1:36" ht="15.75" customHeight="1" x14ac:dyDescent="0.45">
      <c r="A913" s="57" t="s">
        <v>3784</v>
      </c>
      <c r="B913" s="279">
        <v>1</v>
      </c>
      <c r="C913" s="279">
        <v>1</v>
      </c>
      <c r="D913" s="57" t="s">
        <v>3785</v>
      </c>
      <c r="O913" s="2"/>
      <c r="P913" s="2"/>
      <c r="Q913" s="2"/>
      <c r="R913" s="2"/>
      <c r="S913" s="2"/>
      <c r="T913" s="2"/>
      <c r="U913" s="2"/>
      <c r="V913" s="2"/>
      <c r="W913" s="2"/>
      <c r="X913" s="2"/>
      <c r="Y913" s="2"/>
      <c r="Z913" s="2"/>
      <c r="AA913" s="2"/>
      <c r="AB913" s="2"/>
      <c r="AC913" s="2"/>
      <c r="AD913" s="2"/>
      <c r="AE913" s="2"/>
      <c r="AF913" s="2"/>
      <c r="AG913" s="2"/>
      <c r="AH913" s="2"/>
      <c r="AI913" s="2"/>
      <c r="AJ913" s="2"/>
    </row>
    <row r="914" spans="1:36" ht="15.75" customHeight="1" x14ac:dyDescent="0.45">
      <c r="D914" s="57" t="s">
        <v>3786</v>
      </c>
      <c r="O914" s="2"/>
      <c r="P914" s="2"/>
      <c r="Q914" s="2"/>
      <c r="R914" s="2"/>
      <c r="S914" s="2"/>
      <c r="T914" s="2"/>
      <c r="U914" s="2"/>
      <c r="V914" s="2"/>
      <c r="W914" s="2"/>
      <c r="X914" s="2"/>
      <c r="Y914" s="2"/>
      <c r="Z914" s="2"/>
      <c r="AA914" s="2"/>
      <c r="AB914" s="2"/>
      <c r="AC914" s="2"/>
      <c r="AD914" s="2"/>
      <c r="AE914" s="2"/>
      <c r="AF914" s="2"/>
      <c r="AG914" s="2"/>
      <c r="AH914" s="2"/>
      <c r="AI914" s="2"/>
      <c r="AJ914" s="2"/>
    </row>
    <row r="915" spans="1:36" ht="15.75" customHeight="1" x14ac:dyDescent="0.45">
      <c r="D915" s="57" t="s">
        <v>3787</v>
      </c>
      <c r="O915" s="2"/>
      <c r="P915" s="2"/>
      <c r="Q915" s="2"/>
      <c r="R915" s="2"/>
      <c r="S915" s="2"/>
      <c r="T915" s="2"/>
      <c r="U915" s="2"/>
      <c r="V915" s="2"/>
      <c r="W915" s="2"/>
      <c r="X915" s="2"/>
      <c r="Y915" s="2"/>
      <c r="Z915" s="2"/>
      <c r="AA915" s="2"/>
      <c r="AB915" s="2"/>
      <c r="AC915" s="2"/>
      <c r="AD915" s="2"/>
      <c r="AE915" s="2"/>
      <c r="AF915" s="2"/>
      <c r="AG915" s="2"/>
      <c r="AH915" s="2"/>
      <c r="AI915" s="2"/>
      <c r="AJ915" s="2"/>
    </row>
  </sheetData>
  <mergeCells count="35">
    <mergeCell ref="U466:V466"/>
    <mergeCell ref="W466:AC466"/>
    <mergeCell ref="AF466:AG466"/>
    <mergeCell ref="B496:AJ496"/>
    <mergeCell ref="B513:G513"/>
    <mergeCell ref="A465:A466"/>
    <mergeCell ref="A597:A598"/>
    <mergeCell ref="B598:G598"/>
    <mergeCell ref="A2:B2"/>
    <mergeCell ref="A6:A7"/>
    <mergeCell ref="B7:H7"/>
    <mergeCell ref="A63:B63"/>
    <mergeCell ref="A66:A69"/>
    <mergeCell ref="D66:F66"/>
    <mergeCell ref="G66:J66"/>
    <mergeCell ref="F67:F68"/>
    <mergeCell ref="G67:G68"/>
    <mergeCell ref="B66:C66"/>
    <mergeCell ref="B67:C68"/>
    <mergeCell ref="A628:B628"/>
    <mergeCell ref="A632:A633"/>
    <mergeCell ref="B633:H633"/>
    <mergeCell ref="E680:I681"/>
    <mergeCell ref="D67:D68"/>
    <mergeCell ref="E67:E68"/>
    <mergeCell ref="H67:H68"/>
    <mergeCell ref="I67:I68"/>
    <mergeCell ref="H409:M409"/>
    <mergeCell ref="E69:F69"/>
    <mergeCell ref="G69:J69"/>
    <mergeCell ref="B466:R466"/>
    <mergeCell ref="A404:G404"/>
    <mergeCell ref="B409:D409"/>
    <mergeCell ref="E409:G409"/>
    <mergeCell ref="A461:Q461"/>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438" t="s">
        <v>147</v>
      </c>
      <c r="B1" s="417"/>
      <c r="C1" s="417"/>
      <c r="D1" s="417"/>
      <c r="E1" s="400"/>
      <c r="F1" s="2"/>
      <c r="G1" s="2"/>
      <c r="H1" s="2"/>
      <c r="I1" s="2"/>
      <c r="J1" s="2"/>
      <c r="K1" s="2"/>
      <c r="L1" s="2"/>
      <c r="M1" s="2"/>
      <c r="N1" s="2"/>
      <c r="O1" s="2"/>
      <c r="P1" s="2"/>
      <c r="Q1" s="2"/>
      <c r="R1" s="2"/>
      <c r="S1" s="2"/>
      <c r="T1" s="2"/>
      <c r="U1" s="2"/>
      <c r="V1" s="2"/>
      <c r="W1" s="2"/>
      <c r="X1" s="2"/>
      <c r="Y1" s="2"/>
      <c r="Z1" s="2"/>
      <c r="AA1" s="2"/>
    </row>
    <row r="2" spans="1:27" ht="14.25" x14ac:dyDescent="0.45">
      <c r="A2" s="439" t="s">
        <v>3788</v>
      </c>
      <c r="B2" s="417"/>
      <c r="C2" s="417"/>
      <c r="D2" s="417"/>
      <c r="E2" s="400"/>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3789</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3790</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439" t="s">
        <v>3791</v>
      </c>
      <c r="B21" s="417"/>
      <c r="C21" s="417"/>
      <c r="D21" s="417"/>
      <c r="E21" s="400"/>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3789</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3790</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439" t="s">
        <v>3792</v>
      </c>
      <c r="B40" s="417"/>
      <c r="C40" s="417"/>
      <c r="D40" s="417"/>
      <c r="E40" s="400"/>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3789</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280">
        <v>194000</v>
      </c>
      <c r="B58" s="2" t="s">
        <v>3793</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438" t="s">
        <v>3794</v>
      </c>
      <c r="B60" s="417"/>
      <c r="C60" s="417"/>
      <c r="D60" s="417"/>
      <c r="E60" s="400"/>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3795</v>
      </c>
      <c r="B85" s="2">
        <v>55.1</v>
      </c>
      <c r="C85" s="2" t="s">
        <v>3796</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3797</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3798</v>
      </c>
      <c r="B88" s="281">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438" t="s">
        <v>3799</v>
      </c>
      <c r="B89" s="417"/>
      <c r="C89" s="417"/>
      <c r="D89" s="417"/>
      <c r="E89" s="400"/>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3800</v>
      </c>
      <c r="C90" s="2"/>
      <c r="D90" s="2"/>
      <c r="E90" s="2" t="s">
        <v>3801</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3802</v>
      </c>
      <c r="C91" s="2"/>
      <c r="D91" s="2"/>
      <c r="E91" s="2" t="s">
        <v>3803</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282">
        <v>0.5</v>
      </c>
      <c r="B92" s="2" t="s">
        <v>3804</v>
      </c>
      <c r="C92" s="2"/>
      <c r="D92" s="2"/>
      <c r="E92" s="2" t="s">
        <v>3805</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3806</v>
      </c>
      <c r="C93" s="2"/>
      <c r="D93" s="2"/>
      <c r="E93" s="2" t="s">
        <v>3803</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3807</v>
      </c>
      <c r="C94" s="2"/>
      <c r="D94" s="2"/>
      <c r="E94" s="2" t="s">
        <v>3803</v>
      </c>
      <c r="F94" s="2"/>
      <c r="G94" s="2"/>
      <c r="H94" s="2"/>
      <c r="I94" s="2"/>
      <c r="J94" s="2"/>
      <c r="K94" s="2"/>
      <c r="L94" s="282"/>
      <c r="M94" s="2"/>
      <c r="N94" s="2"/>
      <c r="O94" s="2"/>
      <c r="P94" s="2"/>
      <c r="Q94" s="2"/>
      <c r="R94" s="2"/>
      <c r="S94" s="2"/>
      <c r="T94" s="2"/>
      <c r="U94" s="2"/>
      <c r="V94" s="2"/>
      <c r="W94" s="2"/>
      <c r="X94" s="2"/>
      <c r="Y94" s="2"/>
      <c r="Z94" s="2"/>
      <c r="AA94" s="2"/>
    </row>
    <row r="95" spans="1:27" ht="15.75" customHeight="1" x14ac:dyDescent="0.45">
      <c r="A95" s="2">
        <v>8.0274920000000005</v>
      </c>
      <c r="B95" s="2" t="s">
        <v>3808</v>
      </c>
      <c r="C95" s="2"/>
      <c r="D95" s="2"/>
      <c r="E95" s="2" t="s">
        <v>3809</v>
      </c>
      <c r="F95" s="2"/>
      <c r="G95" s="2"/>
      <c r="H95" s="2"/>
      <c r="I95" s="2"/>
      <c r="J95" s="2"/>
      <c r="K95" s="2"/>
      <c r="L95" s="282"/>
      <c r="M95" s="2"/>
      <c r="N95" s="2"/>
      <c r="O95" s="2"/>
      <c r="P95" s="2"/>
      <c r="Q95" s="2"/>
      <c r="R95" s="2"/>
      <c r="S95" s="2"/>
      <c r="T95" s="2"/>
      <c r="U95" s="2"/>
      <c r="V95" s="2"/>
      <c r="W95" s="2"/>
      <c r="X95" s="2"/>
      <c r="Y95" s="2"/>
      <c r="Z95" s="2"/>
      <c r="AA95" s="2"/>
    </row>
    <row r="96" spans="1:27" ht="15.75" customHeight="1" x14ac:dyDescent="0.45">
      <c r="A96" s="283">
        <f>(A94-A95)/A95</f>
        <v>0.65158059329115492</v>
      </c>
      <c r="B96" s="2" t="s">
        <v>3810</v>
      </c>
      <c r="C96" s="282"/>
      <c r="D96" s="2"/>
      <c r="E96" s="2" t="s">
        <v>3803</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438" t="s">
        <v>3811</v>
      </c>
      <c r="B98" s="417"/>
      <c r="C98" s="417"/>
      <c r="D98" s="417"/>
      <c r="E98" s="400"/>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282">
        <v>0.3</v>
      </c>
      <c r="B99" s="282" t="s">
        <v>3812</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3813</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3814</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284">
        <f>A101*(1-A99)</f>
        <v>1.1023622047244094E-2</v>
      </c>
      <c r="B102" s="2" t="s">
        <v>3815</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284">
        <f>1/A102</f>
        <v>90.714285714285722</v>
      </c>
      <c r="B103" s="2" t="s">
        <v>3816</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282">
        <v>0.35</v>
      </c>
      <c r="B104" s="2" t="s">
        <v>3817</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3818</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3819</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283">
        <f>(A106-A103)/A103</f>
        <v>0.53846153846153832</v>
      </c>
      <c r="B107" s="2" t="s">
        <v>3820</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28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438" t="s">
        <v>3821</v>
      </c>
      <c r="B109" s="417"/>
      <c r="C109" s="417"/>
      <c r="D109" s="417"/>
      <c r="E109" s="400"/>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283">
        <f>A122</f>
        <v>0.20481927710843381</v>
      </c>
      <c r="B111" s="2" t="s">
        <v>3822</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438" t="s">
        <v>3823</v>
      </c>
      <c r="B113" s="417"/>
      <c r="C113" s="417"/>
      <c r="D113" s="417"/>
      <c r="E113" s="400"/>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282">
        <v>0.2</v>
      </c>
      <c r="B114" s="282" t="s">
        <v>3812</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3824</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3814</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284">
        <f>A116*(1-A114)</f>
        <v>0.41025641025641035</v>
      </c>
      <c r="B117" s="2" t="s">
        <v>3815</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284">
        <f>1/A117</f>
        <v>2.4374999999999996</v>
      </c>
      <c r="B118" s="2" t="s">
        <v>3816</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282">
        <v>0.17</v>
      </c>
      <c r="B119" s="2" t="s">
        <v>3817</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3818</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3819</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283">
        <f>(A121-A118)/A118</f>
        <v>0.20481927710843381</v>
      </c>
      <c r="B122" s="2" t="s">
        <v>3820</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438" t="s">
        <v>3825</v>
      </c>
      <c r="B124" s="417"/>
      <c r="C124" s="417"/>
      <c r="D124" s="417"/>
      <c r="E124" s="400"/>
      <c r="F124" s="2"/>
      <c r="G124" s="2"/>
      <c r="H124" s="2"/>
      <c r="I124" s="2"/>
      <c r="J124" s="2"/>
      <c r="K124" s="2"/>
      <c r="L124" s="285"/>
      <c r="M124" s="2"/>
      <c r="N124" s="2"/>
      <c r="O124" s="2"/>
      <c r="P124" s="2"/>
      <c r="Q124" s="2"/>
      <c r="R124" s="2"/>
      <c r="S124" s="2"/>
      <c r="T124" s="2"/>
      <c r="U124" s="2"/>
      <c r="V124" s="2"/>
      <c r="W124" s="2"/>
      <c r="X124" s="2"/>
      <c r="Y124" s="2"/>
      <c r="Z124" s="2"/>
      <c r="AA124" s="2"/>
    </row>
    <row r="125" spans="1:27" ht="15.75" customHeight="1" x14ac:dyDescent="0.45">
      <c r="A125" s="286">
        <v>4.4824543659231753E-4</v>
      </c>
      <c r="B125" s="2" t="s">
        <v>3826</v>
      </c>
      <c r="C125" s="2"/>
      <c r="D125" s="2"/>
      <c r="E125" s="2"/>
      <c r="F125" s="2"/>
      <c r="G125" s="2"/>
      <c r="H125" s="2"/>
      <c r="I125" s="2"/>
      <c r="J125" s="2"/>
      <c r="K125" s="2"/>
      <c r="L125" s="2"/>
      <c r="M125" s="282"/>
      <c r="N125" s="282"/>
      <c r="O125" s="2"/>
      <c r="P125" s="2"/>
      <c r="Q125" s="2"/>
      <c r="R125" s="2"/>
      <c r="S125" s="2"/>
      <c r="T125" s="2"/>
      <c r="U125" s="2"/>
      <c r="V125" s="2"/>
      <c r="W125" s="2"/>
      <c r="X125" s="2"/>
      <c r="Y125" s="2"/>
      <c r="Z125" s="2"/>
      <c r="AA125" s="2"/>
    </row>
    <row r="126" spans="1:27" ht="15.75" customHeight="1" x14ac:dyDescent="0.45">
      <c r="A126" s="2">
        <v>1.27</v>
      </c>
      <c r="B126" s="2" t="s">
        <v>3827</v>
      </c>
      <c r="C126" s="2"/>
      <c r="D126" s="2"/>
      <c r="E126" s="2"/>
      <c r="F126" s="287"/>
      <c r="G126" s="2"/>
      <c r="H126" s="2"/>
      <c r="I126" s="2"/>
      <c r="J126" s="2"/>
      <c r="K126" s="2"/>
      <c r="L126" s="8"/>
      <c r="M126" s="286"/>
      <c r="N126" s="286"/>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3828</v>
      </c>
      <c r="C127" s="2"/>
      <c r="D127" s="2"/>
      <c r="E127" s="2"/>
      <c r="F127" s="2"/>
      <c r="G127" s="2"/>
      <c r="H127" s="2"/>
      <c r="I127" s="2"/>
      <c r="J127" s="2"/>
      <c r="K127" s="2"/>
      <c r="L127" s="2"/>
      <c r="M127" s="286"/>
      <c r="N127" s="286"/>
      <c r="O127" s="2"/>
      <c r="P127" s="2"/>
      <c r="Q127" s="2"/>
      <c r="R127" s="2"/>
      <c r="S127" s="2"/>
      <c r="T127" s="2"/>
      <c r="U127" s="2"/>
      <c r="V127" s="2"/>
      <c r="W127" s="2"/>
      <c r="X127" s="2"/>
      <c r="Y127" s="2"/>
      <c r="Z127" s="2"/>
      <c r="AA127" s="2"/>
    </row>
    <row r="128" spans="1:27" ht="15.75" customHeight="1" x14ac:dyDescent="0.45">
      <c r="A128" s="2">
        <f>1/A127</f>
        <v>0.53837587578874124</v>
      </c>
      <c r="B128" s="2" t="s">
        <v>3829</v>
      </c>
      <c r="C128" s="2"/>
      <c r="D128" s="2"/>
      <c r="E128" s="2"/>
      <c r="F128" s="287"/>
      <c r="G128" s="2"/>
      <c r="H128" s="2"/>
      <c r="I128" s="2"/>
      <c r="J128" s="2"/>
      <c r="K128" s="2"/>
      <c r="L128" s="2"/>
      <c r="M128" s="282"/>
      <c r="N128" s="282"/>
      <c r="O128" s="2"/>
      <c r="P128" s="2"/>
      <c r="Q128" s="2"/>
      <c r="R128" s="2"/>
      <c r="S128" s="2"/>
      <c r="T128" s="2"/>
      <c r="U128" s="2"/>
      <c r="V128" s="2"/>
      <c r="W128" s="2"/>
      <c r="X128" s="2"/>
      <c r="Y128" s="2"/>
      <c r="Z128" s="2"/>
      <c r="AA128" s="2"/>
    </row>
    <row r="129" spans="1:27" ht="15.75" customHeight="1" x14ac:dyDescent="0.45">
      <c r="A129" s="2">
        <v>1.07</v>
      </c>
      <c r="B129" s="2" t="s">
        <v>3830</v>
      </c>
      <c r="C129" s="2"/>
      <c r="D129" s="2"/>
      <c r="E129" s="2"/>
      <c r="F129" s="287"/>
      <c r="G129" s="2"/>
      <c r="H129" s="2"/>
      <c r="I129" s="2"/>
      <c r="J129" s="2"/>
      <c r="K129" s="2"/>
      <c r="L129" s="2"/>
      <c r="M129" s="282"/>
      <c r="N129" s="282"/>
      <c r="O129" s="2"/>
      <c r="P129" s="2"/>
      <c r="Q129" s="2"/>
      <c r="R129" s="2"/>
      <c r="S129" s="2"/>
      <c r="T129" s="2"/>
      <c r="U129" s="2"/>
      <c r="V129" s="2"/>
      <c r="W129" s="2"/>
      <c r="X129" s="2"/>
      <c r="Y129" s="2"/>
      <c r="Z129" s="2"/>
      <c r="AA129" s="2"/>
    </row>
    <row r="130" spans="1:27" ht="15.75" customHeight="1" x14ac:dyDescent="0.45">
      <c r="A130" s="2">
        <f>1/A129</f>
        <v>0.93457943925233644</v>
      </c>
      <c r="B130" s="2" t="s">
        <v>3831</v>
      </c>
      <c r="C130" s="2"/>
      <c r="D130" s="2"/>
      <c r="E130" s="2"/>
      <c r="F130" s="287"/>
      <c r="G130" s="2"/>
      <c r="H130" s="2"/>
      <c r="I130" s="2"/>
      <c r="J130" s="2"/>
      <c r="K130" s="2"/>
      <c r="L130" s="2"/>
      <c r="M130" s="282"/>
      <c r="N130" s="282"/>
      <c r="O130" s="2"/>
      <c r="P130" s="2"/>
      <c r="Q130" s="2"/>
      <c r="R130" s="2"/>
      <c r="S130" s="2"/>
      <c r="T130" s="2"/>
      <c r="U130" s="2"/>
      <c r="V130" s="2"/>
      <c r="W130" s="2"/>
      <c r="X130" s="2"/>
      <c r="Y130" s="2"/>
      <c r="Z130" s="2"/>
      <c r="AA130" s="2"/>
    </row>
    <row r="131" spans="1:27" ht="15.75" customHeight="1" x14ac:dyDescent="0.45">
      <c r="A131" s="283">
        <f>(A130-A128)/A128</f>
        <v>0.73592369435785332</v>
      </c>
      <c r="B131" s="2" t="s">
        <v>3820</v>
      </c>
      <c r="C131" s="2"/>
      <c r="D131" s="2"/>
      <c r="E131" s="2"/>
      <c r="F131" s="287"/>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288"/>
      <c r="K132" s="2"/>
      <c r="L132" s="2"/>
      <c r="M132" s="2"/>
      <c r="N132" s="2"/>
      <c r="O132" s="2"/>
      <c r="P132" s="2"/>
      <c r="Q132" s="2"/>
      <c r="R132" s="2"/>
      <c r="S132" s="2"/>
      <c r="T132" s="2"/>
      <c r="U132" s="2"/>
      <c r="V132" s="2"/>
      <c r="W132" s="2"/>
      <c r="X132" s="2"/>
      <c r="Y132" s="2"/>
      <c r="Z132" s="2"/>
      <c r="AA132" s="2"/>
    </row>
    <row r="133" spans="1:27" ht="15.75" customHeight="1" x14ac:dyDescent="0.45">
      <c r="A133" s="285"/>
      <c r="B133" s="282"/>
      <c r="C133" s="28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438" t="s">
        <v>222</v>
      </c>
      <c r="B134" s="417"/>
      <c r="C134" s="417"/>
      <c r="D134" s="417"/>
      <c r="E134" s="400"/>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289" t="s">
        <v>3832</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290"/>
      <c r="B136" s="440" t="s">
        <v>3833</v>
      </c>
      <c r="C136" s="429"/>
      <c r="D136" s="429"/>
      <c r="E136" s="430"/>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291"/>
      <c r="B137" s="440" t="s">
        <v>3834</v>
      </c>
      <c r="C137" s="430"/>
      <c r="D137" s="440" t="s">
        <v>3835</v>
      </c>
      <c r="E137" s="430"/>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292" t="s">
        <v>3836</v>
      </c>
      <c r="B138" s="293" t="s">
        <v>3837</v>
      </c>
      <c r="C138" s="293" t="s">
        <v>3838</v>
      </c>
      <c r="D138" s="293" t="s">
        <v>3839</v>
      </c>
      <c r="E138" s="293" t="s">
        <v>3840</v>
      </c>
      <c r="F138" s="7"/>
      <c r="G138" s="294" t="s">
        <v>3841</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295" t="s">
        <v>3842</v>
      </c>
      <c r="B139" s="296">
        <v>95</v>
      </c>
      <c r="C139" s="297">
        <v>95</v>
      </c>
      <c r="D139" s="296">
        <v>50</v>
      </c>
      <c r="E139" s="297">
        <v>50</v>
      </c>
      <c r="F139" s="294"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298" t="s">
        <v>3843</v>
      </c>
      <c r="B140" s="299">
        <v>100</v>
      </c>
      <c r="C140" s="300">
        <v>100</v>
      </c>
      <c r="D140" s="299">
        <v>70</v>
      </c>
      <c r="E140" s="300">
        <v>70</v>
      </c>
      <c r="F140" s="294"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298" t="s">
        <v>3844</v>
      </c>
      <c r="B141" s="299">
        <v>95</v>
      </c>
      <c r="C141" s="300">
        <v>95</v>
      </c>
      <c r="D141" s="299">
        <v>50</v>
      </c>
      <c r="E141" s="300">
        <v>50</v>
      </c>
      <c r="F141" s="294"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298" t="s">
        <v>3845</v>
      </c>
      <c r="B142" s="299">
        <v>105</v>
      </c>
      <c r="C142" s="300">
        <v>105</v>
      </c>
      <c r="D142" s="299">
        <v>110</v>
      </c>
      <c r="E142" s="300">
        <v>110</v>
      </c>
      <c r="F142" s="301" t="s">
        <v>3846</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298" t="s">
        <v>3847</v>
      </c>
      <c r="B143" s="299">
        <v>80</v>
      </c>
      <c r="C143" s="300">
        <v>80</v>
      </c>
      <c r="D143" s="299">
        <v>35</v>
      </c>
      <c r="E143" s="300">
        <v>35</v>
      </c>
      <c r="F143" s="294"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298" t="s">
        <v>3848</v>
      </c>
      <c r="B144" s="299">
        <v>70</v>
      </c>
      <c r="C144" s="300">
        <v>70</v>
      </c>
      <c r="D144" s="299">
        <v>50</v>
      </c>
      <c r="E144" s="300">
        <v>50</v>
      </c>
      <c r="F144" s="294"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298" t="s">
        <v>3849</v>
      </c>
      <c r="B145" s="299">
        <v>90</v>
      </c>
      <c r="C145" s="300">
        <v>90</v>
      </c>
      <c r="D145" s="299">
        <v>80</v>
      </c>
      <c r="E145" s="300">
        <v>80</v>
      </c>
      <c r="F145" s="294" t="s">
        <v>3850</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298" t="s">
        <v>3851</v>
      </c>
      <c r="B146" s="299">
        <v>100</v>
      </c>
      <c r="C146" s="300">
        <v>100</v>
      </c>
      <c r="D146" s="299">
        <v>90</v>
      </c>
      <c r="E146" s="300">
        <v>90</v>
      </c>
      <c r="F146" s="294"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298" t="s">
        <v>3852</v>
      </c>
      <c r="B147" s="299">
        <v>80</v>
      </c>
      <c r="C147" s="300">
        <v>80</v>
      </c>
      <c r="D147" s="299">
        <v>40</v>
      </c>
      <c r="E147" s="300">
        <v>40</v>
      </c>
      <c r="F147" s="294"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298" t="s">
        <v>3853</v>
      </c>
      <c r="B148" s="299">
        <v>80</v>
      </c>
      <c r="C148" s="300">
        <v>80</v>
      </c>
      <c r="D148" s="299">
        <v>50</v>
      </c>
      <c r="E148" s="300">
        <v>50</v>
      </c>
      <c r="F148" s="294"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298" t="s">
        <v>3854</v>
      </c>
      <c r="B149" s="299">
        <v>90</v>
      </c>
      <c r="C149" s="300">
        <v>90</v>
      </c>
      <c r="D149" s="299">
        <v>80</v>
      </c>
      <c r="E149" s="300">
        <v>80</v>
      </c>
      <c r="F149" s="294" t="s">
        <v>3850</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298" t="s">
        <v>3855</v>
      </c>
      <c r="B150" s="299">
        <v>95</v>
      </c>
      <c r="C150" s="300">
        <v>95</v>
      </c>
      <c r="D150" s="299">
        <v>90</v>
      </c>
      <c r="E150" s="300">
        <v>90</v>
      </c>
      <c r="F150" s="301" t="s">
        <v>3846</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298" t="s">
        <v>3856</v>
      </c>
      <c r="B151" s="299">
        <v>95</v>
      </c>
      <c r="C151" s="300">
        <v>95</v>
      </c>
      <c r="D151" s="299">
        <v>90</v>
      </c>
      <c r="E151" s="300">
        <v>90</v>
      </c>
      <c r="F151" s="301" t="s">
        <v>3846</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298" t="s">
        <v>3857</v>
      </c>
      <c r="B152" s="299">
        <v>80</v>
      </c>
      <c r="C152" s="300">
        <v>50</v>
      </c>
      <c r="D152" s="299">
        <v>30</v>
      </c>
      <c r="E152" s="300">
        <v>30</v>
      </c>
      <c r="F152" s="294"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298" t="s">
        <v>3858</v>
      </c>
      <c r="B153" s="299">
        <v>90</v>
      </c>
      <c r="C153" s="300">
        <v>90</v>
      </c>
      <c r="D153" s="299">
        <v>70</v>
      </c>
      <c r="E153" s="300">
        <v>70</v>
      </c>
      <c r="F153" s="294"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298" t="s">
        <v>3859</v>
      </c>
      <c r="B154" s="299">
        <v>95</v>
      </c>
      <c r="C154" s="300">
        <v>90</v>
      </c>
      <c r="D154" s="299">
        <v>80</v>
      </c>
      <c r="E154" s="300">
        <v>80</v>
      </c>
      <c r="F154" s="301" t="s">
        <v>3846</v>
      </c>
      <c r="G154" s="7">
        <f t="shared" si="0"/>
        <v>0.1111111111111111</v>
      </c>
      <c r="H154" s="2"/>
      <c r="I154" s="302"/>
      <c r="J154" s="2"/>
      <c r="K154" s="2"/>
      <c r="L154" s="2"/>
      <c r="M154" s="2"/>
      <c r="N154" s="2"/>
      <c r="O154" s="2"/>
      <c r="P154" s="2"/>
      <c r="Q154" s="2"/>
      <c r="R154" s="2"/>
      <c r="S154" s="2"/>
      <c r="T154" s="2"/>
      <c r="U154" s="2"/>
      <c r="V154" s="2"/>
      <c r="W154" s="2"/>
      <c r="X154" s="2"/>
      <c r="Y154" s="2"/>
      <c r="Z154" s="2"/>
      <c r="AA154" s="2"/>
    </row>
    <row r="155" spans="1:27" ht="15.75" customHeight="1" x14ac:dyDescent="0.45">
      <c r="A155" s="298" t="s">
        <v>3860</v>
      </c>
      <c r="B155" s="299">
        <v>80</v>
      </c>
      <c r="C155" s="300">
        <v>65</v>
      </c>
      <c r="D155" s="299">
        <v>60</v>
      </c>
      <c r="E155" s="300">
        <v>30</v>
      </c>
      <c r="F155" s="294"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303" t="s">
        <v>3861</v>
      </c>
      <c r="B156" s="304">
        <v>90</v>
      </c>
      <c r="C156" s="305">
        <v>90</v>
      </c>
      <c r="D156" s="304">
        <v>70</v>
      </c>
      <c r="E156" s="305">
        <v>70</v>
      </c>
      <c r="F156" s="294"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3850</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438" t="s">
        <v>3862</v>
      </c>
      <c r="B165" s="417"/>
      <c r="C165" s="417"/>
      <c r="D165" s="417"/>
      <c r="E165" s="400"/>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3863</v>
      </c>
      <c r="B166" s="282">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3864</v>
      </c>
      <c r="B167" s="306">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307"/>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438" t="s">
        <v>3865</v>
      </c>
      <c r="B169" s="400"/>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3866</v>
      </c>
      <c r="B170" s="308">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3867</v>
      </c>
      <c r="B171" s="308">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3868</v>
      </c>
      <c r="B172" s="306">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307"/>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438" t="s">
        <v>3869</v>
      </c>
      <c r="B174" s="417"/>
      <c r="C174" s="417"/>
      <c r="D174" s="417"/>
      <c r="E174" s="400"/>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3870</v>
      </c>
      <c r="B175" s="307">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3871</v>
      </c>
      <c r="B176" s="306">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438" t="s">
        <v>3872</v>
      </c>
      <c r="B178" s="417"/>
      <c r="C178" s="417"/>
      <c r="D178" s="417"/>
      <c r="E178" s="400"/>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3873</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3874</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3875</v>
      </c>
      <c r="B181" s="283">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438" t="s">
        <v>3876</v>
      </c>
      <c r="B183" s="417"/>
      <c r="C183" s="417"/>
      <c r="D183" s="417"/>
      <c r="E183" s="400"/>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3877</v>
      </c>
      <c r="B184" s="307">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3878</v>
      </c>
      <c r="B185" s="307">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3879</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3880</v>
      </c>
      <c r="B187" s="282">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3881</v>
      </c>
      <c r="B188" s="282">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3882</v>
      </c>
      <c r="B189" s="283">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438" t="s">
        <v>3883</v>
      </c>
      <c r="B191" s="417"/>
      <c r="C191" s="417"/>
      <c r="D191" s="417"/>
      <c r="E191" s="400"/>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285" t="s">
        <v>3884</v>
      </c>
      <c r="B192" s="285" t="s">
        <v>3885</v>
      </c>
      <c r="C192" s="285"/>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3886</v>
      </c>
      <c r="B193" s="286">
        <v>15277777.777777778</v>
      </c>
      <c r="C193" s="2" t="s">
        <v>3887</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3888</v>
      </c>
      <c r="B194" s="286">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3889</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3890</v>
      </c>
      <c r="B196" s="286">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3891</v>
      </c>
      <c r="B197" s="283">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319" t="s">
        <v>222</v>
      </c>
      <c r="B1" s="320"/>
      <c r="C1" s="320"/>
      <c r="D1" s="320"/>
      <c r="E1" s="320"/>
      <c r="F1" s="321"/>
      <c r="G1" s="321"/>
    </row>
    <row r="2" spans="1:7" ht="14.25" x14ac:dyDescent="0.45">
      <c r="A2" s="322" t="s">
        <v>3910</v>
      </c>
      <c r="B2" s="323"/>
      <c r="C2" s="323"/>
      <c r="D2" s="323"/>
      <c r="E2" s="2"/>
      <c r="F2" s="2"/>
      <c r="G2" s="2"/>
    </row>
    <row r="3" spans="1:7" ht="14.25" x14ac:dyDescent="0.45">
      <c r="A3" s="324" t="s">
        <v>3911</v>
      </c>
      <c r="B3" s="325" t="s">
        <v>3912</v>
      </c>
      <c r="C3" s="325" t="s">
        <v>3913</v>
      </c>
      <c r="D3" s="325" t="s">
        <v>3914</v>
      </c>
      <c r="E3" s="325" t="s">
        <v>3915</v>
      </c>
      <c r="F3" s="325" t="s">
        <v>3916</v>
      </c>
      <c r="G3" s="2"/>
    </row>
    <row r="4" spans="1:7" ht="14.25" x14ac:dyDescent="0.45">
      <c r="A4" s="326" t="s">
        <v>208</v>
      </c>
      <c r="B4" s="327">
        <v>18</v>
      </c>
      <c r="C4" s="327">
        <v>12.2</v>
      </c>
      <c r="D4" s="327" t="s">
        <v>3917</v>
      </c>
      <c r="E4" s="327">
        <v>127</v>
      </c>
      <c r="F4" s="328">
        <f t="shared" ref="F4:F11" si="0">(B4-C4)/B4</f>
        <v>0.32222222222222224</v>
      </c>
      <c r="G4" s="2"/>
    </row>
    <row r="5" spans="1:7" ht="14.25" x14ac:dyDescent="0.45">
      <c r="A5" s="326" t="s">
        <v>3918</v>
      </c>
      <c r="B5" s="327">
        <v>13500</v>
      </c>
      <c r="C5" s="327">
        <v>3900</v>
      </c>
      <c r="D5" s="327" t="s">
        <v>3919</v>
      </c>
      <c r="E5" s="327">
        <v>130</v>
      </c>
      <c r="F5" s="328">
        <f t="shared" si="0"/>
        <v>0.71111111111111114</v>
      </c>
      <c r="G5" s="2"/>
    </row>
    <row r="6" spans="1:7" ht="14.25" x14ac:dyDescent="0.45">
      <c r="A6" s="326" t="s">
        <v>3920</v>
      </c>
      <c r="B6" s="327">
        <v>46000</v>
      </c>
      <c r="C6" s="327">
        <v>21000</v>
      </c>
      <c r="D6" s="327" t="s">
        <v>3919</v>
      </c>
      <c r="E6" s="327">
        <v>135</v>
      </c>
      <c r="F6" s="328">
        <f t="shared" si="0"/>
        <v>0.54347826086956519</v>
      </c>
      <c r="G6" s="2"/>
    </row>
    <row r="7" spans="1:7" ht="14.25" x14ac:dyDescent="0.45">
      <c r="A7" s="326" t="s">
        <v>3921</v>
      </c>
      <c r="B7" s="327">
        <v>5200</v>
      </c>
      <c r="C7" s="327">
        <v>1900</v>
      </c>
      <c r="D7" s="327" t="s">
        <v>3919</v>
      </c>
      <c r="E7" s="327">
        <v>140</v>
      </c>
      <c r="F7" s="328">
        <f t="shared" si="0"/>
        <v>0.63461538461538458</v>
      </c>
      <c r="G7" s="2"/>
    </row>
    <row r="8" spans="1:7" ht="14.25" x14ac:dyDescent="0.45">
      <c r="A8" s="326" t="s">
        <v>3922</v>
      </c>
      <c r="B8" s="327">
        <v>5500</v>
      </c>
      <c r="C8" s="327">
        <v>3500</v>
      </c>
      <c r="D8" s="327" t="s">
        <v>3923</v>
      </c>
      <c r="E8" s="327">
        <v>146</v>
      </c>
      <c r="F8" s="328">
        <f t="shared" si="0"/>
        <v>0.36363636363636365</v>
      </c>
      <c r="G8" s="2"/>
    </row>
    <row r="9" spans="1:7" ht="14.25" x14ac:dyDescent="0.45">
      <c r="A9" s="326" t="s">
        <v>3924</v>
      </c>
      <c r="B9" s="327">
        <v>1600</v>
      </c>
      <c r="C9" s="327">
        <v>1000</v>
      </c>
      <c r="D9" s="327" t="s">
        <v>3923</v>
      </c>
      <c r="E9" s="327">
        <v>147</v>
      </c>
      <c r="F9" s="328">
        <f t="shared" si="0"/>
        <v>0.375</v>
      </c>
      <c r="G9" s="2"/>
    </row>
    <row r="10" spans="1:7" ht="14.25" x14ac:dyDescent="0.45">
      <c r="A10" s="326" t="s">
        <v>3925</v>
      </c>
      <c r="B10" s="327">
        <v>20600000</v>
      </c>
      <c r="C10" s="327">
        <v>20100000</v>
      </c>
      <c r="D10" s="327" t="s">
        <v>3926</v>
      </c>
      <c r="E10" s="327">
        <v>152</v>
      </c>
      <c r="F10" s="328">
        <f t="shared" si="0"/>
        <v>2.4271844660194174E-2</v>
      </c>
      <c r="G10" s="2"/>
    </row>
    <row r="11" spans="1:7" ht="14.25" x14ac:dyDescent="0.45">
      <c r="A11" s="326" t="s">
        <v>3927</v>
      </c>
      <c r="B11" s="327">
        <v>8800000</v>
      </c>
      <c r="C11" s="327">
        <v>7100000</v>
      </c>
      <c r="D11" s="327" t="s">
        <v>3926</v>
      </c>
      <c r="E11" s="327">
        <v>153</v>
      </c>
      <c r="F11" s="328">
        <f t="shared" si="0"/>
        <v>0.19318181818181818</v>
      </c>
      <c r="G11" s="2"/>
    </row>
    <row r="12" spans="1:7" ht="14.25" x14ac:dyDescent="0.45">
      <c r="A12" s="323"/>
      <c r="B12" s="323"/>
      <c r="C12" s="323"/>
      <c r="D12" s="323"/>
      <c r="E12" s="323"/>
      <c r="F12" s="323"/>
      <c r="G12" s="2"/>
    </row>
    <row r="13" spans="1:7" ht="14.25" x14ac:dyDescent="0.45">
      <c r="A13" s="279"/>
      <c r="B13" s="279"/>
      <c r="C13" s="323"/>
      <c r="D13" s="279"/>
      <c r="E13" s="279"/>
      <c r="F13" s="279"/>
      <c r="G13" s="2"/>
    </row>
    <row r="14" spans="1:7" ht="14.25" x14ac:dyDescent="0.45">
      <c r="A14" s="55" t="s">
        <v>210</v>
      </c>
      <c r="B14" s="329">
        <f>AVERAGE(F10:F11)</f>
        <v>0.10872683142100617</v>
      </c>
      <c r="C14" s="323"/>
      <c r="D14" s="279"/>
      <c r="E14" s="279"/>
      <c r="F14" s="279"/>
      <c r="G14" s="2"/>
    </row>
    <row r="15" spans="1:7" ht="14.25" x14ac:dyDescent="0.45">
      <c r="A15" s="55" t="s">
        <v>3850</v>
      </c>
      <c r="B15" s="329">
        <f>AVERAGE(F8:F9)</f>
        <v>0.36931818181818182</v>
      </c>
      <c r="C15" s="279"/>
      <c r="D15" s="279"/>
      <c r="E15" s="279"/>
      <c r="F15" s="279"/>
      <c r="G15" s="2"/>
    </row>
    <row r="16" spans="1:7" ht="14.25" x14ac:dyDescent="0.45">
      <c r="A16" s="55" t="s">
        <v>208</v>
      </c>
      <c r="B16" s="329">
        <f>F4</f>
        <v>0.32222222222222224</v>
      </c>
      <c r="C16" s="279"/>
      <c r="D16" s="279"/>
      <c r="E16" s="279"/>
      <c r="F16" s="279"/>
      <c r="G16" s="2"/>
    </row>
    <row r="17" spans="1:7" ht="14.25" x14ac:dyDescent="0.45">
      <c r="A17" s="55" t="s">
        <v>206</v>
      </c>
      <c r="B17" s="329">
        <f>AVERAGE(F5:F7)</f>
        <v>0.6297349188653536</v>
      </c>
      <c r="C17" s="279"/>
      <c r="D17" s="279"/>
      <c r="E17" s="279"/>
      <c r="F17" s="279"/>
      <c r="G17" s="2"/>
    </row>
    <row r="18" spans="1:7" ht="14.25" x14ac:dyDescent="0.45">
      <c r="A18" s="323"/>
      <c r="B18" s="2"/>
      <c r="C18" s="2"/>
      <c r="D18" s="2"/>
      <c r="E18" s="2"/>
      <c r="F18" s="2"/>
      <c r="G18" s="2"/>
    </row>
    <row r="19" spans="1:7" ht="14.25" x14ac:dyDescent="0.45">
      <c r="A19" s="322" t="s">
        <v>3928</v>
      </c>
      <c r="B19" s="2"/>
      <c r="C19" s="2"/>
      <c r="D19" s="2"/>
      <c r="E19" s="2"/>
      <c r="F19" s="2"/>
      <c r="G19" s="2"/>
    </row>
    <row r="20" spans="1:7" ht="14.25" x14ac:dyDescent="0.45">
      <c r="A20" s="324" t="s">
        <v>3911</v>
      </c>
      <c r="B20" s="325" t="s">
        <v>3912</v>
      </c>
      <c r="C20" s="325" t="s">
        <v>3913</v>
      </c>
      <c r="D20" s="325" t="s">
        <v>3914</v>
      </c>
      <c r="E20" s="325" t="s">
        <v>3915</v>
      </c>
      <c r="F20" s="325" t="s">
        <v>3916</v>
      </c>
      <c r="G20" s="2"/>
    </row>
    <row r="21" spans="1:7" ht="14.25" x14ac:dyDescent="0.45">
      <c r="A21" s="326" t="s">
        <v>3918</v>
      </c>
      <c r="B21" s="327">
        <v>141000</v>
      </c>
      <c r="C21" s="327">
        <v>30000</v>
      </c>
      <c r="D21" s="327" t="s">
        <v>3919</v>
      </c>
      <c r="E21" s="327">
        <v>158</v>
      </c>
      <c r="F21" s="328">
        <f>(B21-C21)/B21</f>
        <v>0.78723404255319152</v>
      </c>
      <c r="G21" s="2"/>
    </row>
    <row r="22" spans="1:7" ht="14.25" x14ac:dyDescent="0.45">
      <c r="A22" s="326" t="s">
        <v>208</v>
      </c>
      <c r="B22" s="327">
        <v>32000</v>
      </c>
      <c r="C22" s="327">
        <v>6000</v>
      </c>
      <c r="D22" s="327" t="s">
        <v>3919</v>
      </c>
      <c r="E22" s="327">
        <v>163</v>
      </c>
      <c r="F22" s="328">
        <f>(B22-C22)/B22</f>
        <v>0.8125</v>
      </c>
      <c r="G22" s="2"/>
    </row>
    <row r="23" spans="1:7" ht="14.25" x14ac:dyDescent="0.45">
      <c r="A23" s="326" t="s">
        <v>3929</v>
      </c>
      <c r="B23" s="327">
        <v>1300</v>
      </c>
      <c r="C23" s="327">
        <v>1100</v>
      </c>
      <c r="D23" s="327" t="s">
        <v>3923</v>
      </c>
      <c r="E23" s="327">
        <v>167</v>
      </c>
      <c r="F23" s="328">
        <f>(B23-C23)/B23</f>
        <v>0.15384615384615385</v>
      </c>
      <c r="G23" s="2"/>
    </row>
    <row r="24" spans="1:7" ht="14.25" x14ac:dyDescent="0.45">
      <c r="A24" s="323"/>
      <c r="B24" s="2"/>
      <c r="C24" s="2"/>
      <c r="D24" s="2"/>
      <c r="E24" s="2"/>
      <c r="F24" s="2"/>
      <c r="G24" s="2"/>
    </row>
    <row r="25" spans="1:7" ht="14.25" x14ac:dyDescent="0.45">
      <c r="A25" s="55" t="s">
        <v>208</v>
      </c>
      <c r="B25" s="282">
        <f>AVERAGE(F22:F23)</f>
        <v>0.48317307692307693</v>
      </c>
      <c r="C25" s="2"/>
      <c r="D25" s="2"/>
      <c r="E25" s="2"/>
      <c r="F25" s="2"/>
      <c r="G25" s="2"/>
    </row>
    <row r="26" spans="1:7" ht="14.25" x14ac:dyDescent="0.45">
      <c r="A26" s="55" t="s">
        <v>3930</v>
      </c>
      <c r="B26" s="282">
        <f>F21</f>
        <v>0.78723404255319152</v>
      </c>
      <c r="C26" s="2"/>
      <c r="D26" s="2"/>
      <c r="E26" s="2"/>
      <c r="F26" s="2"/>
      <c r="G26" s="2"/>
    </row>
    <row r="27" spans="1:7" ht="14.25" x14ac:dyDescent="0.45">
      <c r="A27" s="55"/>
      <c r="B27" s="282"/>
      <c r="C27" s="2"/>
      <c r="D27" s="2"/>
      <c r="E27" s="2"/>
      <c r="F27" s="2"/>
      <c r="G27" s="2"/>
    </row>
    <row r="28" spans="1:7" ht="14.25" x14ac:dyDescent="0.45">
      <c r="A28" s="324" t="s">
        <v>3911</v>
      </c>
      <c r="B28" s="325" t="s">
        <v>3912</v>
      </c>
      <c r="C28" s="325" t="s">
        <v>3913</v>
      </c>
      <c r="D28" s="325" t="s">
        <v>3931</v>
      </c>
      <c r="E28" s="325" t="s">
        <v>3914</v>
      </c>
      <c r="F28" s="325" t="s">
        <v>3915</v>
      </c>
      <c r="G28" s="325" t="s">
        <v>3916</v>
      </c>
    </row>
    <row r="29" spans="1:7" ht="14.25" x14ac:dyDescent="0.45">
      <c r="A29" s="326" t="s">
        <v>3932</v>
      </c>
      <c r="B29" s="327">
        <v>55000</v>
      </c>
      <c r="C29" s="327">
        <v>32000</v>
      </c>
      <c r="D29" s="327">
        <v>30000</v>
      </c>
      <c r="E29" s="327" t="s">
        <v>3923</v>
      </c>
      <c r="F29" s="327">
        <v>179</v>
      </c>
      <c r="G29" s="328">
        <f>(C29-D29)/B29</f>
        <v>3.6363636363636362E-2</v>
      </c>
    </row>
    <row r="30" spans="1:7" ht="14.25" x14ac:dyDescent="0.45">
      <c r="A30" s="7" t="s">
        <v>3933</v>
      </c>
      <c r="B30" s="282"/>
      <c r="C30" s="2"/>
      <c r="D30" s="2"/>
      <c r="E30" s="2"/>
      <c r="F30" s="2"/>
      <c r="G30" s="2"/>
    </row>
    <row r="31" spans="1:7" ht="14.25" x14ac:dyDescent="0.45">
      <c r="A31" s="2"/>
      <c r="B31" s="2"/>
      <c r="C31" s="2"/>
      <c r="D31" s="2"/>
      <c r="E31" s="2"/>
      <c r="F31" s="2"/>
      <c r="G31" s="2"/>
    </row>
    <row r="32" spans="1:7" ht="14.25" x14ac:dyDescent="0.45">
      <c r="A32" s="319" t="s">
        <v>3862</v>
      </c>
      <c r="B32" s="320"/>
      <c r="C32" s="320"/>
      <c r="D32" s="320"/>
      <c r="E32" s="320"/>
      <c r="F32" s="321"/>
      <c r="G32" s="321"/>
    </row>
    <row r="33" spans="1:7" ht="14.25" x14ac:dyDescent="0.45">
      <c r="A33" s="330" t="s">
        <v>3934</v>
      </c>
      <c r="B33" s="331"/>
      <c r="C33" s="331"/>
      <c r="D33" s="331"/>
      <c r="E33" s="331"/>
      <c r="F33" s="2"/>
      <c r="G33" s="2"/>
    </row>
    <row r="34" spans="1:7" ht="14.25" x14ac:dyDescent="0.45">
      <c r="A34" s="2" t="s">
        <v>3935</v>
      </c>
      <c r="B34" s="282"/>
      <c r="C34" s="2"/>
      <c r="D34" s="2"/>
      <c r="E34" s="2"/>
      <c r="F34" s="2"/>
      <c r="G34" s="2"/>
    </row>
    <row r="35" spans="1:7" ht="14.25" x14ac:dyDescent="0.45">
      <c r="A35" s="2" t="s">
        <v>3936</v>
      </c>
      <c r="B35" s="332"/>
      <c r="C35" s="2"/>
      <c r="D35" s="2"/>
      <c r="E35" s="2"/>
      <c r="F35" s="2"/>
      <c r="G35" s="2"/>
    </row>
    <row r="36" spans="1:7" ht="14.25" x14ac:dyDescent="0.45">
      <c r="A36" s="2"/>
      <c r="B36" s="2"/>
      <c r="C36" s="2"/>
      <c r="D36" s="2"/>
      <c r="E36" s="2"/>
      <c r="F36" s="2"/>
      <c r="G36" s="2"/>
    </row>
    <row r="37" spans="1:7" ht="14.25" x14ac:dyDescent="0.45">
      <c r="A37" s="319" t="s">
        <v>3865</v>
      </c>
      <c r="B37" s="320"/>
      <c r="C37" s="333"/>
      <c r="D37" s="333"/>
      <c r="E37" s="321"/>
      <c r="F37" s="321"/>
      <c r="G37" s="321"/>
    </row>
    <row r="38" spans="1:7" ht="14.25" x14ac:dyDescent="0.45">
      <c r="A38" s="330" t="s">
        <v>3937</v>
      </c>
      <c r="B38" s="334" t="s">
        <v>3938</v>
      </c>
      <c r="C38" s="334" t="s">
        <v>3939</v>
      </c>
      <c r="D38" s="323"/>
      <c r="E38" s="2"/>
      <c r="F38" s="2"/>
      <c r="G38" s="2"/>
    </row>
    <row r="39" spans="1:7" ht="14.25" x14ac:dyDescent="0.45">
      <c r="A39" s="2" t="s">
        <v>3940</v>
      </c>
      <c r="B39" s="335">
        <v>66</v>
      </c>
      <c r="C39" s="336" t="s">
        <v>3941</v>
      </c>
      <c r="D39" s="2"/>
      <c r="E39" s="2"/>
      <c r="F39" s="2"/>
      <c r="G39" s="2"/>
    </row>
    <row r="40" spans="1:7" ht="14.25" x14ac:dyDescent="0.45">
      <c r="A40" s="2" t="s">
        <v>3942</v>
      </c>
      <c r="B40" s="335">
        <v>2439</v>
      </c>
      <c r="C40" s="335"/>
      <c r="D40" s="2"/>
      <c r="E40" s="2"/>
      <c r="F40" s="2"/>
      <c r="G40" s="2"/>
    </row>
    <row r="41" spans="1:7" ht="14.25" x14ac:dyDescent="0.45">
      <c r="A41" s="2" t="s">
        <v>3943</v>
      </c>
      <c r="B41" s="335">
        <f>B39*B40</f>
        <v>160974</v>
      </c>
      <c r="C41" s="335"/>
      <c r="D41" s="2"/>
      <c r="E41" s="323"/>
      <c r="F41" s="323"/>
      <c r="G41" s="323"/>
    </row>
    <row r="42" spans="1:7" ht="14.25" x14ac:dyDescent="0.45">
      <c r="A42" s="2" t="s">
        <v>3944</v>
      </c>
      <c r="B42" s="335">
        <v>477927.2919311095</v>
      </c>
      <c r="C42" s="336" t="s">
        <v>3945</v>
      </c>
      <c r="D42" s="2"/>
      <c r="E42" s="323"/>
      <c r="F42" s="323"/>
      <c r="G42" s="323"/>
    </row>
    <row r="43" spans="1:7" ht="14.25" x14ac:dyDescent="0.45">
      <c r="A43" s="1" t="s">
        <v>3868</v>
      </c>
      <c r="B43" s="337">
        <f>B41/B42</f>
        <v>0.33681692323861573</v>
      </c>
      <c r="C43" s="335"/>
      <c r="D43" s="2"/>
      <c r="E43" s="323"/>
      <c r="F43" s="323"/>
      <c r="G43" s="323"/>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338" t="s">
        <v>110</v>
      </c>
      <c r="B1" s="339"/>
      <c r="C1" s="339"/>
    </row>
    <row r="2" spans="1:3" ht="14.25" x14ac:dyDescent="0.45">
      <c r="A2" s="340" t="s">
        <v>3946</v>
      </c>
      <c r="B2" s="341"/>
      <c r="C2" s="341"/>
    </row>
    <row r="3" spans="1:3" ht="14.25" x14ac:dyDescent="0.45">
      <c r="A3" s="340">
        <v>2019</v>
      </c>
      <c r="B3" s="341"/>
      <c r="C3" s="341"/>
    </row>
    <row r="4" spans="1:3" ht="14.25" x14ac:dyDescent="0.45">
      <c r="A4" s="340" t="s">
        <v>3947</v>
      </c>
      <c r="B4" s="341"/>
      <c r="C4" s="341"/>
    </row>
    <row r="5" spans="1:3" ht="14.25" x14ac:dyDescent="0.45">
      <c r="A5" s="340" t="s">
        <v>3948</v>
      </c>
      <c r="B5" s="341"/>
      <c r="C5" s="341"/>
    </row>
    <row r="6" spans="1:3" ht="14.25" x14ac:dyDescent="0.45">
      <c r="A6" s="342" t="s">
        <v>3949</v>
      </c>
      <c r="B6" s="341"/>
      <c r="C6" s="341"/>
    </row>
    <row r="7" spans="1:3" ht="14.25" x14ac:dyDescent="0.45">
      <c r="A7" s="340"/>
      <c r="B7" s="341"/>
      <c r="C7" s="341"/>
    </row>
    <row r="8" spans="1:3" ht="14.25" x14ac:dyDescent="0.45">
      <c r="A8" s="340" t="s">
        <v>3950</v>
      </c>
      <c r="B8" s="341"/>
      <c r="C8" s="341"/>
    </row>
    <row r="9" spans="1:3" ht="14.25" x14ac:dyDescent="0.45">
      <c r="A9" s="340">
        <v>2020</v>
      </c>
      <c r="B9" s="341"/>
      <c r="C9" s="341"/>
    </row>
    <row r="10" spans="1:3" ht="14.25" x14ac:dyDescent="0.45">
      <c r="A10" s="342" t="s">
        <v>3951</v>
      </c>
      <c r="B10" s="341"/>
      <c r="C10" s="341"/>
    </row>
    <row r="11" spans="1:3" ht="14.25" x14ac:dyDescent="0.45">
      <c r="A11" s="340"/>
      <c r="B11" s="341"/>
      <c r="C11" s="341"/>
    </row>
    <row r="12" spans="1:3" ht="14.25" x14ac:dyDescent="0.45">
      <c r="A12" s="343" t="s">
        <v>3937</v>
      </c>
      <c r="B12" s="344" t="s">
        <v>3885</v>
      </c>
      <c r="C12" s="345" t="s">
        <v>3939</v>
      </c>
    </row>
    <row r="13" spans="1:3" ht="14.25" x14ac:dyDescent="0.45">
      <c r="A13" s="340" t="s">
        <v>3952</v>
      </c>
      <c r="B13" s="341">
        <v>250</v>
      </c>
      <c r="C13" s="346" t="s">
        <v>3953</v>
      </c>
    </row>
    <row r="14" spans="1:3" ht="14.25" x14ac:dyDescent="0.45">
      <c r="A14" s="340" t="s">
        <v>3954</v>
      </c>
      <c r="B14" s="341">
        <v>40524</v>
      </c>
      <c r="C14" s="346" t="s">
        <v>3955</v>
      </c>
    </row>
    <row r="15" spans="1:3" ht="14.25" x14ac:dyDescent="0.45">
      <c r="A15" s="340" t="s">
        <v>3956</v>
      </c>
      <c r="B15" s="341">
        <v>8</v>
      </c>
      <c r="C15" s="346" t="s">
        <v>3957</v>
      </c>
    </row>
    <row r="16" spans="1:3" ht="14.25" x14ac:dyDescent="0.45">
      <c r="A16" s="340" t="s">
        <v>3958</v>
      </c>
      <c r="B16" s="341">
        <f>B14*B15</f>
        <v>324192</v>
      </c>
      <c r="C16" s="346"/>
    </row>
    <row r="17" spans="1:3" ht="14.25" x14ac:dyDescent="0.45">
      <c r="A17" s="340" t="s">
        <v>3959</v>
      </c>
      <c r="B17" s="341">
        <v>210659013</v>
      </c>
      <c r="C17" s="346" t="s">
        <v>3960</v>
      </c>
    </row>
    <row r="18" spans="1:3" ht="14.25" x14ac:dyDescent="0.45">
      <c r="A18" s="347" t="s">
        <v>3961</v>
      </c>
      <c r="B18" s="348">
        <f>B13/(B17/100000)</f>
        <v>0.11867519762850118</v>
      </c>
      <c r="C18" s="346"/>
    </row>
    <row r="19" spans="1:3" ht="14.25" x14ac:dyDescent="0.45">
      <c r="A19" s="347" t="s">
        <v>3962</v>
      </c>
      <c r="B19" s="349">
        <f>B16/(B17/100000)</f>
        <v>153.89419867831623</v>
      </c>
      <c r="C19" s="346"/>
    </row>
    <row r="20" spans="1:3" ht="14.25" x14ac:dyDescent="0.45">
      <c r="A20" s="340"/>
      <c r="B20" s="341"/>
      <c r="C20" s="341"/>
    </row>
    <row r="21" spans="1:3" ht="14.25" x14ac:dyDescent="0.45">
      <c r="A21" s="338" t="s">
        <v>110</v>
      </c>
      <c r="B21" s="339"/>
      <c r="C21" s="339"/>
    </row>
    <row r="22" spans="1:3" ht="14.25" x14ac:dyDescent="0.45">
      <c r="A22" s="341" t="s">
        <v>3963</v>
      </c>
      <c r="B22" s="341"/>
      <c r="C22" s="341"/>
    </row>
    <row r="23" spans="1:3" ht="14.25" x14ac:dyDescent="0.45">
      <c r="A23" s="341" t="s">
        <v>3964</v>
      </c>
      <c r="B23" s="341"/>
      <c r="C23" s="341"/>
    </row>
    <row r="24" spans="1:3" ht="14.25" x14ac:dyDescent="0.45">
      <c r="A24" s="340" t="s">
        <v>3965</v>
      </c>
      <c r="B24" s="341"/>
      <c r="C24" s="341"/>
    </row>
    <row r="25" spans="1:3" ht="14.25" x14ac:dyDescent="0.45">
      <c r="A25" s="340"/>
      <c r="B25" s="341"/>
      <c r="C25" s="341"/>
    </row>
    <row r="26" spans="1:3" ht="25.5" x14ac:dyDescent="0.35">
      <c r="A26" s="350" t="s">
        <v>3966</v>
      </c>
      <c r="B26" s="350" t="s">
        <v>3967</v>
      </c>
      <c r="C26" s="350" t="s">
        <v>3968</v>
      </c>
    </row>
    <row r="27" spans="1:3" x14ac:dyDescent="0.35">
      <c r="A27" s="351" t="s">
        <v>3969</v>
      </c>
      <c r="B27" s="352">
        <v>499.9</v>
      </c>
      <c r="C27" s="351">
        <v>436</v>
      </c>
    </row>
    <row r="28" spans="1:3" x14ac:dyDescent="0.35">
      <c r="A28" s="350" t="s">
        <v>3970</v>
      </c>
      <c r="B28" s="353">
        <v>257.95</v>
      </c>
      <c r="C28" s="350">
        <v>285</v>
      </c>
    </row>
    <row r="29" spans="1:3" x14ac:dyDescent="0.35">
      <c r="A29" s="351" t="s">
        <v>3971</v>
      </c>
      <c r="B29" s="352">
        <v>215</v>
      </c>
      <c r="C29" s="351">
        <v>416</v>
      </c>
    </row>
    <row r="30" spans="1:3" x14ac:dyDescent="0.35">
      <c r="A30" s="350" t="s">
        <v>3972</v>
      </c>
      <c r="B30" s="353">
        <v>289.89999999999998</v>
      </c>
      <c r="C30" s="350">
        <v>320</v>
      </c>
    </row>
    <row r="31" spans="1:3" x14ac:dyDescent="0.35">
      <c r="A31" s="351" t="s">
        <v>3973</v>
      </c>
      <c r="B31" s="352">
        <v>210</v>
      </c>
      <c r="C31" s="351">
        <v>380</v>
      </c>
    </row>
    <row r="32" spans="1:3" x14ac:dyDescent="0.35">
      <c r="A32" s="350" t="s">
        <v>3974</v>
      </c>
      <c r="B32" s="353">
        <v>189.9</v>
      </c>
      <c r="C32" s="350">
        <v>300</v>
      </c>
    </row>
    <row r="33" spans="1:3" x14ac:dyDescent="0.35">
      <c r="A33" s="351" t="s">
        <v>3975</v>
      </c>
      <c r="B33" s="352">
        <v>139.9</v>
      </c>
      <c r="C33" s="351">
        <v>400</v>
      </c>
    </row>
    <row r="34" spans="1:3" x14ac:dyDescent="0.35">
      <c r="A34" s="350" t="s">
        <v>3976</v>
      </c>
      <c r="B34" s="353">
        <v>479.95</v>
      </c>
      <c r="C34" s="350">
        <v>470</v>
      </c>
    </row>
    <row r="35" spans="1:3" x14ac:dyDescent="0.35">
      <c r="A35" s="351" t="s">
        <v>3977</v>
      </c>
      <c r="B35" s="352">
        <v>195</v>
      </c>
      <c r="C35" s="351">
        <v>389</v>
      </c>
    </row>
    <row r="36" spans="1:3" x14ac:dyDescent="0.35">
      <c r="A36" s="350" t="s">
        <v>3978</v>
      </c>
      <c r="B36" s="353">
        <v>575</v>
      </c>
      <c r="C36" s="350">
        <v>471</v>
      </c>
    </row>
    <row r="37" spans="1:3" x14ac:dyDescent="0.35">
      <c r="A37" s="351" t="s">
        <v>3979</v>
      </c>
      <c r="B37" s="352">
        <v>147.99</v>
      </c>
      <c r="C37" s="351">
        <v>300</v>
      </c>
    </row>
    <row r="38" spans="1:3" x14ac:dyDescent="0.35">
      <c r="A38" s="350" t="s">
        <v>3980</v>
      </c>
      <c r="B38" s="353">
        <v>589</v>
      </c>
      <c r="C38" s="350">
        <v>327</v>
      </c>
    </row>
    <row r="39" spans="1:3" ht="14.25" x14ac:dyDescent="0.45">
      <c r="A39" s="341"/>
      <c r="B39" s="354" t="s">
        <v>3981</v>
      </c>
      <c r="C39" s="355">
        <f>AVERAGE(C27:C38)</f>
        <v>374.5</v>
      </c>
    </row>
    <row r="40" spans="1:3" ht="14.25" x14ac:dyDescent="0.45">
      <c r="A40" s="341"/>
      <c r="B40" s="341"/>
      <c r="C40" s="341"/>
    </row>
    <row r="41" spans="1:3" ht="14.25" x14ac:dyDescent="0.45">
      <c r="A41" s="344" t="s">
        <v>122</v>
      </c>
      <c r="B41" s="344"/>
      <c r="C41" s="344"/>
    </row>
    <row r="42" spans="1:3" ht="14.25" x14ac:dyDescent="0.45">
      <c r="A42" s="341" t="s">
        <v>3982</v>
      </c>
      <c r="B42" s="341"/>
      <c r="C42" s="341"/>
    </row>
    <row r="43" spans="1:3" ht="14.25" x14ac:dyDescent="0.45">
      <c r="A43" s="341" t="s">
        <v>3983</v>
      </c>
      <c r="B43" s="341"/>
      <c r="C43" s="341"/>
    </row>
    <row r="44" spans="1:3" ht="14.25" x14ac:dyDescent="0.45">
      <c r="A44" s="341" t="s">
        <v>3984</v>
      </c>
      <c r="B44" s="341"/>
      <c r="C44" s="341"/>
    </row>
    <row r="45" spans="1:3" ht="14.25" x14ac:dyDescent="0.45">
      <c r="A45" s="341" t="s">
        <v>3985</v>
      </c>
      <c r="B45" s="341"/>
      <c r="C45" s="341"/>
    </row>
    <row r="46" spans="1:3" ht="14.25" x14ac:dyDescent="0.45">
      <c r="A46" s="341" t="s">
        <v>3986</v>
      </c>
      <c r="B46" s="341"/>
      <c r="C46" s="341"/>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2021-02-25T23:05:54Z</dcterms:modified>
</cp:coreProperties>
</file>