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mil\OneDrive\Área de Trabalho\Professional\Cenergia - Emission Simulator\bldgs\BRESaC\"/>
    </mc:Choice>
  </mc:AlternateContent>
  <xr:revisionPtr revIDLastSave="0" documentId="13_ncr:1_{0EAE7E14-140B-4A3B-9996-19902ED020B5}" xr6:coauthVersionLast="45" xr6:coauthVersionMax="45" xr10:uidLastSave="{00000000-0000-0000-0000-000000000000}"/>
  <bookViews>
    <workbookView xWindow="-120" yWindow="-120" windowWidth="29040" windowHeight="15840" tabRatio="852" xr2:uid="{00000000-000D-0000-FFFF-FFFF00000000}"/>
  </bookViews>
  <sheets>
    <sheet name="About" sheetId="3" r:id="rId1"/>
    <sheet name="Calcs" sheetId="17" r:id="rId2"/>
    <sheet name="table 3" sheetId="18" r:id="rId3"/>
    <sheet name="table 7" sheetId="19" r:id="rId4"/>
    <sheet name="table 8" sheetId="20" r:id="rId5"/>
    <sheet name="exchangerate" sheetId="21" r:id="rId6"/>
    <sheet name="BRESaC-energy" sheetId="10" r:id="rId7"/>
    <sheet name="BRESaC-cost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2" l="1"/>
  <c r="B8" i="17" l="1"/>
  <c r="E15" i="18"/>
  <c r="B3" i="10" l="1"/>
  <c r="B13" i="17"/>
  <c r="D3" i="10" l="1"/>
  <c r="B21" i="17"/>
  <c r="B25" i="17" s="1"/>
  <c r="D3" i="12" l="1"/>
  <c r="C3" i="10"/>
  <c r="C4" i="10"/>
  <c r="C5" i="10"/>
  <c r="C6" i="10"/>
  <c r="C7" i="10"/>
  <c r="C3" i="12"/>
  <c r="C4" i="12"/>
  <c r="C5" i="12"/>
  <c r="C6" i="12"/>
  <c r="C7" i="12"/>
  <c r="C2" i="12"/>
  <c r="D2" i="12"/>
  <c r="B2" i="12"/>
  <c r="C2" i="10"/>
  <c r="D2" i="10"/>
  <c r="B2" i="10"/>
</calcChain>
</file>

<file path=xl/sharedStrings.xml><?xml version="1.0" encoding="utf-8"?>
<sst xmlns="http://schemas.openxmlformats.org/spreadsheetml/2006/main" count="122" uniqueCount="104">
  <si>
    <t>Average Costs ($/BTU saved)</t>
  </si>
  <si>
    <t>other component</t>
  </si>
  <si>
    <t>appliances</t>
  </si>
  <si>
    <t>lighting</t>
  </si>
  <si>
    <t>envelope</t>
  </si>
  <si>
    <t>cooling and ventilation</t>
  </si>
  <si>
    <t>heating</t>
  </si>
  <si>
    <t>commercial</t>
  </si>
  <si>
    <t>rural residential</t>
  </si>
  <si>
    <t>urban residential</t>
  </si>
  <si>
    <t>BRESaC Percent Energy Savings from Retrofitting by Component</t>
  </si>
  <si>
    <t>BRESaC Retrofitting Cost per Unit Energy Saved</t>
  </si>
  <si>
    <t>Percent energy saving (dimensionless)</t>
  </si>
  <si>
    <t>$/BTU</t>
  </si>
  <si>
    <t>Notes:</t>
  </si>
  <si>
    <t>Urban vs. Rural Residential Households</t>
  </si>
  <si>
    <t>commercial-residential-cooling</t>
  </si>
  <si>
    <t>Perc reduction space cooling energy use</t>
  </si>
  <si>
    <t>Brazilian Ministry of Science, Technology, Innovation and Communication (MCTIC)</t>
  </si>
  <si>
    <t>Report: "Greenhouse gas mitigation options in key sectors in Brazil"</t>
  </si>
  <si>
    <t>Version: "Sector modeling of low carbon options for the building sector"</t>
  </si>
  <si>
    <t xml:space="preserve">http://www.mctic.gov.br/mctic/export/sites/institucional/ciencia/SEPED/clima/arquivos/projeto_opcoes_mitigacao/publicacoes/Edificacoes.pdf </t>
  </si>
  <si>
    <t>Assumptions about Urban vs. Rural Residential Households:</t>
  </si>
  <si>
    <t>Assumptions about heating:</t>
  </si>
  <si>
    <t>page 98</t>
  </si>
  <si>
    <t>table 7</t>
  </si>
  <si>
    <t>Cost-benefit assessment of the retrofit of the envelope in a</t>
  </si>
  <si>
    <t>public building, with computer simulation support</t>
  </si>
  <si>
    <t>Prato A., SILVA, C., ROMERO, A.</t>
  </si>
  <si>
    <t>Architecture and Urbanism Notebooks</t>
  </si>
  <si>
    <t>Thus, the final annual consumption of the Base Project simulation, considering interventions 1, 2 and 3 was 1,410,221 kWh,</t>
  </si>
  <si>
    <t xml:space="preserve"> representing a total reduction of 23% over the consumption of the simulated model of the current building.</t>
  </si>
  <si>
    <t xml:space="preserve">The estimated efficiency gain in annual energy consumption was 417,572 kWh in relation to the current simulated consumption, 1,827,793 kWh, </t>
  </si>
  <si>
    <t>Total reduction</t>
  </si>
  <si>
    <t>Convert R$2012 to U$2012</t>
  </si>
  <si>
    <t>X-Rates Calculator</t>
  </si>
  <si>
    <t>Convert 1 KWh to 1 BTU</t>
  </si>
  <si>
    <t>Values</t>
  </si>
  <si>
    <t>Units</t>
  </si>
  <si>
    <t>Variable name</t>
  </si>
  <si>
    <t>R$</t>
  </si>
  <si>
    <t xml:space="preserve">Average Energy Consumption per Building </t>
  </si>
  <si>
    <t>KWh</t>
  </si>
  <si>
    <t>%</t>
  </si>
  <si>
    <t>U$/R$</t>
  </si>
  <si>
    <t>KWh/BTU</t>
  </si>
  <si>
    <t>Energy saved per year</t>
  </si>
  <si>
    <t>http://mediadrawer.gvces.com.br/publicacoes/original/eficiencia_energetica-final-pt.pdf</t>
  </si>
  <si>
    <t>Sustainable buildings and energy efficiency</t>
  </si>
  <si>
    <t>page 24</t>
  </si>
  <si>
    <t>table 3</t>
  </si>
  <si>
    <t>1. Mitigation Option Project does not consider the rural urban split in its analysis, thus we don't assume this breakdown in Brazil's model.</t>
  </si>
  <si>
    <t>1. The annual average temperature in Brazil is 22 to 26 °C, therefore the heating components energy use is assumed negligible in the model.</t>
  </si>
  <si>
    <t xml:space="preserve">Due to lack of data and studies available about the retrofitting of residential buildings, </t>
  </si>
  <si>
    <t>we assumed the residential sector follows the same patterns of commercial building retrofitting savings and costs.</t>
  </si>
  <si>
    <t>($/BTU) =</t>
  </si>
  <si>
    <t>which represents, according to the current tariff, R$ 0.7957 / kWh, an annual savings of R $ 332,262.04.</t>
  </si>
  <si>
    <t xml:space="preserve">Retrofitting refers to changes to the structure of the building to make it more efficient, with impacts in only cooling energy use for the Brazilian case. </t>
  </si>
  <si>
    <t>Assumptionson residential-cooling</t>
  </si>
  <si>
    <t>Total Cost retroffiting</t>
  </si>
  <si>
    <t>Center for Sustainability Studies at Fundação Getulio Vargas (GVces)</t>
  </si>
  <si>
    <t xml:space="preserve">This source provide an average efficiency of </t>
  </si>
  <si>
    <t>We identified 2 references providing estimations of percentage reduction of energy use due to building retroffiting. The results suggest this value in Brazil is about 20 to 30%.</t>
  </si>
  <si>
    <t>Table 7: Result of the simulation - Base Project (Prato et. Al, 2018)</t>
  </si>
  <si>
    <t>Table 8: Estimated cost of running the retrofit (Prato et. Al, 2018)</t>
  </si>
  <si>
    <t>Table 3 - Benefits of implementing a retrofit (Gvces, 2017)</t>
  </si>
  <si>
    <t>However, only Prato et al (2018) provides the cost of running the retroffiting, thus we assumed this reference to compute the % reduction in energy and average cost per saved energy.</t>
  </si>
  <si>
    <t>Scenario</t>
  </si>
  <si>
    <t>Retrofit</t>
  </si>
  <si>
    <t>Consumption per year (KWh)</t>
  </si>
  <si>
    <t>Reduction (%)</t>
  </si>
  <si>
    <t>https://periodicos.unb.br/index.php/paranoa/article/view/25640/22544</t>
  </si>
  <si>
    <t>Glass replacement with new glasses with low Solar Factor</t>
  </si>
  <si>
    <t>Replacement of glass with new glasses with low Solar Factor (0.31) + Reduction of PAFt to 45%</t>
  </si>
  <si>
    <t>Replacement of glass with new glasses with low Solar Factor + Reduction of PAFt to 45% + Installation of Aluminum Brises</t>
  </si>
  <si>
    <t>Type</t>
  </si>
  <si>
    <t>Cost saved (R$mm/year)</t>
  </si>
  <si>
    <t>Energy saved (%)</t>
  </si>
  <si>
    <t>Old buildings</t>
  </si>
  <si>
    <t>Hotels</t>
  </si>
  <si>
    <t>Hospitals</t>
  </si>
  <si>
    <t>Shopping</t>
  </si>
  <si>
    <t>Distribution Center</t>
  </si>
  <si>
    <t>-</t>
  </si>
  <si>
    <t>Aluminum Frames</t>
  </si>
  <si>
    <t>Aluminum Brises with expanded Polyurethane filling</t>
  </si>
  <si>
    <t>8mm Laminated Glass (4mm double layer)</t>
  </si>
  <si>
    <t>Masonry sill with ceramic coating</t>
  </si>
  <si>
    <t>Quantity</t>
  </si>
  <si>
    <t>Cost per unit</t>
  </si>
  <si>
    <t>Total Cost</t>
  </si>
  <si>
    <t>R$ 555,27</t>
  </si>
  <si>
    <t xml:space="preserve">3.693,80 m²  </t>
  </si>
  <si>
    <t>R$ 2.051.056,37</t>
  </si>
  <si>
    <t xml:space="preserve">3.693,80 m² </t>
  </si>
  <si>
    <t>R$ 891,75</t>
  </si>
  <si>
    <t xml:space="preserve"> R$ 3.293.946,15</t>
  </si>
  <si>
    <t xml:space="preserve">R$ 403,28 </t>
  </si>
  <si>
    <t>R$1.486.635,66</t>
  </si>
  <si>
    <t xml:space="preserve">3.164,76 m² </t>
  </si>
  <si>
    <t xml:space="preserve">R$ 376,16 </t>
  </si>
  <si>
    <t>R$ 1.190.456,11</t>
  </si>
  <si>
    <t>Sources:</t>
  </si>
  <si>
    <t>To compute the average cost ($/BTU) we divided the total cost of retroffing by the average energy saved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</si>
</sst>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2" fontId="0" fillId="0" borderId="0" xfId="0" applyNumberFormat="1"/>
    <xf numFmtId="0" fontId="5" fillId="0" borderId="0" xfId="8"/>
    <xf numFmtId="0" fontId="0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/>
    <xf numFmtId="164" fontId="0" fillId="0" borderId="0" xfId="0" applyNumberFormat="1"/>
  </cellXfs>
  <cellStyles count="9">
    <cellStyle name="Body: normal cell" xfId="5" xr:uid="{00000000-0005-0000-0000-000000000000}"/>
    <cellStyle name="Font: Calibri, 9pt regular" xfId="1" xr:uid="{00000000-0005-0000-0000-000001000000}"/>
    <cellStyle name="Footnotes: top row" xfId="6" xr:uid="{00000000-0005-0000-0000-000002000000}"/>
    <cellStyle name="Header: bottom row" xfId="2" xr:uid="{00000000-0005-0000-0000-000003000000}"/>
    <cellStyle name="Hyperlink" xfId="8" builtinId="8"/>
    <cellStyle name="Normal" xfId="0" builtinId="0"/>
    <cellStyle name="Normal 2" xfId="7" xr:uid="{00000000-0005-0000-0000-000006000000}"/>
    <cellStyle name="Parent row" xfId="4" xr:uid="{00000000-0005-0000-0000-000007000000}"/>
    <cellStyle name="Table title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8</xdr:col>
      <xdr:colOff>595175</xdr:colOff>
      <xdr:row>12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51C6D0-8113-4165-9E56-B29314D267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3005" b="4577"/>
        <a:stretch/>
      </xdr:blipFill>
      <xdr:spPr>
        <a:xfrm>
          <a:off x="0" y="180975"/>
          <a:ext cx="5471975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47625</xdr:rowOff>
    </xdr:from>
    <xdr:to>
      <xdr:col>10</xdr:col>
      <xdr:colOff>399238</xdr:colOff>
      <xdr:row>17</xdr:row>
      <xdr:rowOff>180744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16E2-0849-4651-B7BB-F55B8B971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71625"/>
          <a:ext cx="6495238" cy="1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57150</xdr:rowOff>
    </xdr:from>
    <xdr:to>
      <xdr:col>10</xdr:col>
      <xdr:colOff>418286</xdr:colOff>
      <xdr:row>8</xdr:row>
      <xdr:rowOff>114126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040FF7-0A2A-4844-B2A0-771B0CED9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7650"/>
          <a:ext cx="6514286" cy="13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6790476" cy="1647619"/>
    <xdr:pic>
      <xdr:nvPicPr>
        <xdr:cNvPr id="2" name="Picture 1">
          <a:extLst>
            <a:ext uri="{FF2B5EF4-FFF2-40B4-BE49-F238E27FC236}">
              <a16:creationId xmlns:a16="http://schemas.microsoft.com/office/drawing/2014/main" id="{9040978C-C491-4EF7-9B80-8D60CDCB6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48000"/>
          <a:ext cx="6790476" cy="164761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85725</xdr:rowOff>
    </xdr:from>
    <xdr:ext cx="5419499" cy="7380930"/>
    <xdr:pic>
      <xdr:nvPicPr>
        <xdr:cNvPr id="2" name="Picture 1">
          <a:extLst>
            <a:ext uri="{FF2B5EF4-FFF2-40B4-BE49-F238E27FC236}">
              <a16:creationId xmlns:a16="http://schemas.microsoft.com/office/drawing/2014/main" id="{46DAE46E-BA93-4F72-8F6B-9EF6EE76A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91225"/>
          <a:ext cx="5419499" cy="738093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riodicos.unb.br/index.php/paranoa/article/view/25640/22544" TargetMode="External"/><Relationship Id="rId2" Type="http://schemas.openxmlformats.org/officeDocument/2006/relationships/hyperlink" Target="http://mediadrawer.gvces.com.br/publicacoes/original/eficiencia_energetica-final-pt.pdf" TargetMode="External"/><Relationship Id="rId1" Type="http://schemas.openxmlformats.org/officeDocument/2006/relationships/hyperlink" Target="http://www.mctic.gov.br/mctic/export/sites/institucional/ciencia/SEPED/clima/arquivos/projeto_opcoes_mitigacao/publicacoes/Edificacoes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tabSelected="1" workbookViewId="0">
      <selection activeCell="J20" sqref="J20"/>
    </sheetView>
  </sheetViews>
  <sheetFormatPr defaultRowHeight="15" x14ac:dyDescent="0.25"/>
  <cols>
    <col min="2" max="2" width="77.42578125" customWidth="1"/>
    <col min="10" max="10" width="50.5703125" customWidth="1"/>
  </cols>
  <sheetData>
    <row r="1" spans="1:2" x14ac:dyDescent="0.25">
      <c r="A1" s="1" t="s">
        <v>10</v>
      </c>
    </row>
    <row r="2" spans="1:2" x14ac:dyDescent="0.25">
      <c r="A2" s="1" t="s">
        <v>11</v>
      </c>
    </row>
    <row r="4" spans="1:2" x14ac:dyDescent="0.25">
      <c r="A4" s="1" t="s">
        <v>102</v>
      </c>
      <c r="B4" s="3" t="s">
        <v>16</v>
      </c>
    </row>
    <row r="5" spans="1:2" x14ac:dyDescent="0.25">
      <c r="B5" t="s">
        <v>28</v>
      </c>
    </row>
    <row r="6" spans="1:2" x14ac:dyDescent="0.25">
      <c r="B6" t="s">
        <v>26</v>
      </c>
    </row>
    <row r="7" spans="1:2" x14ac:dyDescent="0.25">
      <c r="B7" t="s">
        <v>27</v>
      </c>
    </row>
    <row r="8" spans="1:2" x14ac:dyDescent="0.25">
      <c r="B8" t="s">
        <v>29</v>
      </c>
    </row>
    <row r="9" spans="1:2" x14ac:dyDescent="0.25">
      <c r="B9" s="2">
        <v>2018</v>
      </c>
    </row>
    <row r="10" spans="1:2" x14ac:dyDescent="0.25">
      <c r="B10" t="s">
        <v>24</v>
      </c>
    </row>
    <row r="11" spans="1:2" x14ac:dyDescent="0.25">
      <c r="B11" t="s">
        <v>25</v>
      </c>
    </row>
    <row r="12" spans="1:2" x14ac:dyDescent="0.25">
      <c r="B12" s="7" t="s">
        <v>71</v>
      </c>
    </row>
    <row r="14" spans="1:2" x14ac:dyDescent="0.25">
      <c r="B14" s="2" t="s">
        <v>60</v>
      </c>
    </row>
    <row r="15" spans="1:2" x14ac:dyDescent="0.25">
      <c r="B15" s="2" t="s">
        <v>48</v>
      </c>
    </row>
    <row r="16" spans="1:2" x14ac:dyDescent="0.25">
      <c r="B16" s="2">
        <v>2017</v>
      </c>
    </row>
    <row r="17" spans="1:2" x14ac:dyDescent="0.25">
      <c r="B17" s="2" t="s">
        <v>49</v>
      </c>
    </row>
    <row r="18" spans="1:2" x14ac:dyDescent="0.25">
      <c r="B18" s="2" t="s">
        <v>50</v>
      </c>
    </row>
    <row r="19" spans="1:2" x14ac:dyDescent="0.25">
      <c r="B19" s="7" t="s">
        <v>47</v>
      </c>
    </row>
    <row r="20" spans="1:2" x14ac:dyDescent="0.25">
      <c r="B20" s="7"/>
    </row>
    <row r="21" spans="1:2" x14ac:dyDescent="0.25">
      <c r="B21" s="3" t="s">
        <v>15</v>
      </c>
    </row>
    <row r="22" spans="1:2" x14ac:dyDescent="0.25">
      <c r="B22" t="s">
        <v>18</v>
      </c>
    </row>
    <row r="23" spans="1:2" x14ac:dyDescent="0.25">
      <c r="B23" s="2">
        <v>2017</v>
      </c>
    </row>
    <row r="24" spans="1:2" x14ac:dyDescent="0.25">
      <c r="B24" t="s">
        <v>19</v>
      </c>
    </row>
    <row r="25" spans="1:2" x14ac:dyDescent="0.25">
      <c r="B25" t="s">
        <v>20</v>
      </c>
    </row>
    <row r="26" spans="1:2" x14ac:dyDescent="0.25">
      <c r="B26" s="7" t="s">
        <v>21</v>
      </c>
    </row>
    <row r="28" spans="1:2" x14ac:dyDescent="0.25">
      <c r="A28" s="1" t="s">
        <v>14</v>
      </c>
      <c r="B28" t="s">
        <v>57</v>
      </c>
    </row>
    <row r="30" spans="1:2" x14ac:dyDescent="0.25">
      <c r="B30" t="s">
        <v>22</v>
      </c>
    </row>
    <row r="31" spans="1:2" x14ac:dyDescent="0.25">
      <c r="B31" t="s">
        <v>51</v>
      </c>
    </row>
    <row r="32" spans="1:2" x14ac:dyDescent="0.25">
      <c r="B32" s="2">
        <v>0</v>
      </c>
    </row>
    <row r="34" spans="2:2" x14ac:dyDescent="0.25">
      <c r="B34" t="s">
        <v>23</v>
      </c>
    </row>
    <row r="35" spans="2:2" x14ac:dyDescent="0.25">
      <c r="B35" t="s">
        <v>52</v>
      </c>
    </row>
    <row r="36" spans="2:2" x14ac:dyDescent="0.25">
      <c r="B36" s="2">
        <v>0</v>
      </c>
    </row>
    <row r="38" spans="2:2" x14ac:dyDescent="0.25">
      <c r="B38" s="8" t="s">
        <v>58</v>
      </c>
    </row>
    <row r="39" spans="2:2" x14ac:dyDescent="0.25">
      <c r="B39" t="s">
        <v>53</v>
      </c>
    </row>
    <row r="40" spans="2:2" x14ac:dyDescent="0.25">
      <c r="B40" t="s">
        <v>54</v>
      </c>
    </row>
  </sheetData>
  <hyperlinks>
    <hyperlink ref="B26" r:id="rId1" xr:uid="{00000000-0004-0000-0000-000000000000}"/>
    <hyperlink ref="B19" r:id="rId2" xr:uid="{00000000-0004-0000-0000-000001000000}"/>
    <hyperlink ref="B12" r:id="rId3" xr:uid="{00000000-0004-0000-0000-000002000000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C25"/>
  <sheetViews>
    <sheetView workbookViewId="0">
      <selection activeCell="J29" sqref="J29"/>
    </sheetView>
  </sheetViews>
  <sheetFormatPr defaultRowHeight="15" x14ac:dyDescent="0.25"/>
  <cols>
    <col min="1" max="1" width="38.5703125" customWidth="1"/>
    <col min="2" max="2" width="22.5703125" customWidth="1"/>
    <col min="3" max="3" width="18.5703125" customWidth="1"/>
    <col min="5" max="5" width="17.85546875" bestFit="1" customWidth="1"/>
    <col min="6" max="6" width="15.85546875" bestFit="1" customWidth="1"/>
    <col min="7" max="7" width="11.85546875" customWidth="1"/>
  </cols>
  <sheetData>
    <row r="1" spans="1:3" x14ac:dyDescent="0.25">
      <c r="A1" t="s">
        <v>53</v>
      </c>
    </row>
    <row r="2" spans="1:3" x14ac:dyDescent="0.25">
      <c r="A2" t="s">
        <v>54</v>
      </c>
    </row>
    <row r="4" spans="1:3" x14ac:dyDescent="0.25">
      <c r="A4" t="s">
        <v>62</v>
      </c>
    </row>
    <row r="5" spans="1:3" x14ac:dyDescent="0.25">
      <c r="A5" t="s">
        <v>66</v>
      </c>
    </row>
    <row r="8" spans="1:3" x14ac:dyDescent="0.25">
      <c r="A8" s="9" t="s">
        <v>17</v>
      </c>
      <c r="B8">
        <f>'table 7'!P6/100</f>
        <v>0.23</v>
      </c>
      <c r="C8" t="s">
        <v>25</v>
      </c>
    </row>
    <row r="11" spans="1:3" x14ac:dyDescent="0.25">
      <c r="A11" t="s">
        <v>103</v>
      </c>
    </row>
    <row r="13" spans="1:3" x14ac:dyDescent="0.25">
      <c r="A13" s="15" t="s">
        <v>55</v>
      </c>
      <c r="B13" s="14" t="str">
        <f>A18</f>
        <v>Total Cost retroffiting</v>
      </c>
    </row>
    <row r="14" spans="1:3" x14ac:dyDescent="0.25">
      <c r="A14" s="10"/>
      <c r="B14" s="10" t="s">
        <v>46</v>
      </c>
    </row>
    <row r="17" spans="1:3" x14ac:dyDescent="0.25">
      <c r="A17" s="12" t="s">
        <v>39</v>
      </c>
      <c r="B17" s="11" t="s">
        <v>37</v>
      </c>
      <c r="C17" s="11" t="s">
        <v>38</v>
      </c>
    </row>
    <row r="18" spans="1:3" x14ac:dyDescent="0.25">
      <c r="A18" t="s">
        <v>59</v>
      </c>
      <c r="B18" s="13">
        <v>8022094.29</v>
      </c>
      <c r="C18" s="10" t="s">
        <v>40</v>
      </c>
    </row>
    <row r="19" spans="1:3" x14ac:dyDescent="0.25">
      <c r="A19" t="s">
        <v>41</v>
      </c>
      <c r="B19" s="13">
        <v>1827793</v>
      </c>
      <c r="C19" s="10" t="s">
        <v>42</v>
      </c>
    </row>
    <row r="20" spans="1:3" x14ac:dyDescent="0.25">
      <c r="A20" t="s">
        <v>33</v>
      </c>
      <c r="B20" s="13">
        <v>0.23</v>
      </c>
      <c r="C20" s="10" t="s">
        <v>43</v>
      </c>
    </row>
    <row r="21" spans="1:3" x14ac:dyDescent="0.25">
      <c r="A21" t="s">
        <v>46</v>
      </c>
      <c r="B21" s="13">
        <f>B19*(1-B20)</f>
        <v>1407400.61</v>
      </c>
      <c r="C21" s="10" t="s">
        <v>42</v>
      </c>
    </row>
    <row r="22" spans="1:3" x14ac:dyDescent="0.25">
      <c r="A22" t="s">
        <v>34</v>
      </c>
      <c r="B22" s="13">
        <v>0.5</v>
      </c>
      <c r="C22" s="10" t="s">
        <v>44</v>
      </c>
    </row>
    <row r="23" spans="1:3" x14ac:dyDescent="0.25">
      <c r="A23" t="s">
        <v>36</v>
      </c>
      <c r="B23" s="13">
        <v>3412.1416416000002</v>
      </c>
      <c r="C23" s="10" t="s">
        <v>45</v>
      </c>
    </row>
    <row r="25" spans="1:3" x14ac:dyDescent="0.25">
      <c r="A25" s="9" t="s">
        <v>0</v>
      </c>
      <c r="B25">
        <f>(B18/(B21*B23))*B22</f>
        <v>8.3524326195770612E-4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"/>
  <sheetViews>
    <sheetView workbookViewId="0">
      <selection activeCell="N30" sqref="N30"/>
    </sheetView>
  </sheetViews>
  <sheetFormatPr defaultRowHeight="15" x14ac:dyDescent="0.25"/>
  <cols>
    <col min="12" max="12" width="18.28515625" bestFit="1" customWidth="1"/>
    <col min="13" max="13" width="16.140625" bestFit="1" customWidth="1"/>
    <col min="14" max="14" width="23" bestFit="1" customWidth="1"/>
  </cols>
  <sheetData>
    <row r="1" spans="1:14" x14ac:dyDescent="0.25">
      <c r="A1" t="s">
        <v>65</v>
      </c>
    </row>
    <row r="2" spans="1:14" x14ac:dyDescent="0.25">
      <c r="L2" s="17" t="s">
        <v>75</v>
      </c>
      <c r="M2" s="17" t="s">
        <v>77</v>
      </c>
      <c r="N2" s="17" t="s">
        <v>76</v>
      </c>
    </row>
    <row r="3" spans="1:14" x14ac:dyDescent="0.25">
      <c r="L3" t="s">
        <v>78</v>
      </c>
      <c r="M3">
        <v>21</v>
      </c>
      <c r="N3">
        <v>0.499</v>
      </c>
    </row>
    <row r="4" spans="1:14" x14ac:dyDescent="0.25">
      <c r="L4" t="s">
        <v>79</v>
      </c>
      <c r="M4">
        <v>30</v>
      </c>
      <c r="N4">
        <v>1.71</v>
      </c>
    </row>
    <row r="5" spans="1:14" x14ac:dyDescent="0.25">
      <c r="L5" t="s">
        <v>80</v>
      </c>
      <c r="M5">
        <v>31</v>
      </c>
      <c r="N5">
        <v>1.41</v>
      </c>
    </row>
    <row r="6" spans="1:14" x14ac:dyDescent="0.25">
      <c r="L6" t="s">
        <v>81</v>
      </c>
      <c r="M6">
        <v>18</v>
      </c>
      <c r="N6">
        <v>1.1100000000000001</v>
      </c>
    </row>
    <row r="7" spans="1:14" x14ac:dyDescent="0.25">
      <c r="L7" t="s">
        <v>82</v>
      </c>
      <c r="M7">
        <v>39</v>
      </c>
      <c r="N7" s="16" t="s">
        <v>83</v>
      </c>
    </row>
    <row r="15" spans="1:14" x14ac:dyDescent="0.25">
      <c r="A15" t="s">
        <v>61</v>
      </c>
      <c r="E15">
        <f>(21+30+31+18+39)/5</f>
        <v>27.8</v>
      </c>
      <c r="F15" t="s">
        <v>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"/>
  <sheetViews>
    <sheetView workbookViewId="0">
      <selection activeCell="N26" sqref="N26"/>
    </sheetView>
  </sheetViews>
  <sheetFormatPr defaultRowHeight="15" x14ac:dyDescent="0.25"/>
  <cols>
    <col min="14" max="14" width="111" bestFit="1" customWidth="1"/>
    <col min="15" max="15" width="27.140625" bestFit="1" customWidth="1"/>
    <col min="16" max="16" width="14.7109375" customWidth="1"/>
    <col min="17" max="17" width="27.140625" bestFit="1" customWidth="1"/>
    <col min="18" max="18" width="13.5703125" bestFit="1" customWidth="1"/>
  </cols>
  <sheetData>
    <row r="1" spans="1:16" x14ac:dyDescent="0.25">
      <c r="A1" t="s">
        <v>63</v>
      </c>
    </row>
    <row r="3" spans="1:16" x14ac:dyDescent="0.25">
      <c r="M3" s="12" t="s">
        <v>67</v>
      </c>
      <c r="N3" s="12" t="s">
        <v>68</v>
      </c>
      <c r="O3" s="12" t="s">
        <v>69</v>
      </c>
      <c r="P3" s="12" t="s">
        <v>70</v>
      </c>
    </row>
    <row r="4" spans="1:16" x14ac:dyDescent="0.25">
      <c r="M4" s="2">
        <v>1</v>
      </c>
      <c r="N4" s="2" t="s">
        <v>72</v>
      </c>
      <c r="O4" s="2">
        <v>1565528</v>
      </c>
      <c r="P4" s="2">
        <v>15</v>
      </c>
    </row>
    <row r="5" spans="1:16" x14ac:dyDescent="0.25">
      <c r="M5" s="2">
        <v>2</v>
      </c>
      <c r="N5" s="2" t="s">
        <v>73</v>
      </c>
      <c r="O5" s="2">
        <v>1470810</v>
      </c>
      <c r="P5" s="2">
        <v>20</v>
      </c>
    </row>
    <row r="6" spans="1:16" x14ac:dyDescent="0.25">
      <c r="M6" s="2">
        <v>3</v>
      </c>
      <c r="N6" s="2" t="s">
        <v>74</v>
      </c>
      <c r="O6" s="2">
        <v>1410221</v>
      </c>
      <c r="P6" s="2">
        <v>23</v>
      </c>
    </row>
    <row r="19" spans="1:1" x14ac:dyDescent="0.25">
      <c r="A19" t="s">
        <v>30</v>
      </c>
    </row>
    <row r="20" spans="1:1" x14ac:dyDescent="0.25">
      <c r="A20" t="s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"/>
  <sheetViews>
    <sheetView workbookViewId="0">
      <selection activeCell="O18" sqref="O18"/>
    </sheetView>
  </sheetViews>
  <sheetFormatPr defaultRowHeight="15" x14ac:dyDescent="0.25"/>
  <cols>
    <col min="15" max="15" width="49" bestFit="1" customWidth="1"/>
    <col min="16" max="16" width="13.42578125" customWidth="1"/>
    <col min="17" max="17" width="12.28515625" bestFit="1" customWidth="1"/>
    <col min="18" max="18" width="14.42578125" bestFit="1" customWidth="1"/>
  </cols>
  <sheetData>
    <row r="1" spans="1:18" x14ac:dyDescent="0.25">
      <c r="A1" t="s">
        <v>64</v>
      </c>
    </row>
    <row r="3" spans="1:18" x14ac:dyDescent="0.25">
      <c r="O3" t="s">
        <v>68</v>
      </c>
      <c r="P3" t="s">
        <v>88</v>
      </c>
      <c r="Q3" t="s">
        <v>89</v>
      </c>
      <c r="R3" t="s">
        <v>90</v>
      </c>
    </row>
    <row r="4" spans="1:18" x14ac:dyDescent="0.25">
      <c r="O4" t="s">
        <v>84</v>
      </c>
      <c r="P4" t="s">
        <v>92</v>
      </c>
      <c r="Q4" t="s">
        <v>91</v>
      </c>
      <c r="R4" t="s">
        <v>93</v>
      </c>
    </row>
    <row r="5" spans="1:18" x14ac:dyDescent="0.25">
      <c r="O5" t="s">
        <v>85</v>
      </c>
      <c r="P5" t="s">
        <v>94</v>
      </c>
      <c r="Q5" t="s">
        <v>95</v>
      </c>
      <c r="R5" t="s">
        <v>96</v>
      </c>
    </row>
    <row r="6" spans="1:18" x14ac:dyDescent="0.25">
      <c r="O6" t="s">
        <v>86</v>
      </c>
      <c r="P6" t="s">
        <v>94</v>
      </c>
      <c r="Q6" t="s">
        <v>97</v>
      </c>
      <c r="R6" t="s">
        <v>98</v>
      </c>
    </row>
    <row r="7" spans="1:18" x14ac:dyDescent="0.25">
      <c r="O7" t="s">
        <v>87</v>
      </c>
      <c r="P7" t="s">
        <v>99</v>
      </c>
      <c r="Q7" t="s">
        <v>100</v>
      </c>
      <c r="R7" t="s">
        <v>101</v>
      </c>
    </row>
    <row r="11" spans="1:18" x14ac:dyDescent="0.25">
      <c r="A11" t="s">
        <v>32</v>
      </c>
    </row>
    <row r="12" spans="1:18" x14ac:dyDescent="0.25">
      <c r="A12" t="s">
        <v>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L28" sqref="L28"/>
    </sheetView>
  </sheetViews>
  <sheetFormatPr defaultRowHeight="15" x14ac:dyDescent="0.25"/>
  <sheetData>
    <row r="1" spans="1:1" x14ac:dyDescent="0.25">
      <c r="A1" t="s">
        <v>34</v>
      </c>
    </row>
    <row r="2" spans="1:1" x14ac:dyDescent="0.25">
      <c r="A2" t="s">
        <v>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7"/>
  <sheetViews>
    <sheetView workbookViewId="0">
      <selection activeCell="C7" sqref="C7"/>
    </sheetView>
  </sheetViews>
  <sheetFormatPr defaultRowHeight="15" x14ac:dyDescent="0.25"/>
  <cols>
    <col min="1" max="1" width="23.5703125" customWidth="1"/>
    <col min="2" max="2" width="21.28515625" customWidth="1"/>
    <col min="3" max="3" width="20.7109375" customWidth="1"/>
    <col min="4" max="4" width="20.28515625" customWidth="1"/>
  </cols>
  <sheetData>
    <row r="1" spans="1:4" ht="30" x14ac:dyDescent="0.25">
      <c r="A1" s="5" t="s">
        <v>12</v>
      </c>
      <c r="B1" s="4" t="s">
        <v>9</v>
      </c>
      <c r="C1" s="4" t="s">
        <v>8</v>
      </c>
      <c r="D1" s="4" t="s">
        <v>7</v>
      </c>
    </row>
    <row r="2" spans="1:4" x14ac:dyDescent="0.25">
      <c r="A2" t="s">
        <v>6</v>
      </c>
      <c r="B2" s="6">
        <f>About!$B$36</f>
        <v>0</v>
      </c>
      <c r="C2" s="6">
        <f>About!$B$36</f>
        <v>0</v>
      </c>
      <c r="D2" s="6">
        <f>About!$B$36</f>
        <v>0</v>
      </c>
    </row>
    <row r="3" spans="1:4" x14ac:dyDescent="0.25">
      <c r="A3" t="s">
        <v>5</v>
      </c>
      <c r="B3" s="6">
        <f>Calcs!B8</f>
        <v>0.23</v>
      </c>
      <c r="C3" s="6">
        <f>About!$B$36</f>
        <v>0</v>
      </c>
      <c r="D3" s="6">
        <f>Calcs!B8</f>
        <v>0.23</v>
      </c>
    </row>
    <row r="4" spans="1:4" x14ac:dyDescent="0.25">
      <c r="A4" t="s">
        <v>4</v>
      </c>
      <c r="B4" s="6">
        <v>0</v>
      </c>
      <c r="C4" s="6">
        <f>About!$B$36</f>
        <v>0</v>
      </c>
      <c r="D4" s="6">
        <v>0</v>
      </c>
    </row>
    <row r="5" spans="1:4" x14ac:dyDescent="0.25">
      <c r="A5" t="s">
        <v>3</v>
      </c>
      <c r="B5" s="6">
        <v>0</v>
      </c>
      <c r="C5" s="6">
        <f>About!$B$36</f>
        <v>0</v>
      </c>
      <c r="D5" s="6">
        <v>0</v>
      </c>
    </row>
    <row r="6" spans="1:4" x14ac:dyDescent="0.25">
      <c r="A6" t="s">
        <v>2</v>
      </c>
      <c r="B6" s="6">
        <v>0</v>
      </c>
      <c r="C6" s="6">
        <f>About!$B$36</f>
        <v>0</v>
      </c>
      <c r="D6" s="6">
        <v>0</v>
      </c>
    </row>
    <row r="7" spans="1:4" x14ac:dyDescent="0.25">
      <c r="A7" t="s">
        <v>1</v>
      </c>
      <c r="B7" s="6">
        <v>0</v>
      </c>
      <c r="C7" s="6">
        <f>About!$B$36</f>
        <v>0</v>
      </c>
      <c r="D7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D7"/>
  <sheetViews>
    <sheetView workbookViewId="0">
      <selection activeCell="C7" sqref="C7"/>
    </sheetView>
  </sheetViews>
  <sheetFormatPr defaultRowHeight="15" x14ac:dyDescent="0.25"/>
  <cols>
    <col min="1" max="1" width="23.5703125" customWidth="1"/>
    <col min="2" max="2" width="21.28515625" customWidth="1"/>
    <col min="3" max="3" width="20.7109375" customWidth="1"/>
    <col min="4" max="4" width="20.28515625" customWidth="1"/>
  </cols>
  <sheetData>
    <row r="1" spans="1:4" x14ac:dyDescent="0.25">
      <c r="A1" s="5" t="s">
        <v>13</v>
      </c>
      <c r="B1" s="4" t="s">
        <v>9</v>
      </c>
      <c r="C1" s="4" t="s">
        <v>8</v>
      </c>
      <c r="D1" s="4" t="s">
        <v>7</v>
      </c>
    </row>
    <row r="2" spans="1:4" x14ac:dyDescent="0.25">
      <c r="A2" t="s">
        <v>6</v>
      </c>
      <c r="B2" s="6">
        <f>About!$B$36</f>
        <v>0</v>
      </c>
      <c r="C2" s="6">
        <f>About!$B$36</f>
        <v>0</v>
      </c>
      <c r="D2" s="6">
        <f>About!$B$36</f>
        <v>0</v>
      </c>
    </row>
    <row r="3" spans="1:4" x14ac:dyDescent="0.25">
      <c r="A3" t="s">
        <v>5</v>
      </c>
      <c r="B3" s="18">
        <f>Calcs!B25</f>
        <v>8.3524326195770612E-4</v>
      </c>
      <c r="C3" s="6">
        <f>About!$B$36</f>
        <v>0</v>
      </c>
      <c r="D3" s="18">
        <f>Calcs!B25</f>
        <v>8.3524326195770612E-4</v>
      </c>
    </row>
    <row r="4" spans="1:4" x14ac:dyDescent="0.25">
      <c r="A4" t="s">
        <v>4</v>
      </c>
      <c r="B4" s="6">
        <v>0</v>
      </c>
      <c r="C4" s="6">
        <f>About!$B$36</f>
        <v>0</v>
      </c>
      <c r="D4" s="6">
        <v>0</v>
      </c>
    </row>
    <row r="5" spans="1:4" x14ac:dyDescent="0.25">
      <c r="A5" t="s">
        <v>3</v>
      </c>
      <c r="B5" s="6">
        <v>0</v>
      </c>
      <c r="C5" s="6">
        <f>About!$B$36</f>
        <v>0</v>
      </c>
      <c r="D5" s="6">
        <v>0</v>
      </c>
    </row>
    <row r="6" spans="1:4" x14ac:dyDescent="0.25">
      <c r="A6" t="s">
        <v>2</v>
      </c>
      <c r="B6" s="6">
        <v>0</v>
      </c>
      <c r="C6" s="6">
        <f>About!$B$36</f>
        <v>0</v>
      </c>
      <c r="D6" s="6">
        <v>0</v>
      </c>
    </row>
    <row r="7" spans="1:4" x14ac:dyDescent="0.25">
      <c r="A7" t="s">
        <v>1</v>
      </c>
      <c r="B7" s="6">
        <v>0</v>
      </c>
      <c r="C7" s="6">
        <f>About!$B$36</f>
        <v>0</v>
      </c>
      <c r="D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Calcs</vt:lpstr>
      <vt:lpstr>table 3</vt:lpstr>
      <vt:lpstr>table 7</vt:lpstr>
      <vt:lpstr>table 8</vt:lpstr>
      <vt:lpstr>exchangerate</vt:lpstr>
      <vt:lpstr>BRESaC-energy</vt:lpstr>
      <vt:lpstr>BRESaC-cost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Camila Callegari</cp:lastModifiedBy>
  <dcterms:created xsi:type="dcterms:W3CDTF">2019-05-24T18:41:25Z</dcterms:created>
  <dcterms:modified xsi:type="dcterms:W3CDTF">2020-04-23T19:17:18Z</dcterms:modified>
</cp:coreProperties>
</file>